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8_{04CBFE38-D2A7-4FAF-8CD0-62BBA83E408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PROJECT!$A$13:$K$31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20" i="1"/>
  <c r="H21" i="1"/>
  <c r="H22" i="1"/>
  <c r="H23" i="1"/>
  <c r="G15" i="1"/>
  <c r="G21" i="1"/>
  <c r="G22" i="1"/>
  <c r="G23" i="1"/>
  <c r="G24" i="1"/>
  <c r="G25" i="1"/>
  <c r="E15" i="1"/>
  <c r="E16" i="1"/>
  <c r="E20" i="1"/>
  <c r="E21" i="1"/>
  <c r="E22" i="1"/>
  <c r="E23" i="1"/>
  <c r="E24" i="1"/>
  <c r="E25" i="1"/>
  <c r="E26" i="1"/>
  <c r="I11" i="1" l="1"/>
  <c r="F11" i="1"/>
  <c r="D11" i="1"/>
  <c r="H24" i="1" l="1"/>
  <c r="H25" i="1"/>
  <c r="H26" i="1"/>
  <c r="H27" i="1"/>
  <c r="H28" i="1"/>
  <c r="H29" i="1"/>
  <c r="H30" i="1"/>
  <c r="H31" i="1"/>
  <c r="H32" i="1"/>
  <c r="H33" i="1"/>
  <c r="H34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42" i="1"/>
  <c r="G242" i="1"/>
  <c r="H242" i="1"/>
  <c r="E243" i="1"/>
  <c r="G243" i="1"/>
  <c r="H243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E34" i="1"/>
  <c r="G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91" i="1"/>
  <c r="G91" i="1"/>
  <c r="H91" i="1"/>
  <c r="E92" i="1"/>
  <c r="G92" i="1"/>
  <c r="H92" i="1"/>
  <c r="E244" i="1"/>
  <c r="G244" i="1"/>
  <c r="H244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<sst xmlns="http://schemas.openxmlformats.org/spreadsheetml/2006/main" count="330" uniqueCount="72">
  <si>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</si>
  <si>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</si>
  <si>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</si>
  <si>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</si>
  <si>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</si>
  <si>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</si>
  <si>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</si>
  <si>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</si>
  <si>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</si>
  <si>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</si>
  <si>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</si>
  <si>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</si>
  <si>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</si>
  <si>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</si>
  <si>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</si>
  <si>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</si>
  <si>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</si>
  <si>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</si>
  <si>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</si>
  <si>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</si>
  <si>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</si>
  <si>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</si>
  <si>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</si>
  <si>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</si>
  <si>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</si>
  <si>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</si>
  <si>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</si>
  <si>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</si>
  <si>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</si>
  <si>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</si>
  <si>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</si>
  <si>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</si>
  <si>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</si>
  <si>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</si>
  <si>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</si>
  <si>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</si>
  <si>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</si>
  <si>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</si>
  <si>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</si>
  <si>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</si>
  <si>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</si>
  <si>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</si>
  <si>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</si>
  <si>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</si>
  <si>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</si>
  <si>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</si>
  <si>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</si>
  <si>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</si>
  <si>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</si>
  <si>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</si>
  <si>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</si>
  <si>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</si>
  <si>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</si>
  <si>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</si>
  <si>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</si>
  <si>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</si>
  <si>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</si>
  <si>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</si>
  <si>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</si>
  <si>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EFFY2023</t>
  </si>
  <si>
    <t>USU INNOVATION CAMPUS NORTHEAST SECTOR LANDSCAPE IRRIGATION METER ADDITIONS/INSTALLATION</t>
  </si>
  <si>
    <t>3000-300-3346-FXA-23456770</t>
  </si>
  <si>
    <t>I0055</t>
  </si>
  <si>
    <t xml:space="preserve"> IDT TRNSF FY'23 CAP IMPR FUNDS FROM 23400300      </t>
  </si>
  <si>
    <t>USU CONTROLLERS OFFICE - CONTRACT</t>
  </si>
  <si>
    <t>N/A</t>
  </si>
  <si>
    <t>2375268</t>
  </si>
  <si>
    <t>USU CONTROLLERS     CO 001</t>
  </si>
  <si>
    <t>CO</t>
  </si>
  <si>
    <t>USU CONTROLLERS GAX FC2024031533240</t>
  </si>
  <si>
    <t>FY'24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</si>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</sst>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4"/>
  <sheetViews>
    <sheetView tabSelected="1" zoomScaleNormal="75" workbookViewId="0">
      <pane ySplit="12" topLeftCell="A13" activePane="bottomLeft" state="frozen"/>
      <selection pane="bottomLeft" activeCell="C21" sqref="C21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23456770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-151550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SUM(D14:D503)</f>
        <v>37251</v>
      </c>
      <c r="E11" s="13">
        <f>SUM(E14:E503)-F11</f>
        <v>18801</v>
      </c>
      <c r="F11" s="13">
        <f>SUM(F14:F503)</f>
        <v>18450</v>
      </c>
      <c r="G11" s="13">
        <f>SUM(G14:G503)</f>
        <v>-133100</v>
      </c>
      <c r="H11" s="13">
        <f>+D11-G11</f>
        <v>170351</v>
      </c>
      <c r="I11" s="13">
        <f>SUM(I14:I503)</f>
        <v>0</v>
      </c>
      <c r="J11" s="84"/>
      <c r="K11" s="85"/>
      <c r="L11" s="106"/>
      <c r="M11" s="106">
        <f>SUM(M13:M244)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5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6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44866</v>
      </c>
      <c r="B15" s="9" t="s">
        <v>63</v>
      </c>
      <c r="C15" s="110"/>
      <c r="D15" s="9">
        <v>37251</v>
      </c>
      <c r="E15" s="9">
        <f t="shared" si="2"/>
        <v>37251</v>
      </c>
      <c r="F15" s="9"/>
      <c r="G15" s="9">
        <f t="shared" si="0"/>
        <v>0</v>
      </c>
      <c r="H15" s="9">
        <f t="shared" ref="H15:H23" si="3">+D15</f>
        <v>37251</v>
      </c>
      <c r="I15" s="9"/>
      <c r="J15" s="50"/>
      <c r="K15" s="10">
        <v>4667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44902</v>
      </c>
      <c r="B16" s="7" t="s">
        <v>64</v>
      </c>
      <c r="C16" s="53" t="s">
        <v>65</v>
      </c>
      <c r="D16" s="9"/>
      <c r="E16" s="9">
        <f t="shared" si="2"/>
        <v>0</v>
      </c>
      <c r="F16" s="9"/>
      <c r="G16" s="9">
        <v>37251</v>
      </c>
      <c r="H16" s="9">
        <f t="shared" si="3"/>
        <v>0</v>
      </c>
      <c r="I16" s="9"/>
      <c r="J16" s="50" t="s">
        <v>66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/>
      <c r="F17" s="9"/>
      <c r="G17" s="9"/>
      <c r="H17" s="9"/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/>
      <c r="D18" s="9"/>
      <c r="E18" s="9"/>
      <c r="F18" s="9"/>
      <c r="G18" s="9"/>
      <c r="H18" s="9"/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70</v>
      </c>
      <c r="B19" s="7"/>
      <c r="C19" s="53"/>
      <c r="D19" s="9"/>
      <c r="E19" s="9"/>
      <c r="F19" s="9"/>
      <c r="G19" s="9"/>
      <c r="H19" s="9"/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45365</v>
      </c>
      <c r="B20" s="7" t="s">
        <v>67</v>
      </c>
      <c r="C20" s="53" t="s">
        <v>68</v>
      </c>
      <c r="D20" s="9"/>
      <c r="E20" s="9">
        <f t="shared" si="2"/>
        <v>0</v>
      </c>
      <c r="F20" s="9"/>
      <c r="G20" s="9">
        <v>-188801</v>
      </c>
      <c r="H20" s="9">
        <f t="shared" si="3"/>
        <v>0</v>
      </c>
      <c r="I20" s="9"/>
      <c r="J20" s="50" t="s">
        <v>66</v>
      </c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45366</v>
      </c>
      <c r="B21" s="12" t="s">
        <v>69</v>
      </c>
      <c r="C21" s="53" t="s">
        <v>71</v>
      </c>
      <c r="D21" s="9"/>
      <c r="E21" s="9">
        <f t="shared" si="2"/>
        <v>0</v>
      </c>
      <c r="F21" s="9">
        <v>18450</v>
      </c>
      <c r="G21" s="9">
        <f t="shared" si="0"/>
        <v>18450</v>
      </c>
      <c r="H21" s="9">
        <f t="shared" si="3"/>
        <v>0</v>
      </c>
      <c r="I21" s="9"/>
      <c r="J21" s="50"/>
      <c r="K21" s="10">
        <v>6816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ref="H24:H34" si="4">+D24</f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8"/>
      <c r="E26" s="9">
        <f t="shared" si="2"/>
        <v>0</v>
      </c>
      <c r="F26" s="9"/>
      <c r="G26" s="9">
        <f t="shared" ref="G26:G37" si="5">IF(J26&gt;0,0,F26)</f>
        <v>0</v>
      </c>
      <c r="H26" s="9">
        <f t="shared" si="4"/>
        <v>0</v>
      </c>
      <c r="I26" s="9"/>
      <c r="J26" s="50"/>
      <c r="K26" s="10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ref="E27:E41" si="6">+D27</f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108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ref="H35:H37" si="7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5"/>
        <v>0</v>
      </c>
      <c r="H36" s="9">
        <f t="shared" si="7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5"/>
        <v>0</v>
      </c>
      <c r="H37" s="9">
        <f t="shared" si="7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ref="G38:G53" si="8">IF(J38&gt;0,0,F38)</f>
        <v>0</v>
      </c>
      <c r="H38" s="9">
        <f t="shared" ref="H38:H53" si="9">+D38</f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6"/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6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6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ref="E42:E57" si="10">+D42</f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49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si="8"/>
        <v>0</v>
      </c>
      <c r="H51" s="9">
        <f t="shared" si="9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8"/>
        <v>0</v>
      </c>
      <c r="H52" s="9">
        <f t="shared" si="9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8"/>
        <v>0</v>
      </c>
      <c r="H53" s="9">
        <f t="shared" si="9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ref="G54:G69" si="11">IF(J54&gt;0,0,F54)</f>
        <v>0</v>
      </c>
      <c r="H54" s="9">
        <f t="shared" ref="H54:H69" si="12">+D54</f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10"/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0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0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ref="E58:E73" si="13">+D58</f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1"/>
        <v>0</v>
      </c>
      <c r="H68" s="9">
        <f t="shared" si="12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1"/>
        <v>0</v>
      </c>
      <c r="H69" s="9">
        <f t="shared" si="12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ref="G70:G85" si="14">IF(J70&gt;0,0,F70)</f>
        <v>0</v>
      </c>
      <c r="H70" s="9">
        <f t="shared" ref="H70:H85" si="15">+D70</f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3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3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ref="E74:E89" si="16">+D74</f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4"/>
        <v>0</v>
      </c>
      <c r="H84" s="9">
        <f t="shared" si="15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4"/>
        <v>0</v>
      </c>
      <c r="H85" s="9">
        <f t="shared" si="15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ref="G86:G101" si="17">IF(J86&gt;0,0,F86)</f>
        <v>0</v>
      </c>
      <c r="H86" s="9">
        <f t="shared" ref="H86:H101" si="18">+D86</f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6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6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ref="E90:E105" si="19">+D90</f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17"/>
        <v>0</v>
      </c>
      <c r="H100" s="9">
        <f t="shared" si="18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17"/>
        <v>0</v>
      </c>
      <c r="H101" s="9">
        <f t="shared" si="18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ref="G102:G117" si="20">IF(J102&gt;0,0,F102)</f>
        <v>0</v>
      </c>
      <c r="H102" s="9">
        <f t="shared" ref="H102:H117" si="21">+D102</f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19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9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ref="E106:E121" si="22">+D106</f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0"/>
        <v>0</v>
      </c>
      <c r="H116" s="9">
        <f t="shared" si="21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0"/>
        <v>0</v>
      </c>
      <c r="H117" s="9">
        <f t="shared" si="21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ref="G118:G133" si="23">IF(J118&gt;0,0,F118)</f>
        <v>0</v>
      </c>
      <c r="H118" s="9">
        <f t="shared" ref="H118:H133" si="24">+D118</f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2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2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ref="E122:E137" si="25">+D122</f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3"/>
        <v>0</v>
      </c>
      <c r="H132" s="9">
        <f t="shared" si="24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3"/>
        <v>0</v>
      </c>
      <c r="H133" s="9">
        <f t="shared" si="24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ref="G134:G149" si="26">IF(J134&gt;0,0,F134)</f>
        <v>0</v>
      </c>
      <c r="H134" s="9">
        <f t="shared" ref="H134:H149" si="27">+D134</f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5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5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ref="E138:E153" si="28">+D138</f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6"/>
        <v>0</v>
      </c>
      <c r="H148" s="9">
        <f t="shared" si="27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6"/>
        <v>0</v>
      </c>
      <c r="H149" s="9">
        <f t="shared" si="27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ref="G150:G165" si="29">IF(J150&gt;0,0,F150)</f>
        <v>0</v>
      </c>
      <c r="H150" s="9">
        <f t="shared" ref="H150:H165" si="30">+D150</f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28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8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ref="E154:E169" si="31">+D154</f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29"/>
        <v>0</v>
      </c>
      <c r="H164" s="9">
        <f t="shared" si="30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29"/>
        <v>0</v>
      </c>
      <c r="H165" s="9">
        <f t="shared" si="30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ref="G166:G181" si="32">IF(J166&gt;0,0,F166)</f>
        <v>0</v>
      </c>
      <c r="H166" s="9">
        <f t="shared" ref="H166:H181" si="33">+D166</f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1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1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ref="E170:E185" si="34">+D170</f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2"/>
        <v>0</v>
      </c>
      <c r="H180" s="9">
        <f t="shared" si="33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2"/>
        <v>0</v>
      </c>
      <c r="H181" s="9">
        <f t="shared" si="33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ref="G182:G197" si="35">IF(J182&gt;0,0,F182)</f>
        <v>0</v>
      </c>
      <c r="H182" s="9">
        <f t="shared" ref="H182:H197" si="36">+D182</f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4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4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ref="E186:E201" si="37">+D186</f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5"/>
        <v>0</v>
      </c>
      <c r="H196" s="9">
        <f t="shared" si="36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5"/>
        <v>0</v>
      </c>
      <c r="H197" s="9">
        <f t="shared" si="36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ref="G198:G213" si="38">IF(J198&gt;0,0,F198)</f>
        <v>0</v>
      </c>
      <c r="H198" s="9">
        <f t="shared" ref="H198:H213" si="39">+D198</f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37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7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ref="E202:E217" si="40">+D202</f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38"/>
        <v>0</v>
      </c>
      <c r="H212" s="9">
        <f t="shared" si="39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38"/>
        <v>0</v>
      </c>
      <c r="H213" s="9">
        <f t="shared" si="39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ref="G214:G229" si="41">IF(J214&gt;0,0,F214)</f>
        <v>0</v>
      </c>
      <c r="H214" s="9">
        <f t="shared" ref="H214:H229" si="42">+D214</f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0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0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ref="E218:E233" si="43">+D218</f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1"/>
        <v>0</v>
      </c>
      <c r="H228" s="9">
        <f t="shared" si="42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1"/>
        <v>0</v>
      </c>
      <c r="H229" s="9">
        <f t="shared" si="42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ref="G230:G243" si="44">IF(J230&gt;0,0,F230)</f>
        <v>0</v>
      </c>
      <c r="H230" s="9">
        <f t="shared" ref="H230:H243" si="45">+D230</f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3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3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ref="E234:E243" si="46">+D234</f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 t="shared" si="46"/>
        <v>0</v>
      </c>
      <c r="F242" s="9"/>
      <c r="G242" s="9">
        <f t="shared" si="44"/>
        <v>0</v>
      </c>
      <c r="H242" s="9">
        <f t="shared" si="45"/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  <row r="243" spans="1:254" s="11" customFormat="1" ht="14.1" customHeight="1" x14ac:dyDescent="0.2">
      <c r="A243" s="6"/>
      <c r="B243" s="7"/>
      <c r="C243" s="53" t="s">
        <v>52</v>
      </c>
      <c r="D243" s="9"/>
      <c r="E243" s="9">
        <f t="shared" si="46"/>
        <v>0</v>
      </c>
      <c r="F243" s="9"/>
      <c r="G243" s="9">
        <f t="shared" si="44"/>
        <v>0</v>
      </c>
      <c r="H243" s="9">
        <f t="shared" si="45"/>
        <v>0</v>
      </c>
      <c r="I243" s="9"/>
      <c r="J243" s="50"/>
      <c r="K243" s="10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9"/>
      <c r="HL243" s="9"/>
      <c r="HM243" s="9"/>
      <c r="HN243" s="9"/>
      <c r="HO243" s="9"/>
      <c r="HP243" s="9"/>
      <c r="HQ243" s="9"/>
      <c r="HR243" s="9"/>
      <c r="HS243" s="9"/>
      <c r="HT243" s="9"/>
      <c r="HU243" s="9"/>
      <c r="HV243" s="9"/>
      <c r="HW243" s="9"/>
      <c r="HX243" s="9"/>
      <c r="HY243" s="9"/>
      <c r="HZ243" s="9"/>
      <c r="IA243" s="9"/>
      <c r="IB243" s="9"/>
      <c r="IC243" s="9"/>
      <c r="ID243" s="9"/>
      <c r="IE243" s="9"/>
      <c r="IF243" s="9"/>
      <c r="IG243" s="9"/>
      <c r="IH243" s="9"/>
      <c r="II243" s="9"/>
      <c r="IJ243" s="9"/>
      <c r="IK243" s="9"/>
      <c r="IL243" s="9"/>
      <c r="IM243" s="9"/>
      <c r="IN243" s="9"/>
      <c r="IO243" s="9"/>
      <c r="IP243" s="9"/>
      <c r="IQ243" s="9"/>
      <c r="IR243" s="9"/>
      <c r="IS243" s="9"/>
      <c r="IT243" s="9"/>
    </row>
    <row r="244" spans="1:254" s="11" customFormat="1" ht="14.1" customHeight="1" x14ac:dyDescent="0.2">
      <c r="A244" s="6"/>
      <c r="B244" s="7"/>
      <c r="C244" s="53" t="s">
        <v>52</v>
      </c>
      <c r="D244" s="9"/>
      <c r="E244" s="9">
        <f>+D244</f>
        <v>0</v>
      </c>
      <c r="F244" s="9"/>
      <c r="G244" s="9">
        <f>IF(J244&gt;0,0,F244)</f>
        <v>0</v>
      </c>
      <c r="H244" s="9">
        <f>+D244</f>
        <v>0</v>
      </c>
      <c r="I244" s="9"/>
      <c r="J244" s="50"/>
      <c r="K244" s="10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  <c r="DH244" s="9"/>
      <c r="DI244" s="9"/>
      <c r="DJ244" s="9"/>
      <c r="DK244" s="9"/>
      <c r="DL244" s="9"/>
      <c r="DM244" s="9"/>
      <c r="DN244" s="9"/>
      <c r="DO244" s="9"/>
      <c r="DP244" s="9"/>
      <c r="DQ244" s="9"/>
      <c r="DR244" s="9"/>
      <c r="DS244" s="9"/>
      <c r="DT244" s="9"/>
      <c r="DU244" s="9"/>
      <c r="DV244" s="9"/>
      <c r="DW244" s="9"/>
      <c r="DX244" s="9"/>
      <c r="DY244" s="9"/>
      <c r="DZ244" s="9"/>
      <c r="EA244" s="9"/>
      <c r="EB244" s="9"/>
      <c r="EC244" s="9"/>
      <c r="ED244" s="9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  <c r="FX244" s="9"/>
      <c r="FY244" s="9"/>
      <c r="FZ244" s="9"/>
      <c r="GA244" s="9"/>
      <c r="GB244" s="9"/>
      <c r="GC244" s="9"/>
      <c r="GD244" s="9"/>
      <c r="GE244" s="9"/>
      <c r="GF244" s="9"/>
      <c r="GG244" s="9"/>
      <c r="GH244" s="9"/>
      <c r="GI244" s="9"/>
      <c r="GJ244" s="9"/>
      <c r="GK244" s="9"/>
      <c r="GL244" s="9"/>
      <c r="GM244" s="9"/>
      <c r="GN244" s="9"/>
      <c r="GO244" s="9"/>
      <c r="GP244" s="9"/>
      <c r="GQ244" s="9"/>
      <c r="GR244" s="9"/>
      <c r="GS244" s="9"/>
      <c r="GT244" s="9"/>
      <c r="GU244" s="9"/>
      <c r="GV244" s="9"/>
      <c r="GW244" s="9"/>
      <c r="GX244" s="9"/>
      <c r="GY244" s="9"/>
      <c r="GZ244" s="9"/>
      <c r="HA244" s="9"/>
      <c r="HB244" s="9"/>
      <c r="HC244" s="9"/>
      <c r="HD244" s="9"/>
      <c r="HE244" s="9"/>
      <c r="HF244" s="9"/>
      <c r="HG244" s="9"/>
      <c r="HH244" s="9"/>
      <c r="HI244" s="9"/>
      <c r="HJ244" s="9"/>
      <c r="HK244" s="9"/>
      <c r="HL244" s="9"/>
      <c r="HM244" s="9"/>
      <c r="HN244" s="9"/>
      <c r="HO244" s="9"/>
      <c r="HP244" s="9"/>
      <c r="HQ244" s="9"/>
      <c r="HR244" s="9"/>
      <c r="HS244" s="9"/>
      <c r="HT244" s="9"/>
      <c r="HU244" s="9"/>
      <c r="HV244" s="9"/>
      <c r="HW244" s="9"/>
      <c r="HX244" s="9"/>
      <c r="HY244" s="9"/>
      <c r="HZ244" s="9"/>
      <c r="IA244" s="9"/>
      <c r="IB244" s="9"/>
      <c r="IC244" s="9"/>
      <c r="ID244" s="9"/>
      <c r="IE244" s="9"/>
      <c r="IF244" s="9"/>
      <c r="IG244" s="9"/>
      <c r="IH244" s="9"/>
      <c r="II244" s="9"/>
      <c r="IJ244" s="9"/>
      <c r="IK244" s="9"/>
      <c r="IL244" s="9"/>
      <c r="IM244" s="9"/>
      <c r="IN244" s="9"/>
      <c r="IO244" s="9"/>
      <c r="IP244" s="9"/>
      <c r="IQ244" s="9"/>
      <c r="IR244" s="9"/>
      <c r="IS244" s="9"/>
      <c r="IT244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23456770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2024-10-17T18:11:18Z</dcterms:modified>
</cp:coreProperties>
</file>