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13_ncr:1_{54FA1CDE-6064-4DBC-9DDD-13BB88EE57CD}" xr6:coauthVersionLast="47" xr6:coauthVersionMax="47" xr10:uidLastSave="{00000000-0000-0000-0000-000000000000}"/>
  <bookViews>
    <workbookView xWindow="4200" yWindow="1455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8" i="1" l="1"/>
  <c r="G378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7" i="1"/>
  <c r="G376" i="1"/>
  <c r="G375" i="1"/>
  <c r="G374" i="1"/>
  <c r="G373" i="1"/>
  <c r="G372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I5" i="1" l="1"/>
  <c r="I6" i="1" l="1"/>
  <c r="H313" i="1" l="1"/>
  <c r="G313" i="1"/>
  <c r="E313" i="1"/>
  <c r="G242" i="1" l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H308" i="1"/>
  <c r="G309" i="1"/>
  <c r="H309" i="1"/>
  <c r="G310" i="1"/>
  <c r="H310" i="1"/>
  <c r="G311" i="1"/>
  <c r="H311" i="1"/>
  <c r="G312" i="1"/>
  <c r="H312" i="1"/>
  <c r="G314" i="1"/>
  <c r="H314" i="1"/>
  <c r="G315" i="1"/>
  <c r="H315" i="1"/>
  <c r="G316" i="1"/>
  <c r="H316" i="1"/>
  <c r="H317" i="1"/>
  <c r="G318" i="1"/>
  <c r="H318" i="1"/>
  <c r="G319" i="1"/>
  <c r="H319" i="1"/>
  <c r="G320" i="1"/>
  <c r="H320" i="1"/>
  <c r="G321" i="1"/>
  <c r="H321" i="1"/>
  <c r="G322" i="1"/>
  <c r="H322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H332" i="1"/>
  <c r="G333" i="1"/>
  <c r="H333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I11" i="1" l="1"/>
  <c r="L11" i="1"/>
  <c r="H233" i="1" l="1"/>
  <c r="G233" i="1"/>
  <c r="E233" i="1"/>
  <c r="F227" i="1" l="1"/>
  <c r="I2" i="1" l="1"/>
  <c r="E129" i="1" l="1"/>
  <c r="G129" i="1"/>
  <c r="H129" i="1"/>
  <c r="E130" i="1"/>
  <c r="G130" i="1"/>
  <c r="H130" i="1"/>
  <c r="A97" i="1" l="1"/>
  <c r="F81" i="1" l="1"/>
  <c r="H81" i="1"/>
  <c r="G81" i="1"/>
  <c r="E81" i="1"/>
  <c r="F75" i="1" l="1"/>
  <c r="H67" i="1" l="1"/>
  <c r="G67" i="1"/>
  <c r="E67" i="1"/>
  <c r="I3" i="1" l="1"/>
  <c r="D52" i="1" l="1"/>
  <c r="D11" i="1" s="1"/>
  <c r="A52" i="1"/>
  <c r="I4" i="1" l="1"/>
  <c r="G39" i="1" l="1"/>
  <c r="F30" i="1" l="1"/>
  <c r="F11" i="1" s="1"/>
  <c r="A23" i="1" l="1"/>
  <c r="E15" i="1" l="1"/>
  <c r="H15" i="1"/>
  <c r="E16" i="1"/>
  <c r="G16" i="1"/>
  <c r="H16" i="1"/>
  <c r="E17" i="1"/>
  <c r="G17" i="1"/>
  <c r="H17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H101" i="1"/>
  <c r="E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31" i="1"/>
  <c r="G131" i="1"/>
  <c r="H131" i="1"/>
  <c r="E132" i="1"/>
  <c r="H132" i="1"/>
  <c r="E133" i="1"/>
  <c r="G133" i="1"/>
  <c r="H133" i="1"/>
  <c r="E134" i="1"/>
  <c r="G134" i="1"/>
  <c r="H134" i="1"/>
  <c r="E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H169" i="1"/>
  <c r="E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H231" i="1"/>
  <c r="E232" i="1"/>
  <c r="G232" i="1"/>
  <c r="H232" i="1"/>
  <c r="E234" i="1"/>
  <c r="G234" i="1"/>
  <c r="H234" i="1"/>
  <c r="E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18" i="1"/>
  <c r="G18" i="1"/>
  <c r="H18" i="1"/>
  <c r="E19" i="1"/>
  <c r="G19" i="1"/>
  <c r="H19" i="1"/>
  <c r="E20" i="1"/>
  <c r="G20" i="1"/>
  <c r="H20" i="1"/>
  <c r="E21" i="1"/>
  <c r="H21" i="1"/>
  <c r="E22" i="1"/>
  <c r="G22" i="1"/>
  <c r="H22" i="1"/>
  <c r="E23" i="1"/>
  <c r="G23" i="1"/>
  <c r="H23" i="1"/>
  <c r="E24" i="1"/>
  <c r="G24" i="1"/>
  <c r="H24" i="1"/>
  <c r="E25" i="1"/>
  <c r="G25" i="1"/>
  <c r="H25" i="1"/>
  <c r="E26" i="1"/>
  <c r="G26" i="1"/>
  <c r="H26" i="1"/>
  <c r="E27" i="1"/>
  <c r="H27" i="1"/>
  <c r="E28" i="1"/>
  <c r="G28" i="1"/>
  <c r="H28" i="1"/>
  <c r="E29" i="1"/>
  <c r="G29" i="1"/>
  <c r="H29" i="1"/>
  <c r="E30" i="1"/>
  <c r="G30" i="1"/>
  <c r="H30" i="1"/>
  <c r="E31" i="1"/>
  <c r="H31" i="1"/>
  <c r="E32" i="1"/>
  <c r="G32" i="1"/>
  <c r="H32" i="1"/>
  <c r="E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H39" i="1"/>
  <c r="E40" i="1"/>
  <c r="G40" i="1"/>
  <c r="H40" i="1"/>
  <c r="E41" i="1"/>
  <c r="H41" i="1"/>
  <c r="E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H50" i="1"/>
  <c r="E51" i="1"/>
  <c r="G51" i="1"/>
  <c r="H51" i="1"/>
  <c r="G52" i="1"/>
  <c r="E53" i="1"/>
  <c r="G53" i="1"/>
  <c r="H53" i="1"/>
  <c r="E54" i="1"/>
  <c r="H54" i="1"/>
  <c r="E55" i="1"/>
  <c r="G55" i="1"/>
  <c r="H55" i="1"/>
  <c r="E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8" i="1"/>
  <c r="G68" i="1"/>
  <c r="H68" i="1"/>
  <c r="E69" i="1"/>
  <c r="G69" i="1"/>
  <c r="H69" i="1"/>
  <c r="E70" i="1"/>
  <c r="H70" i="1"/>
  <c r="E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E14" i="1"/>
  <c r="G14" i="1"/>
  <c r="H14" i="1"/>
  <c r="L10" i="1"/>
  <c r="L12" i="1" s="1"/>
  <c r="H13" i="1"/>
  <c r="G13" i="1"/>
  <c r="E13" i="1"/>
  <c r="Q18" i="2" l="1"/>
  <c r="G11" i="1"/>
  <c r="H53" i="2"/>
  <c r="H52" i="1"/>
  <c r="E52" i="1"/>
  <c r="E11" i="1" s="1"/>
  <c r="G7" i="1" l="1"/>
  <c r="H11" i="1"/>
  <c r="J7" i="1" s="1"/>
</calcChain>
</file>

<file path=xl/sharedStrings.xml><?xml version="1.0" encoding="utf-8"?>
<sst xmlns="http://schemas.openxmlformats.org/spreadsheetml/2006/main" count="1075" uniqueCount="438">
  <si>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</si>
  <si>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</si>
  <si>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</si>
  <si>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</si>
  <si>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</si>
  <si>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</si>
  <si>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</si>
  <si>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</si>
  <si>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</si>
  <si>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</si>
  <si>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</si>
  <si>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</si>
  <si>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</si>
  <si>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</si>
  <si>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</si>
  <si>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</si>
  <si>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</si>
  <si>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</si>
  <si>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</si>
  <si>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</si>
  <si>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</si>
  <si>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</si>
  <si>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</si>
  <si>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</si>
  <si>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</si>
  <si>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</si>
  <si>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</si>
  <si>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</si>
  <si>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</si>
  <si>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</si>
  <si>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</si>
  <si>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</si>
  <si>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</si>
  <si>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</si>
  <si>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</si>
  <si>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</si>
  <si>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</si>
  <si>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</si>
  <si>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</si>
  <si>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</si>
  <si>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</si>
  <si>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</si>
  <si>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</si>
  <si>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</si>
  <si>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</si>
  <si>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</si>
  <si>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</si>
  <si>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</si>
  <si>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DESIGN</t>
  </si>
  <si>
    <t>TOTAL</t>
  </si>
  <si>
    <t xml:space="preserve"> </t>
  </si>
  <si>
    <t>STATE RISK NUMBER</t>
  </si>
  <si>
    <t>RE's</t>
  </si>
  <si>
    <t>EST REV</t>
  </si>
  <si>
    <t>USU MOUNTAIN VIEW RESIDENCE HALL REPLACEMENT</t>
  </si>
  <si>
    <t>HEF USU</t>
  </si>
  <si>
    <t>3000-300-3401-FWA-20067770</t>
  </si>
  <si>
    <t>FY'20</t>
  </si>
  <si>
    <t>METHOD STUDIO - PROGRAMMING</t>
  </si>
  <si>
    <t>2070009</t>
  </si>
  <si>
    <t>METHOD STUDIO GAX 20C5-028</t>
  </si>
  <si>
    <t>METHOD STUDIO GAX 20C9-51</t>
  </si>
  <si>
    <t>FED EXPRESS CO GOVT SALES GAX 20C5-3</t>
  </si>
  <si>
    <t>FED EXPRESS CO GOVT SALES GMA 20C5-3</t>
  </si>
  <si>
    <t>METHOD STUDIO AMD 001</t>
  </si>
  <si>
    <t>METHOD STUDIO GAE 20C5-570</t>
  </si>
  <si>
    <t xml:space="preserve">IET USU ESTIMATED REVENUE </t>
  </si>
  <si>
    <t>DF</t>
  </si>
  <si>
    <t>RE 20C3-74                       BILL $278,645.47</t>
  </si>
  <si>
    <t>METHOD STUDIO GAX 20C5-1090</t>
  </si>
  <si>
    <t>CO</t>
  </si>
  <si>
    <t>N/A</t>
  </si>
  <si>
    <t>IDT 20C3*008 PRJ MGR FEE</t>
  </si>
  <si>
    <t>CR 20M2-060                RE 20C3-074</t>
  </si>
  <si>
    <t>RE 20C3*115                  BILL $112,194.50</t>
  </si>
  <si>
    <t>TOTAL BUILDING COMMISSIONING GAX 20C8*154</t>
  </si>
  <si>
    <t>FEDEX GOVT SALES GMA 20C5*030</t>
  </si>
  <si>
    <t>METHOD STUDIO CONTRACT</t>
  </si>
  <si>
    <t>2070246</t>
  </si>
  <si>
    <t>JACOBSEN CONSTRUCTION CONTRACT</t>
  </si>
  <si>
    <t>2075072</t>
  </si>
  <si>
    <t>RE 20C3*159                         BILL $8,946.24</t>
  </si>
  <si>
    <t>CONSTR/HAZ MAT</t>
  </si>
  <si>
    <t>INSPECTION/INSURANCE/DFCM MNGT/COMMISSIONING</t>
  </si>
  <si>
    <t>CONTINGENCY/LEGAL/OTHER</t>
  </si>
  <si>
    <t>METHOD STUDIO GAX 20C7*385</t>
  </si>
  <si>
    <t>METHOD STUDIO GAX 20C7*388</t>
  </si>
  <si>
    <t>METHOD STUDIO GAX 20C7*386</t>
  </si>
  <si>
    <t>METHOD STUDIO GAX 20C7*387</t>
  </si>
  <si>
    <t>COFC INSURANCE ITA 300-2*037</t>
  </si>
  <si>
    <t>CR 20M2-078                   RE 20C3-139</t>
  </si>
  <si>
    <t>RE 20C3*200                     BILL $529,641.01</t>
  </si>
  <si>
    <t>ARCHITECTURAL TESTING CONTRACT</t>
  </si>
  <si>
    <t>2070293</t>
  </si>
  <si>
    <t>NEDERLAND REGRIDGERATION CONTRACT</t>
  </si>
  <si>
    <t>2070294</t>
  </si>
  <si>
    <t>METHOD STUDIO GAX 20C5*2065</t>
  </si>
  <si>
    <t>TOTAL BLDG COMMISSIONING GAX 20C7*642</t>
  </si>
  <si>
    <t>CR 20M2-088                 RE 20C3-159</t>
  </si>
  <si>
    <t>RE 20C3*232                         BILL 88,836.50</t>
  </si>
  <si>
    <t>ARCHITECTURAL TESTING GAX 20C5*2219</t>
  </si>
  <si>
    <t>METHOD STUDIO GAX 20C5*2257</t>
  </si>
  <si>
    <t>CR 20M2-103             RE 20C3-200</t>
  </si>
  <si>
    <t xml:space="preserve">USU AMA </t>
  </si>
  <si>
    <t>2075294</t>
  </si>
  <si>
    <t>USU MOU</t>
  </si>
  <si>
    <t>RE 20C3*263             BILL $205,906.00</t>
  </si>
  <si>
    <t xml:space="preserve">IET INCREASE USU ESTIMATED REVENUE </t>
  </si>
  <si>
    <t>METHOD STUDIO GAX 20C8*487</t>
  </si>
  <si>
    <t>ARCHITECTURAL TESTING GAX 20C8*481</t>
  </si>
  <si>
    <t>NEDERLAND REF A/C &amp; HEATING GAX 20C5*2719</t>
  </si>
  <si>
    <t>SUNRISE ENGINEERING, INC.  - CONTRACT</t>
  </si>
  <si>
    <t>2070260</t>
  </si>
  <si>
    <t>WC3 GAX 20C5*975</t>
  </si>
  <si>
    <t>RE 20C3*303      BILL $219,513.34</t>
  </si>
  <si>
    <t>METHOD STUDIO GAX 20C5*3133</t>
  </si>
  <si>
    <t>CR 20M2-109      RE 20C3-232</t>
  </si>
  <si>
    <t>CR 20M2-117          RE 20C3-263</t>
  </si>
  <si>
    <t>ARCHITECTURAL TESTING GAX 20C5*3248</t>
  </si>
  <si>
    <t>ARCHITECTURAL TESTING GAX 20C5*3249</t>
  </si>
  <si>
    <t>NEDERLAND REF A/C &amp; HEAT GAX 20C5*3250</t>
  </si>
  <si>
    <t>RE 20C3*341              BILL $245,754.40</t>
  </si>
  <si>
    <t>CR 20M2-123               RE 20C3-303</t>
  </si>
  <si>
    <r>
      <t>FED EXPRESS CO GOVT SALES GMA 20C5-3 (</t>
    </r>
    <r>
      <rPr>
        <b/>
        <sz val="9"/>
        <rFont val="Arial"/>
        <family val="2"/>
      </rPr>
      <t>listed twice)</t>
    </r>
  </si>
  <si>
    <t>METHOD STUDIO GAX 20C5*3687</t>
  </si>
  <si>
    <t>NEDERLAND REF A/C &amp; HEAT GAX 20C5*3757</t>
  </si>
  <si>
    <t>13/20</t>
  </si>
  <si>
    <t>JACOBSEN CONSTRUCTION           CO 001</t>
  </si>
  <si>
    <t>TOTAL BUILDING COMMISSIONING GAX 20C7*1007</t>
  </si>
  <si>
    <t>RE 20C3*385     BILL $40,683.44</t>
  </si>
  <si>
    <t>NEDERLAND REF A/C &amp; HEAT GAX 20C7*1084</t>
  </si>
  <si>
    <t>ARCHITECTURAL TESTING GAX 20C7*1081</t>
  </si>
  <si>
    <t>WC3 GAX 20C5*3879</t>
  </si>
  <si>
    <t>CR 20M2-126                RE 20C3-341</t>
  </si>
  <si>
    <t>JACOBSEN CONSTRUCTION GAX 20C8*724</t>
  </si>
  <si>
    <t>ZIONS/JACOBSEN CONST RTNG GAX 20C8*725</t>
  </si>
  <si>
    <t>SUNRISE ENGINEERING GAX 20C7*1037</t>
  </si>
  <si>
    <t>NEDERLAND REF A/C &amp; HEAT GAX 20C5*3906</t>
  </si>
  <si>
    <t>LINE 48 METHOD STUDIO GAX 20C5*2257 TO CORRECT AMT</t>
  </si>
  <si>
    <t>PG</t>
  </si>
  <si>
    <t>USU CONTROLLER'S OFFC GAX 20C5*3960</t>
  </si>
  <si>
    <t>RE 20C3*430    BILL $354,818.05</t>
  </si>
  <si>
    <t>FY'21</t>
  </si>
  <si>
    <t>WC3 GAX 21C5*135</t>
  </si>
  <si>
    <t>ZIONS/JACOBSEN CONST RTNG GAX 21C5*217</t>
  </si>
  <si>
    <t>JACOBSEN CONST GAX 21C5*218</t>
  </si>
  <si>
    <t>SUNRISE ENGINEERING GAX 21C5*253</t>
  </si>
  <si>
    <t>METHOD STUDIO GAX 21C5*262</t>
  </si>
  <si>
    <t>CR 21M2*008           RE 20C3-385</t>
  </si>
  <si>
    <t>CR 21M2-014          RE 20C3-430</t>
  </si>
  <si>
    <t>RE 21C3*020         BILL $287,989.17</t>
  </si>
  <si>
    <t>NEDERLAND REF A/C &amp; HEAT CORP GAX 21C8*083</t>
  </si>
  <si>
    <t>SUNRISE ENGINEERING GAX 21C5*474</t>
  </si>
  <si>
    <t>IDT30021C3000001 NSF PROJECT MANAGER FEES</t>
  </si>
  <si>
    <t>IDT REVERSE DUPLICATE PRJ MANAGER FEES CHARGE</t>
  </si>
  <si>
    <t>METHOD STUDIO GAX 21C7*212</t>
  </si>
  <si>
    <t>RE 21C3*54      BILL $12,766.23</t>
  </si>
  <si>
    <t>GREEN BUSINESS CERTIFICATION GAX 21C7*252</t>
  </si>
  <si>
    <t>JACOBSEN CONSTRUCTION     CO 002</t>
  </si>
  <si>
    <t>METHOD STUDIO GA 21C8*110</t>
  </si>
  <si>
    <t>ZIONS/JACOBSEN CONST RTNG GAX 21C7*361</t>
  </si>
  <si>
    <t>JACOBSEN CONST GAX 21C7*362</t>
  </si>
  <si>
    <t>ZIONS/JACOBSEN CONST RTNG GAX 21C7*399</t>
  </si>
  <si>
    <t>JACOBSEN CONST GAX 21C7*400</t>
  </si>
  <si>
    <t>SUNRISE ENG GAX 21C7*452</t>
  </si>
  <si>
    <t>ZIONS/JACOBSEN CONST RTNG GAX 21C7*460</t>
  </si>
  <si>
    <t>JACOBSEN CONST GAX 21C7*461</t>
  </si>
  <si>
    <t>RE 21C3*88           BILL $2,367,909.60</t>
  </si>
  <si>
    <t>SUNRISE ENG GAX 21C5*826</t>
  </si>
  <si>
    <t>METHOD STUDIO GAX 21C5*874</t>
  </si>
  <si>
    <t>CR 21M2*043     RE 21C3*054</t>
  </si>
  <si>
    <t>CR 21M2*035     RE 21C3*020</t>
  </si>
  <si>
    <t>NEDERLAND REF A/C &amp; HEAT GAX 21C5*925</t>
  </si>
  <si>
    <t>NEDERLAND REF A/C &amp; HEAT GAX 21C5*926</t>
  </si>
  <si>
    <t>RE 21C3*120     BILL $26,867.45</t>
  </si>
  <si>
    <t>SUNRISE ENG GAX 21C7*702</t>
  </si>
  <si>
    <t>USU GAX 21C7*728</t>
  </si>
  <si>
    <t>METHOD STUDIO GAX 21C5*1157</t>
  </si>
  <si>
    <t>CR 21M2*052     RE 21C3*088</t>
  </si>
  <si>
    <t>COMMITMENTS CHECKED TO THIS POINT</t>
  </si>
  <si>
    <t>NEDERLAND REF A/C &amp; HEAT CORP GAX 21C8*330</t>
  </si>
  <si>
    <t>NEDERLAND REF A/C &amp; HEAT CORP GAX 21C8*331</t>
  </si>
  <si>
    <t>RE 21C3*153     BILL $85,956.13</t>
  </si>
  <si>
    <t>JACOBSEN CONST GAX 21C8*387</t>
  </si>
  <si>
    <t>ZIONS/JACOBSEN CONST RTNG GAX 21C8*388</t>
  </si>
  <si>
    <t>METHOD STUDIO GAX 21C8*416</t>
  </si>
  <si>
    <t>ZIONS/JACOBSEN RTNG GAX 21C8*386</t>
  </si>
  <si>
    <t>JACOBSEN CONST GAX 21C8*385</t>
  </si>
  <si>
    <t>CR 21M2*060     RE 21C3*120</t>
  </si>
  <si>
    <t>RE 21C3*190     BILL $2,406,494.86</t>
  </si>
  <si>
    <t>JACOBSEN CONST GAX 21C5*1493</t>
  </si>
  <si>
    <t>JACOBSEN CONST                     CO 003</t>
  </si>
  <si>
    <t>USU GAX 21C7*1034</t>
  </si>
  <si>
    <t>ARCHITECTURAL TESTING GAX 21C7*1042</t>
  </si>
  <si>
    <t>ARCHITECTURAL TESTING GAX 21C7*1043</t>
  </si>
  <si>
    <t>SUNRISE ENG GAX 21C8*505</t>
  </si>
  <si>
    <t>CR 21M2*067     RE 21C3*153</t>
  </si>
  <si>
    <t>JACOBSEN CONST GAX 21C8*535</t>
  </si>
  <si>
    <t>ZONS/JACOBSEN CONST RTNG GAX 21C8*536</t>
  </si>
  <si>
    <t>RE 21C3*229     BILL $3,922,435.40</t>
  </si>
  <si>
    <t>USU                CO 001</t>
  </si>
  <si>
    <t>CR 21M5*004     RE 21C3*190</t>
  </si>
  <si>
    <t>USU CONTROLLER'S OFFC GAX 21C7*1210</t>
  </si>
  <si>
    <t>SUNRISE ENG GAX 21C7*1231</t>
  </si>
  <si>
    <t>ZIONS/JACOBSEN CONST RTNG GAX 21C5*1492</t>
  </si>
  <si>
    <t>METHOD STUDIO GAX 21C5*1819</t>
  </si>
  <si>
    <t>ARCHITECTURAL TESTING GAX 21C5*1841</t>
  </si>
  <si>
    <t>ARCHITECTURAL TESTING GAX 21C5*1842</t>
  </si>
  <si>
    <t>NEDERLAND REF A/C &amp; HEATING GAX 21C5*1843</t>
  </si>
  <si>
    <t>NEDERLAND REF A/C &amp; HEATING GAX 21C5*1844</t>
  </si>
  <si>
    <t>SUNRISE ENG GAX 21C7*1250</t>
  </si>
  <si>
    <t>RE 21C3*265     BILL $62,240.78</t>
  </si>
  <si>
    <t>ZIONS/JACOBSEN CONST RTNG GAX 21C5*1971</t>
  </si>
  <si>
    <t>JACOBSEN CONST GAX 21C5*1972</t>
  </si>
  <si>
    <t>METHOD STUDIO GAX 21C5*2044</t>
  </si>
  <si>
    <t>SUNRISE ENG GAX 21C5*2053</t>
  </si>
  <si>
    <t>JACOBSEN CONST      CO 004</t>
  </si>
  <si>
    <t>CR21M2*077      RE 21C3*229</t>
  </si>
  <si>
    <t>ZIONS/JACOBSEN CONST RTNG GAX 21C5*2220</t>
  </si>
  <si>
    <t>JACOBSEN CONST GAX 21C5*2221</t>
  </si>
  <si>
    <t>RE 21C3*298     BILL 3,353,571.91</t>
  </si>
  <si>
    <t>CR 21M2*085     RE 21C3*265</t>
  </si>
  <si>
    <t>METHOD STUDIO GAX 21C9*182</t>
  </si>
  <si>
    <t>UTAH STATE UNIV GAX 21C7*1556</t>
  </si>
  <si>
    <t>NEDERLAND REF A/C &amp; HEAT GAX 21C9*224</t>
  </si>
  <si>
    <t>NEDERLAND REF A/C &amp; HEAT GAX 21C9*225</t>
  </si>
  <si>
    <t>ARCHITECTURAL TESTING GAX 21C9*228</t>
  </si>
  <si>
    <t>METHOD STUDIO     AMD 001</t>
  </si>
  <si>
    <t>SUNRISE ENG GAX 21C9*318</t>
  </si>
  <si>
    <t>RE 21C3*330     BILL $77,429.92</t>
  </si>
  <si>
    <t>METHOD STUDIO GAX 21C9*483</t>
  </si>
  <si>
    <t>USU GAX 21C5*2397</t>
  </si>
  <si>
    <t>13/21</t>
  </si>
  <si>
    <t>NEDERLAND REF A/C &amp; HEATING GAX 21C9*747</t>
  </si>
  <si>
    <t>NEDERLAND REF A/C &amp; HEATING GAX 21C9*748</t>
  </si>
  <si>
    <t>NEDERLAND REF A/C &amp; HEATING GAX 21C9*757</t>
  </si>
  <si>
    <t>SUNRISE ENG GAX 21C9*765</t>
  </si>
  <si>
    <t>ZIONS/JACOBSEN CONST RTNG GAX 21C7*1794</t>
  </si>
  <si>
    <t>JACOBSEN CONST GAX 21C7*1795</t>
  </si>
  <si>
    <t>ZIONS/JACOBSEN CONST RTNG GAX 21C7*1796</t>
  </si>
  <si>
    <t>CR 21M2*095     RE 21C3*298</t>
  </si>
  <si>
    <t>CR 21M2*097     RE 21C3*330</t>
  </si>
  <si>
    <t>RE 21C3*369     BILL $4,401,503.87</t>
  </si>
  <si>
    <t>NP</t>
  </si>
  <si>
    <t>JACOBSEN CONST GAX 21C7*1797</t>
  </si>
  <si>
    <t>SUNRISE ENG GAX 21C9*872</t>
  </si>
  <si>
    <t>USU GAX 21C5*2505</t>
  </si>
  <si>
    <t>ARCHITECTURAL TESTING GAX 2C7*1895</t>
  </si>
  <si>
    <t>RE 21C3*402     BILL $27,209.36</t>
  </si>
  <si>
    <t>FY'22</t>
  </si>
  <si>
    <t>METHOD STUDIO GAX 22C9*014</t>
  </si>
  <si>
    <t>CMT ENG LABS GAX 22C9*085</t>
  </si>
  <si>
    <t>ZIONS/JACOBSEN CONST RTNG GAX 22C5*125</t>
  </si>
  <si>
    <t>JACOBSEN CONST GAX 22C5*126</t>
  </si>
  <si>
    <t>CR 22M2*010     RE 21C3*402</t>
  </si>
  <si>
    <t>CR 22M2*010     RE 21C3*369</t>
  </si>
  <si>
    <t>METHOD STUDIO GAX 22C9*145</t>
  </si>
  <si>
    <t>ARCHITECTURAL TESTING GAX 22C7*078</t>
  </si>
  <si>
    <t>USU GAX 22C5*177</t>
  </si>
  <si>
    <t>NEDERLAND REF A/C &amp; HEAT CORP GAX 22C5*106</t>
  </si>
  <si>
    <t>ZIONS/JACOBSEN CONST RTNG GAX 22C7*091</t>
  </si>
  <si>
    <t>JACOBSEN CONST GAX 22C7*092</t>
  </si>
  <si>
    <t>JACOBSEN CONST     CO 005</t>
  </si>
  <si>
    <t>ARCHI TESTING GAX FC20210928236</t>
  </si>
  <si>
    <t>METHOD STUDIO GAX FC20210928276</t>
  </si>
  <si>
    <t>SUNRISE ENG GAX FC20210930370</t>
  </si>
  <si>
    <t>SUNRISE ENG GAX FC20211004475</t>
  </si>
  <si>
    <t>METHOD STUDIO GAX FC20211026934</t>
  </si>
  <si>
    <t>USU GAX FC202111051184</t>
  </si>
  <si>
    <t>SUNRISE ENG GAX FC202111081210</t>
  </si>
  <si>
    <t>JACOBSEN CONST GAX FC202111091329</t>
  </si>
  <si>
    <t>ZIONS/JACOBSEN CONST RTNG GAX FC202111091330</t>
  </si>
  <si>
    <t>CR 22M2*027     RE 22C3*020 PARTIAL PMT</t>
  </si>
  <si>
    <t>JACOBSEN CONST GAX FC202111111372</t>
  </si>
  <si>
    <t>ZIONS/JACOBSEN RTNG GAX FC20211111373</t>
  </si>
  <si>
    <t>RE 22C3*47     BILL $17,403.03</t>
  </si>
  <si>
    <t>ARCHITECTURAL TESTING GAX FC202111151387</t>
  </si>
  <si>
    <t>NEDERLAND A/C &amp; HEAT GAX FC202111151388</t>
  </si>
  <si>
    <t>NEDERLAND A/C &amp; HEAT GAX FC202111171463</t>
  </si>
  <si>
    <t>NEDERLAND REF A/C GAX FC202111231534</t>
  </si>
  <si>
    <t>METHOD STUDIO GAX FC202111231535</t>
  </si>
  <si>
    <t>ARCHITECTURAL TEST GAX FC2021FC202111241556</t>
  </si>
  <si>
    <t>WC3 GAX 22C5*259</t>
  </si>
  <si>
    <t xml:space="preserve">RE 22C3*20     BILL $3,976,552.70 </t>
  </si>
  <si>
    <t>CR 22M2*034     RE 22C3*020 PARTIAL PMT</t>
  </si>
  <si>
    <t>RE 22C3*080     BILL $3,371,477.17</t>
  </si>
  <si>
    <t>CR 22M2*033      RE 22C3*047</t>
  </si>
  <si>
    <t>SUNRISE ENG GAX FC202112031700</t>
  </si>
  <si>
    <t>JACOBSEN CONSTR CO INC - CO 006</t>
  </si>
  <si>
    <t>WC3 GAX 22C5*281</t>
  </si>
  <si>
    <t>METHOD STUDIO GAX FC202112212057</t>
  </si>
  <si>
    <t>USU GAX FC202112222118</t>
  </si>
  <si>
    <t>ARCHITECTURAL TESTING GAX FC202112302207</t>
  </si>
  <si>
    <t>NEDERLAND REF A/C &amp; HEAT GAX FC202112302211</t>
  </si>
  <si>
    <t>CR 22M2*041     RE 22C3*080</t>
  </si>
  <si>
    <t>JACOBSEN CONST GAX FC202201062337</t>
  </si>
  <si>
    <t>ZONS/JACOBSEN RTNG GAX FC202201062338</t>
  </si>
  <si>
    <t>SUNRISE ENG GAX FC202201072370</t>
  </si>
  <si>
    <t>METHOD STUDIO GAX FC202201122469</t>
  </si>
  <si>
    <t>RE 22C3*113     BILL $37,412.36</t>
  </si>
  <si>
    <t>JACOBSEN CONST GAX FC20220118253</t>
  </si>
  <si>
    <t>ZIONS/JACOBSEN RTNG GAX FC202201182544</t>
  </si>
  <si>
    <t>SUNRISE ENG GAX FC202201252648</t>
  </si>
  <si>
    <t>USU GAX FC202201312796</t>
  </si>
  <si>
    <t>CR 22M5*003     RE 22C3*113</t>
  </si>
  <si>
    <t>ARCHITECTURAL TESTING GAX FC202202022848</t>
  </si>
  <si>
    <t>JACOBSEN CONST GAX FC202202093008</t>
  </si>
  <si>
    <t>ZIONS/JACOBSEN RTNG GAX FC202202093009</t>
  </si>
  <si>
    <t>RE 22C3*149     BILL $1,582,029.18</t>
  </si>
  <si>
    <t>SUNRISE ENG GAX FC202202183153</t>
  </si>
  <si>
    <t>METHOD STUDIO GAX FC202202253251</t>
  </si>
  <si>
    <t>USU GAX FC202202283272</t>
  </si>
  <si>
    <t>CR 22M5*014     RE 22C3*149</t>
  </si>
  <si>
    <t>RE 22C3*178     BILL $2,398,811.60</t>
  </si>
  <si>
    <t>NEDERLAND REF A/C GAX FC202203073433</t>
  </si>
  <si>
    <t>ARCHI TESTING GAX FC20220307335</t>
  </si>
  <si>
    <t>NEDERLAND REF A/C GAX FC202203093552</t>
  </si>
  <si>
    <t>RE 22C3*207     BILL $146,442.70</t>
  </si>
  <si>
    <t>JACOBSEN CONST GAX FC202203163645</t>
  </si>
  <si>
    <t>ZINOS/JACOBSEN RTNG GAX FC202203163646</t>
  </si>
  <si>
    <t>METHOD STUDIO GAX FC202203223738</t>
  </si>
  <si>
    <t>CR 22M5*025     RE 22C3*178</t>
  </si>
  <si>
    <t>SUNRISE ENG GAX FC202204043997</t>
  </si>
  <si>
    <t>JACOBSEN CONST GAX FC202204064079</t>
  </si>
  <si>
    <t>ZIONS/JACOBSEN RTNG GAX FC202204064080</t>
  </si>
  <si>
    <t>JACOBSEN CONST     CO 007</t>
  </si>
  <si>
    <t>SUNRISE ENG GAX FC202204214335</t>
  </si>
  <si>
    <t>METHOD STUDIO GAX FC202204254449</t>
  </si>
  <si>
    <t>USU GAX FC202205044676</t>
  </si>
  <si>
    <t>RE 22C3*278     BILL $127,071.57</t>
  </si>
  <si>
    <t>JACOBSEN CONST GAX FC202205124947</t>
  </si>
  <si>
    <t>ZIONS/JACOBSEN CONST RTNG GAX FC202205124948</t>
  </si>
  <si>
    <t>SUNRISE ENG GAX FC202205165009</t>
  </si>
  <si>
    <t>METHOD STUDIO GAX FC202205165004</t>
  </si>
  <si>
    <t>CR 22M5*052     RE 22C3*207</t>
  </si>
  <si>
    <t>ARCHI TESTING GAX FC202205255237</t>
  </si>
  <si>
    <t>NEDERLAND REF A/C GAX FC202205255238</t>
  </si>
  <si>
    <t>NEDERLAND REF A/C GAX FC202205315360</t>
  </si>
  <si>
    <t>CR 22M5*057     RE 22C3*242</t>
  </si>
  <si>
    <t>RE 22C3*242     BILL $2,406,413.59</t>
  </si>
  <si>
    <t>NEDERLAND REF A/C &amp; HEAT GAX FC202206065542</t>
  </si>
  <si>
    <t>RE 22C3*312     BILL $950,363.35</t>
  </si>
  <si>
    <t>METHOD STUDIO GAX FC202206236094</t>
  </si>
  <si>
    <t>SUNRISE ENG GAX 22C9*504</t>
  </si>
  <si>
    <t>13/22</t>
  </si>
  <si>
    <t>SUNRISE ENG GAX 22C9*616</t>
  </si>
  <si>
    <t>JACOBSEN CONST GAX 22C9*631</t>
  </si>
  <si>
    <t>ZIONS/JACOBSEN RTNG GAX 22C9*632</t>
  </si>
  <si>
    <t>CR 22M5*072     RE 22C3*278</t>
  </si>
  <si>
    <t>127071.57</t>
  </si>
  <si>
    <t>JACOBSEN CONST GAX 22C7*217</t>
  </si>
  <si>
    <t>ZIONS/JACOB SEN RTHG GAX 22C7*218</t>
  </si>
  <si>
    <t>USU GAX 22C9*791</t>
  </si>
  <si>
    <t>RE 22C3*347     BILL $12,746.20</t>
  </si>
  <si>
    <t>RE 22C3*382     BILL $1,422,189.05</t>
  </si>
  <si>
    <t>USU GAX F22*029</t>
  </si>
  <si>
    <t>2075197</t>
  </si>
  <si>
    <t>ARCHITECTURAL TESTING GAX F22*031</t>
  </si>
  <si>
    <t>FY'23</t>
  </si>
  <si>
    <t>CR 23M5*001     RE 22C3*312</t>
  </si>
  <si>
    <t>CR 23M5*009     RE 22C3*347</t>
  </si>
  <si>
    <t>CR 23M5*011     RE 22C3*382</t>
  </si>
  <si>
    <t>METHOD STUDIO GAX FC202208177158</t>
  </si>
  <si>
    <t>JACOBSEN CONST GAX FC202208177177</t>
  </si>
  <si>
    <t>ZIONS/JACOBSEN RTNG GAX FC202208177178</t>
  </si>
  <si>
    <t>SUNRISE ENG GAX FC202208307584</t>
  </si>
  <si>
    <t>SUNRISE ENG     AMD 001</t>
  </si>
  <si>
    <t>USU GAX FC202209128010</t>
  </si>
  <si>
    <t>JACOBSEN CONST GAX FC202209198520</t>
  </si>
  <si>
    <t>ZIONS/JACOBSEN RTNG GAX FC202209198521</t>
  </si>
  <si>
    <t>USU GAX F22*029 XFER TO PROJECT 20070070</t>
  </si>
  <si>
    <t>METHOD STUDIO GAX FC202209218630</t>
  </si>
  <si>
    <t>NEDERLAND REF A/C &amp; HEAT GAX FC202209268793</t>
  </si>
  <si>
    <t>NEDERLAND REF A/C &amp; HEAT GAX FC202209278833</t>
  </si>
  <si>
    <t>JACOBSEN CONST     CO 008</t>
  </si>
  <si>
    <t>METHOD STUDIO GAX FC202210189714</t>
  </si>
  <si>
    <t>RE 23C3*65     BILL $265,758.72</t>
  </si>
  <si>
    <t>RE 23C3*24   BILL $1,026,285.56 MOD TO $1,009,222.21 PER LINE 313</t>
  </si>
  <si>
    <t>USU GAX FC202210219910</t>
  </si>
  <si>
    <t>USU GAX FC202210219911</t>
  </si>
  <si>
    <t>CR 23M5*039     RE 23C3*024</t>
  </si>
  <si>
    <t>NEDERLAND REF A/C     AMD 001</t>
  </si>
  <si>
    <t>METHOD STUDIO GAX FC2022112111254</t>
  </si>
  <si>
    <t>RE 23C3*103     BILL $375,448.49</t>
  </si>
  <si>
    <t>CR 23M5*051     RE 23C3*065</t>
  </si>
  <si>
    <t>USU GAX FC2022121212252</t>
  </si>
  <si>
    <t>JACOBSEN CONST GAX FC2022121912544</t>
  </si>
  <si>
    <t>RE 23C3*139     BILL $32,360.88</t>
  </si>
  <si>
    <t>JACOBSEN CONST GAX FC2022122312831</t>
  </si>
  <si>
    <t>ZIONS/JACOBSEN RTNG GAX FC2022122312832</t>
  </si>
  <si>
    <t>METHOD STUDIO     AMD 002</t>
  </si>
  <si>
    <t xml:space="preserve"> CO</t>
  </si>
  <si>
    <t>RE 23C3*169     BILL $125,907.38</t>
  </si>
  <si>
    <t>USU GAX FC2023011313590</t>
  </si>
  <si>
    <t>207529</t>
  </si>
  <si>
    <t>METHOD STUDIO GAX FC2023012313902</t>
  </si>
  <si>
    <t>USU GAX FC2023020914822</t>
  </si>
  <si>
    <t>METHOD STUDIO GAX FC2023022315446</t>
  </si>
  <si>
    <t>CR 23M5*072     RE 23C3*139</t>
  </si>
  <si>
    <t>CR 23M5*075     RE 23C3*103</t>
  </si>
  <si>
    <t>CR 23M5*084     RE 23C3*169</t>
  </si>
  <si>
    <t>JACOBSEN CONST GAX FC2023032216546</t>
  </si>
  <si>
    <t>ZIONS/JACOBSEN RTNG GAX FC2023032216547</t>
  </si>
  <si>
    <t>METHOD STUDIO GAX FC2023032416656</t>
  </si>
  <si>
    <t>RE 23C3*206     BILL $422,014.88</t>
  </si>
  <si>
    <t>USU GAX FX2023041417538</t>
  </si>
  <si>
    <t>RE 23C3*241     BILL $114,194.47</t>
  </si>
  <si>
    <t>METHOD STUDIO GAX F2023042117804</t>
  </si>
  <si>
    <t>CR 23M5*115     RE 23C3*206</t>
  </si>
  <si>
    <t>METHOD STUDIO     AMD 003</t>
  </si>
  <si>
    <t>CR 23M5*131     RE 23C3*241</t>
  </si>
  <si>
    <t>RE 23C3*277     BILL $227,618.71</t>
  </si>
  <si>
    <t>ARCHI TESTING GAX FC2023060620011</t>
  </si>
  <si>
    <t>ARCHI TESTING GAX FC2023061620722</t>
  </si>
  <si>
    <t>RE 23C3*311     BILL $3,559.00</t>
  </si>
  <si>
    <t>CR 23M5*146     RE 23C3*277</t>
  </si>
  <si>
    <t>RE 23C3*339     BILL $3,585.00</t>
  </si>
  <si>
    <t>13/23</t>
  </si>
  <si>
    <t>USU GAX FC2023071322370</t>
  </si>
  <si>
    <t>FY'24</t>
  </si>
  <si>
    <t>CR 23M5*148     RE 23C3*311</t>
  </si>
  <si>
    <t>CR 24M5*007     RE 23C3*339</t>
  </si>
  <si>
    <t>CR 24M5*015     RE 23C3*389</t>
  </si>
  <si>
    <t>RE 23C3*389     BILL $9,072.27</t>
  </si>
  <si>
    <t>METHOD STUDIO GAX FC2023082924197</t>
  </si>
  <si>
    <t>RE 24C3*22     BILL $18,092.00</t>
  </si>
  <si>
    <t>METHOD STUDIO GAX FC2023100225692</t>
  </si>
  <si>
    <t>CR 24M5*044     RE 24C3*022</t>
  </si>
  <si>
    <t>RE 24C3*57     BILL $3,500.00</t>
  </si>
  <si>
    <t>CR 24M5*056     RE 24C3*057</t>
  </si>
  <si>
    <t>JACOBSEN CONST     CO 009</t>
  </si>
  <si>
    <t>TOTAL BLDG COMM GAX FC2024050735796</t>
  </si>
  <si>
    <t>RE 24C3*262</t>
  </si>
  <si>
    <t>CR 24M5*126     RE 24C3*262</t>
  </si>
  <si>
    <t>FY'25</t>
  </si>
  <si>
    <t>IDT 25C3*001 XFER LEGAL FEES TO 21257300</t>
  </si>
  <si>
    <t>RE 25C3*27</t>
  </si>
  <si>
    <t>CR 25M5*042     RE 25C3*027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</si>
</sst>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  <numFmt numFmtId="168" formatCode="[$-409]mmm\-yy;@"/>
  </numFmts>
  <fonts count="20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37" fontId="5" fillId="2" borderId="0" xfId="0" quotePrefix="1" applyNumberFormat="1" applyFont="1" applyFill="1" applyAlignment="1" applyProtection="1">
      <alignment horizontal="left"/>
      <protection locked="0"/>
    </xf>
    <xf numFmtId="164" fontId="14" fillId="0" borderId="0" xfId="0" applyFont="1" applyProtection="1">
      <protection locked="0"/>
    </xf>
    <xf numFmtId="164" fontId="13" fillId="0" borderId="0" xfId="0" applyFont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17" fontId="5" fillId="0" borderId="0" xfId="2" applyNumberFormat="1" applyFont="1" applyBorder="1" applyAlignment="1" applyProtection="1">
      <alignment horizontal="left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164" fontId="16" fillId="0" borderId="0" xfId="0" applyFont="1"/>
    <xf numFmtId="43" fontId="5" fillId="3" borderId="0" xfId="2" applyFont="1" applyFill="1" applyBorder="1" applyProtection="1">
      <protection locked="0"/>
    </xf>
    <xf numFmtId="43" fontId="4" fillId="2" borderId="0" xfId="2" applyFont="1" applyFill="1" applyBorder="1" applyAlignment="1" applyProtection="1">
      <alignment horizontal="left"/>
      <protection locked="0"/>
    </xf>
    <xf numFmtId="43" fontId="4" fillId="0" borderId="0" xfId="0" applyNumberFormat="1" applyFont="1" applyProtection="1">
      <protection locked="0"/>
    </xf>
    <xf numFmtId="164" fontId="5" fillId="0" borderId="0" xfId="0" applyFont="1" applyAlignment="1" applyProtection="1">
      <alignment horizontal="left"/>
      <protection locked="0"/>
    </xf>
    <xf numFmtId="43" fontId="4" fillId="0" borderId="0" xfId="2" applyFont="1" applyFill="1" applyBorder="1" applyProtection="1"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17" fontId="10" fillId="0" borderId="0" xfId="0" applyNumberFormat="1" applyFont="1" applyAlignment="1" applyProtection="1">
      <alignment horizontal="center"/>
      <protection locked="0"/>
    </xf>
    <xf numFmtId="168" fontId="17" fillId="0" borderId="0" xfId="0" applyNumberFormat="1" applyFont="1" applyAlignment="1">
      <alignment horizontal="center"/>
    </xf>
    <xf numFmtId="164" fontId="18" fillId="0" borderId="0" xfId="0" applyFont="1"/>
    <xf numFmtId="164" fontId="19" fillId="0" borderId="0" xfId="0" applyFont="1" applyAlignment="1">
      <alignment horizontal="center"/>
    </xf>
    <xf numFmtId="164" fontId="17" fillId="0" borderId="0" xfId="0" applyFont="1"/>
    <xf numFmtId="43" fontId="17" fillId="0" borderId="0" xfId="0" quotePrefix="1" applyNumberFormat="1" applyFont="1"/>
    <xf numFmtId="164" fontId="17" fillId="0" borderId="0" xfId="0" applyFont="1" applyAlignment="1">
      <alignment horizontal="center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982"/>
  <sheetViews>
    <sheetView tabSelected="1" zoomScaleNormal="75" workbookViewId="0">
      <pane ySplit="12" topLeftCell="A375" activePane="bottomLeft" state="frozen"/>
      <selection pane="bottomLeft" activeCell="I381" sqref="I381"/>
    </sheetView>
  </sheetViews>
  <sheetFormatPr defaultColWidth="8.88671875" defaultRowHeight="12" x14ac:dyDescent="0.2"/>
  <cols>
    <col min="1" max="1" width="5.77734375" style="54" customWidth="1"/>
    <col min="2" max="2" width="31.44140625" style="55" customWidth="1"/>
    <col min="3" max="3" width="3.77734375" style="56" customWidth="1"/>
    <col min="4" max="9" width="10.44140625" style="57" customWidth="1"/>
    <col min="10" max="10" width="11" style="93" customWidth="1"/>
    <col min="11" max="11" width="5.88671875" style="94" customWidth="1"/>
    <col min="12" max="12" width="10.44140625" style="57" bestFit="1" customWidth="1"/>
    <col min="13" max="13" width="27.6640625" style="57" bestFit="1" customWidth="1"/>
    <col min="14" max="16384" width="8.88671875" style="57"/>
  </cols>
  <sheetData>
    <row r="1" spans="1:254" ht="15.75" x14ac:dyDescent="0.25">
      <c r="H1" s="95" t="s">
        <v>38</v>
      </c>
      <c r="J1" s="58"/>
      <c r="K1" s="59"/>
      <c r="L1" s="60"/>
      <c r="M1" s="60"/>
      <c r="N1" s="60"/>
    </row>
    <row r="2" spans="1:254" s="5" customFormat="1" ht="14.1" customHeight="1" x14ac:dyDescent="0.25">
      <c r="A2" s="3"/>
      <c r="B2" s="2" t="s">
        <v>0</v>
      </c>
      <c r="C2" s="52"/>
      <c r="D2" s="101"/>
      <c r="H2" s="5" t="s">
        <v>82</v>
      </c>
      <c r="I2" s="87">
        <f>32130733+448239-90000-955504-31062088.39-712387.35+241007.74</f>
        <v>-5.8207660913467407E-10</v>
      </c>
      <c r="J2" s="97"/>
      <c r="K2" s="6"/>
      <c r="L2" s="60"/>
      <c r="M2" s="60"/>
      <c r="N2" s="60"/>
    </row>
    <row r="3" spans="1:254" s="5" customFormat="1" ht="14.1" customHeight="1" x14ac:dyDescent="0.25">
      <c r="A3" s="3"/>
      <c r="B3" s="4" t="s">
        <v>1</v>
      </c>
      <c r="C3" s="51"/>
      <c r="D3" s="108" t="s">
        <v>55</v>
      </c>
      <c r="H3" s="5" t="s">
        <v>48</v>
      </c>
      <c r="I3" s="87">
        <f>1715890+291180-292130-1100-6.85-8.27-6.85-1715890-14.24+2086.21</f>
        <v>-2.0463630789890885E-10</v>
      </c>
      <c r="J3" s="97"/>
      <c r="K3" s="6"/>
      <c r="L3" s="60"/>
      <c r="M3" s="60"/>
      <c r="N3" s="60"/>
    </row>
    <row r="4" spans="1:254" s="5" customFormat="1" ht="14.1" customHeight="1" x14ac:dyDescent="0.25">
      <c r="A4" s="3"/>
      <c r="B4" s="100" t="s">
        <v>51</v>
      </c>
      <c r="C4" s="51"/>
      <c r="D4" s="107"/>
      <c r="H4" s="5" t="s">
        <v>105</v>
      </c>
      <c r="I4" s="96">
        <f>5202261-5202261</f>
        <v>0</v>
      </c>
      <c r="J4" s="97"/>
      <c r="K4" s="6"/>
      <c r="L4" s="60"/>
      <c r="M4" s="60"/>
      <c r="N4" s="60"/>
    </row>
    <row r="5" spans="1:254" s="5" customFormat="1" ht="14.1" customHeight="1" x14ac:dyDescent="0.25">
      <c r="A5" s="3"/>
      <c r="B5" s="2" t="s">
        <v>2</v>
      </c>
      <c r="C5" s="52"/>
      <c r="D5" s="5" t="s">
        <v>54</v>
      </c>
      <c r="H5" s="5" t="s">
        <v>83</v>
      </c>
      <c r="I5" s="96">
        <f>(303529-216303.1-220+120496.53)+(50589-17874.51)+(97588-97588)+(344057-8932-62800-180900-3542-2465)-110-300-330</f>
        <v>324894.92</v>
      </c>
      <c r="J5" s="97"/>
      <c r="K5" s="6"/>
      <c r="L5" s="60"/>
      <c r="M5" s="60"/>
      <c r="N5" s="60"/>
    </row>
    <row r="6" spans="1:254" s="5" customFormat="1" ht="14.1" customHeight="1" thickBot="1" x14ac:dyDescent="0.35">
      <c r="A6" s="3"/>
      <c r="B6" s="2" t="s">
        <v>3</v>
      </c>
      <c r="C6" s="52"/>
      <c r="D6" s="109">
        <v>20067770</v>
      </c>
      <c r="E6" s="5" t="s">
        <v>4</v>
      </c>
      <c r="H6" s="5" t="s">
        <v>84</v>
      </c>
      <c r="I6" s="98">
        <f>(1784283-2086.21-3630+6.85-(241007.74))+16863-150000+71804.56-3000+116000-437494.99-220-45128.92-40935.72</f>
        <v>1065453.8300000003</v>
      </c>
      <c r="J6" s="97"/>
      <c r="K6" s="6"/>
      <c r="L6" s="60"/>
      <c r="M6" s="60"/>
      <c r="N6" s="60"/>
    </row>
    <row r="7" spans="1:254" s="5" customFormat="1" ht="14.1" customHeight="1" x14ac:dyDescent="0.2">
      <c r="A7" s="3"/>
      <c r="B7" s="2" t="s">
        <v>5</v>
      </c>
      <c r="C7" s="52"/>
      <c r="D7" s="101" t="s">
        <v>56</v>
      </c>
      <c r="G7" s="86">
        <f>+G11-F11</f>
        <v>2736020.2200000137</v>
      </c>
      <c r="H7" s="5" t="s">
        <v>49</v>
      </c>
      <c r="I7" s="99">
        <f>SUM(I2:I6)</f>
        <v>1390348.7499999995</v>
      </c>
      <c r="J7" s="104">
        <f>+H11-I7</f>
        <v>64495.890000001062</v>
      </c>
      <c r="K7" s="6"/>
      <c r="L7" s="43"/>
      <c r="M7" s="44"/>
      <c r="N7" s="45"/>
    </row>
    <row r="8" spans="1:254" s="5" customFormat="1" ht="14.1" customHeight="1" x14ac:dyDescent="0.2">
      <c r="A8" s="3"/>
      <c r="B8" s="61"/>
      <c r="C8" s="62"/>
      <c r="D8" s="63"/>
      <c r="E8" s="63" t="s">
        <v>6</v>
      </c>
      <c r="F8" s="63"/>
      <c r="G8" s="63"/>
      <c r="H8" s="63"/>
      <c r="I8" s="63" t="s">
        <v>7</v>
      </c>
      <c r="J8" s="64" t="s">
        <v>46</v>
      </c>
      <c r="K8" s="65" t="s">
        <v>47</v>
      </c>
      <c r="L8" s="102"/>
      <c r="M8" s="86"/>
    </row>
    <row r="9" spans="1:254" s="73" customFormat="1" ht="14.1" customHeight="1" x14ac:dyDescent="0.2">
      <c r="A9" s="3"/>
      <c r="B9" s="66" t="s">
        <v>8</v>
      </c>
      <c r="C9" s="67"/>
      <c r="D9" s="68" t="s">
        <v>9</v>
      </c>
      <c r="E9" s="69" t="s">
        <v>10</v>
      </c>
      <c r="F9" s="69" t="s">
        <v>11</v>
      </c>
      <c r="G9" s="70" t="s">
        <v>12</v>
      </c>
      <c r="H9" s="70" t="s">
        <v>13</v>
      </c>
      <c r="I9" s="69" t="s">
        <v>9</v>
      </c>
      <c r="J9" s="71" t="s">
        <v>14</v>
      </c>
      <c r="K9" s="72" t="s">
        <v>14</v>
      </c>
      <c r="L9" s="103" t="s">
        <v>52</v>
      </c>
      <c r="M9" s="104" t="s">
        <v>53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38194347.139999986</v>
      </c>
      <c r="M10" s="1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9" t="s">
        <v>15</v>
      </c>
      <c r="B11" s="82" t="s">
        <v>16</v>
      </c>
      <c r="C11" s="83"/>
      <c r="D11" s="14">
        <f>SUM(D14:D496)</f>
        <v>42385212</v>
      </c>
      <c r="E11" s="14">
        <f>SUM(E14:E496)-F11</f>
        <v>4190864.8600000143</v>
      </c>
      <c r="F11" s="14">
        <f>SUM(F14:F496)</f>
        <v>38194347.139999986</v>
      </c>
      <c r="G11" s="14">
        <f>SUM(G14:G496)</f>
        <v>40930367.359999999</v>
      </c>
      <c r="H11" s="14">
        <f>+D11-G11</f>
        <v>1454844.6400000006</v>
      </c>
      <c r="I11" s="14">
        <f>SUM(I14:I496)</f>
        <v>38067275.570000015</v>
      </c>
      <c r="J11" s="84"/>
      <c r="K11" s="85"/>
      <c r="L11" s="106">
        <f>SUM(L13:L496)</f>
        <v>38194347.140000015</v>
      </c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9"/>
      <c r="B12" s="88"/>
      <c r="C12" s="89"/>
      <c r="D12" s="15"/>
      <c r="E12" s="48"/>
      <c r="F12" s="15"/>
      <c r="G12" s="15"/>
      <c r="H12" s="15"/>
      <c r="I12" s="15"/>
      <c r="J12" s="90"/>
      <c r="K12" s="91"/>
      <c r="L12" s="92">
        <f>L10-L11</f>
        <v>0</v>
      </c>
      <c r="M12" s="86">
        <f>M11-L11</f>
        <v>-38194347.140000015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2" customFormat="1" ht="14.1" customHeight="1" x14ac:dyDescent="0.2">
      <c r="A13" s="46"/>
      <c r="B13" s="8"/>
      <c r="C13" s="53" t="s">
        <v>50</v>
      </c>
      <c r="D13" s="10"/>
      <c r="E13" s="10">
        <f>+D13</f>
        <v>0</v>
      </c>
      <c r="F13" s="10"/>
      <c r="G13" s="10">
        <f t="shared" ref="G13:G19" si="0">IF(J13&gt;0,0,F13)</f>
        <v>0</v>
      </c>
      <c r="H13" s="10">
        <f t="shared" ref="H13:H19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57</v>
      </c>
      <c r="B14" s="8"/>
      <c r="C14" s="53" t="s">
        <v>50</v>
      </c>
      <c r="D14" s="10"/>
      <c r="E14" s="10">
        <f>+D14</f>
        <v>0</v>
      </c>
      <c r="F14" s="10"/>
      <c r="G14" s="10">
        <f t="shared" si="0"/>
        <v>0</v>
      </c>
      <c r="H14" s="10">
        <f t="shared" si="1"/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43647</v>
      </c>
      <c r="B15" s="8" t="s">
        <v>58</v>
      </c>
      <c r="C15" s="112" t="s">
        <v>71</v>
      </c>
      <c r="D15" s="10"/>
      <c r="E15" s="10">
        <f t="shared" ref="E15:E17" si="2">+D15</f>
        <v>0</v>
      </c>
      <c r="F15" s="10"/>
      <c r="G15" s="10">
        <v>292130</v>
      </c>
      <c r="H15" s="10">
        <f t="shared" ref="H15:H17" si="3">+D15</f>
        <v>0</v>
      </c>
      <c r="I15" s="10"/>
      <c r="J15" s="50" t="s">
        <v>59</v>
      </c>
      <c r="K15" s="11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43675</v>
      </c>
      <c r="B16" s="8" t="s">
        <v>60</v>
      </c>
      <c r="C16" s="112" t="s">
        <v>67</v>
      </c>
      <c r="D16" s="10"/>
      <c r="E16" s="10">
        <f t="shared" si="2"/>
        <v>0</v>
      </c>
      <c r="F16" s="10">
        <v>73032.5</v>
      </c>
      <c r="G16" s="10">
        <f t="shared" ref="G16:G17" si="4">IF(J16&gt;0,0,F16)</f>
        <v>0</v>
      </c>
      <c r="H16" s="10">
        <f t="shared" si="3"/>
        <v>0</v>
      </c>
      <c r="I16" s="10"/>
      <c r="J16" s="50" t="s">
        <v>59</v>
      </c>
      <c r="K16" s="11">
        <v>6864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43699</v>
      </c>
      <c r="B17" s="8" t="s">
        <v>61</v>
      </c>
      <c r="C17" s="112" t="s">
        <v>67</v>
      </c>
      <c r="D17" s="10"/>
      <c r="E17" s="10">
        <f t="shared" si="2"/>
        <v>0</v>
      </c>
      <c r="F17" s="10">
        <v>116852</v>
      </c>
      <c r="G17" s="10">
        <f t="shared" si="4"/>
        <v>0</v>
      </c>
      <c r="H17" s="10">
        <f t="shared" si="3"/>
        <v>0</v>
      </c>
      <c r="I17" s="10"/>
      <c r="J17" s="50" t="s">
        <v>59</v>
      </c>
      <c r="K17" s="11">
        <v>6864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43711</v>
      </c>
      <c r="B18" s="8" t="s">
        <v>62</v>
      </c>
      <c r="C18" s="112" t="s">
        <v>67</v>
      </c>
      <c r="D18" s="10"/>
      <c r="E18" s="10">
        <f t="shared" ref="E18:E23" si="5">+D18</f>
        <v>0</v>
      </c>
      <c r="F18" s="10">
        <v>6.85</v>
      </c>
      <c r="G18" s="10">
        <f t="shared" si="0"/>
        <v>6.85</v>
      </c>
      <c r="H18" s="10">
        <f t="shared" si="1"/>
        <v>0</v>
      </c>
      <c r="I18" s="10"/>
      <c r="J18" s="50"/>
      <c r="K18" s="11">
        <v>6811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43711</v>
      </c>
      <c r="B19" s="13" t="s">
        <v>63</v>
      </c>
      <c r="C19" s="112" t="s">
        <v>67</v>
      </c>
      <c r="D19" s="10"/>
      <c r="E19" s="10">
        <f t="shared" si="5"/>
        <v>0</v>
      </c>
      <c r="F19" s="10">
        <v>8.27</v>
      </c>
      <c r="G19" s="10">
        <f t="shared" si="0"/>
        <v>8.27</v>
      </c>
      <c r="H19" s="10">
        <f t="shared" si="1"/>
        <v>0</v>
      </c>
      <c r="I19" s="10"/>
      <c r="J19" s="50"/>
      <c r="K19" s="11">
        <v>6811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43711</v>
      </c>
      <c r="B20" s="13" t="s">
        <v>63</v>
      </c>
      <c r="C20" s="112" t="s">
        <v>71</v>
      </c>
      <c r="D20" s="10"/>
      <c r="E20" s="10">
        <f t="shared" si="5"/>
        <v>0</v>
      </c>
      <c r="F20" s="10">
        <v>6.85</v>
      </c>
      <c r="G20" s="10">
        <f t="shared" ref="G20:G35" si="6">IF(J20&gt;0,0,F20)</f>
        <v>6.85</v>
      </c>
      <c r="H20" s="10">
        <f t="shared" ref="H20:H35" si="7">+D20</f>
        <v>0</v>
      </c>
      <c r="I20" s="10"/>
      <c r="J20" s="50"/>
      <c r="K20" s="11">
        <v>6811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43705</v>
      </c>
      <c r="B21" s="8" t="s">
        <v>64</v>
      </c>
      <c r="C21" s="112" t="s">
        <v>70</v>
      </c>
      <c r="D21" s="10"/>
      <c r="E21" s="10">
        <f t="shared" si="5"/>
        <v>0</v>
      </c>
      <c r="F21" s="10"/>
      <c r="G21" s="10">
        <v>1100</v>
      </c>
      <c r="H21" s="10">
        <f t="shared" si="7"/>
        <v>0</v>
      </c>
      <c r="I21" s="10"/>
      <c r="J21" s="50" t="s">
        <v>59</v>
      </c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v>43733</v>
      </c>
      <c r="B22" s="8" t="s">
        <v>65</v>
      </c>
      <c r="C22" s="112" t="s">
        <v>67</v>
      </c>
      <c r="D22" s="10"/>
      <c r="E22" s="10">
        <f t="shared" si="5"/>
        <v>0</v>
      </c>
      <c r="F22" s="10">
        <v>88739</v>
      </c>
      <c r="G22" s="10">
        <f t="shared" si="6"/>
        <v>0</v>
      </c>
      <c r="H22" s="10">
        <f t="shared" si="7"/>
        <v>0</v>
      </c>
      <c r="I22" s="10"/>
      <c r="J22" s="50" t="s">
        <v>59</v>
      </c>
      <c r="K22" s="11">
        <v>6864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f>+A22</f>
        <v>43733</v>
      </c>
      <c r="B23" s="8" t="s">
        <v>66</v>
      </c>
      <c r="C23" s="112" t="s">
        <v>67</v>
      </c>
      <c r="D23" s="10">
        <v>41600000</v>
      </c>
      <c r="E23" s="10">
        <f t="shared" si="5"/>
        <v>41600000</v>
      </c>
      <c r="F23" s="10"/>
      <c r="G23" s="10">
        <f t="shared" si="6"/>
        <v>0</v>
      </c>
      <c r="H23" s="10">
        <f t="shared" si="7"/>
        <v>41600000</v>
      </c>
      <c r="I23" s="10"/>
      <c r="J23" s="50"/>
      <c r="K23" s="11">
        <v>4761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43768</v>
      </c>
      <c r="B24" s="110" t="s">
        <v>68</v>
      </c>
      <c r="C24" s="112" t="s">
        <v>71</v>
      </c>
      <c r="D24" s="9"/>
      <c r="E24" s="10">
        <f t="shared" ref="E24:E39" si="8">+D24</f>
        <v>0</v>
      </c>
      <c r="F24" s="10"/>
      <c r="G24" s="10">
        <f t="shared" si="6"/>
        <v>0</v>
      </c>
      <c r="H24" s="10">
        <f t="shared" si="7"/>
        <v>0</v>
      </c>
      <c r="I24" s="10"/>
      <c r="J24" s="50"/>
      <c r="K24" s="11"/>
      <c r="L24" s="9">
        <v>278645.46999999997</v>
      </c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43770</v>
      </c>
      <c r="B25" s="8" t="s">
        <v>69</v>
      </c>
      <c r="C25" s="112" t="s">
        <v>67</v>
      </c>
      <c r="D25" s="10"/>
      <c r="E25" s="10">
        <f t="shared" si="8"/>
        <v>0</v>
      </c>
      <c r="F25" s="10">
        <v>14606.5</v>
      </c>
      <c r="G25" s="10">
        <f t="shared" si="6"/>
        <v>0</v>
      </c>
      <c r="H25" s="10">
        <f t="shared" si="7"/>
        <v>0</v>
      </c>
      <c r="I25" s="10"/>
      <c r="J25" s="50" t="s">
        <v>59</v>
      </c>
      <c r="K25" s="11">
        <v>6864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43784</v>
      </c>
      <c r="B26" s="8" t="s">
        <v>72</v>
      </c>
      <c r="C26" s="112" t="s">
        <v>67</v>
      </c>
      <c r="D26" s="10"/>
      <c r="E26" s="10">
        <f t="shared" si="8"/>
        <v>0</v>
      </c>
      <c r="F26" s="10">
        <v>97588</v>
      </c>
      <c r="G26" s="10">
        <f t="shared" si="6"/>
        <v>97588</v>
      </c>
      <c r="H26" s="10">
        <f t="shared" si="7"/>
        <v>0</v>
      </c>
      <c r="I26" s="10"/>
      <c r="J26" s="50"/>
      <c r="K26" s="11">
        <v>6865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43802</v>
      </c>
      <c r="B27" s="110" t="s">
        <v>73</v>
      </c>
      <c r="C27" s="112" t="s">
        <v>71</v>
      </c>
      <c r="D27" s="10"/>
      <c r="E27" s="10">
        <f t="shared" si="8"/>
        <v>0</v>
      </c>
      <c r="F27" s="10"/>
      <c r="G27" s="10"/>
      <c r="H27" s="10">
        <f t="shared" si="7"/>
        <v>0</v>
      </c>
      <c r="I27" s="10">
        <v>278645.46999999997</v>
      </c>
      <c r="J27" s="50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43815</v>
      </c>
      <c r="B28" s="110" t="s">
        <v>74</v>
      </c>
      <c r="C28" s="112" t="s">
        <v>71</v>
      </c>
      <c r="D28" s="10"/>
      <c r="E28" s="10">
        <f t="shared" si="8"/>
        <v>0</v>
      </c>
      <c r="F28" s="10"/>
      <c r="G28" s="10">
        <f t="shared" si="6"/>
        <v>0</v>
      </c>
      <c r="H28" s="10">
        <f t="shared" si="7"/>
        <v>0</v>
      </c>
      <c r="I28" s="10"/>
      <c r="J28" s="50"/>
      <c r="K28" s="11"/>
      <c r="L28" s="10">
        <v>112194.5</v>
      </c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43832</v>
      </c>
      <c r="B29" s="8" t="s">
        <v>75</v>
      </c>
      <c r="C29" s="112" t="s">
        <v>67</v>
      </c>
      <c r="D29" s="10"/>
      <c r="E29" s="10">
        <f t="shared" si="8"/>
        <v>0</v>
      </c>
      <c r="F29" s="10">
        <v>8932</v>
      </c>
      <c r="G29" s="10">
        <f t="shared" si="6"/>
        <v>8932</v>
      </c>
      <c r="H29" s="10">
        <f t="shared" si="7"/>
        <v>0</v>
      </c>
      <c r="I29" s="10"/>
      <c r="J29" s="50"/>
      <c r="K29" s="11">
        <v>6849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43832</v>
      </c>
      <c r="B30" s="8" t="s">
        <v>76</v>
      </c>
      <c r="C30" s="112" t="s">
        <v>67</v>
      </c>
      <c r="D30" s="10"/>
      <c r="E30" s="10">
        <f t="shared" si="8"/>
        <v>0</v>
      </c>
      <c r="F30" s="10">
        <f>7.12+7.12</f>
        <v>14.24</v>
      </c>
      <c r="G30" s="10">
        <f t="shared" si="6"/>
        <v>14.24</v>
      </c>
      <c r="H30" s="10">
        <f t="shared" si="7"/>
        <v>0</v>
      </c>
      <c r="I30" s="10"/>
      <c r="J30" s="50"/>
      <c r="K30" s="11">
        <v>6879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43818</v>
      </c>
      <c r="B31" s="8" t="s">
        <v>77</v>
      </c>
      <c r="C31" s="112" t="s">
        <v>70</v>
      </c>
      <c r="D31" s="10"/>
      <c r="E31" s="10">
        <f t="shared" si="8"/>
        <v>0</v>
      </c>
      <c r="F31" s="10"/>
      <c r="G31" s="10">
        <v>1715890</v>
      </c>
      <c r="H31" s="10">
        <f t="shared" si="7"/>
        <v>0</v>
      </c>
      <c r="I31" s="10"/>
      <c r="J31" s="50" t="s">
        <v>78</v>
      </c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43844</v>
      </c>
      <c r="B32" s="110" t="s">
        <v>81</v>
      </c>
      <c r="C32" s="112" t="s">
        <v>71</v>
      </c>
      <c r="D32" s="10"/>
      <c r="E32" s="10">
        <f t="shared" si="8"/>
        <v>0</v>
      </c>
      <c r="F32" s="10"/>
      <c r="G32" s="10">
        <f t="shared" si="6"/>
        <v>0</v>
      </c>
      <c r="H32" s="10">
        <f t="shared" si="7"/>
        <v>0</v>
      </c>
      <c r="I32" s="10"/>
      <c r="J32" s="50"/>
      <c r="K32" s="11"/>
      <c r="L32" s="10">
        <v>8946.24</v>
      </c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43713</v>
      </c>
      <c r="B33" s="8" t="s">
        <v>79</v>
      </c>
      <c r="C33" s="112" t="s">
        <v>71</v>
      </c>
      <c r="D33" s="10"/>
      <c r="E33" s="10">
        <f t="shared" si="8"/>
        <v>0</v>
      </c>
      <c r="F33" s="10"/>
      <c r="G33" s="10">
        <v>90000</v>
      </c>
      <c r="H33" s="10">
        <f t="shared" si="7"/>
        <v>0</v>
      </c>
      <c r="I33" s="10"/>
      <c r="J33" s="50" t="s">
        <v>80</v>
      </c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43852</v>
      </c>
      <c r="B34" s="8" t="s">
        <v>85</v>
      </c>
      <c r="C34" s="112" t="s">
        <v>67</v>
      </c>
      <c r="D34" s="10"/>
      <c r="E34" s="10">
        <f t="shared" si="8"/>
        <v>0</v>
      </c>
      <c r="F34" s="10">
        <v>137666.5</v>
      </c>
      <c r="G34" s="10">
        <f t="shared" si="6"/>
        <v>0</v>
      </c>
      <c r="H34" s="10">
        <f t="shared" si="7"/>
        <v>0</v>
      </c>
      <c r="I34" s="10"/>
      <c r="J34" s="50" t="s">
        <v>78</v>
      </c>
      <c r="K34" s="11">
        <v>6861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43852</v>
      </c>
      <c r="B35" s="8" t="s">
        <v>87</v>
      </c>
      <c r="C35" s="112" t="s">
        <v>67</v>
      </c>
      <c r="D35" s="10"/>
      <c r="E35" s="10">
        <f t="shared" si="8"/>
        <v>0</v>
      </c>
      <c r="F35" s="10">
        <v>137666.5</v>
      </c>
      <c r="G35" s="10">
        <f t="shared" si="6"/>
        <v>0</v>
      </c>
      <c r="H35" s="10">
        <f t="shared" si="7"/>
        <v>0</v>
      </c>
      <c r="I35" s="10"/>
      <c r="J35" s="50" t="s">
        <v>78</v>
      </c>
      <c r="K35" s="11">
        <v>6861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43852</v>
      </c>
      <c r="B36" s="8" t="s">
        <v>86</v>
      </c>
      <c r="C36" s="112" t="s">
        <v>67</v>
      </c>
      <c r="D36" s="10"/>
      <c r="E36" s="10">
        <f t="shared" si="8"/>
        <v>0</v>
      </c>
      <c r="F36" s="10">
        <v>85294.5</v>
      </c>
      <c r="G36" s="10">
        <f t="shared" ref="G36:G51" si="9">IF(J36&gt;0,0,F36)</f>
        <v>0</v>
      </c>
      <c r="H36" s="10">
        <f t="shared" ref="H36:H51" si="10">+D36</f>
        <v>0</v>
      </c>
      <c r="I36" s="10"/>
      <c r="J36" s="50" t="s">
        <v>78</v>
      </c>
      <c r="K36" s="11">
        <v>6861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43852</v>
      </c>
      <c r="B37" s="8" t="s">
        <v>88</v>
      </c>
      <c r="C37" s="112" t="s">
        <v>67</v>
      </c>
      <c r="D37" s="10"/>
      <c r="E37" s="10">
        <f t="shared" si="8"/>
        <v>0</v>
      </c>
      <c r="F37" s="10">
        <v>151139</v>
      </c>
      <c r="G37" s="10">
        <f t="shared" si="9"/>
        <v>0</v>
      </c>
      <c r="H37" s="10">
        <f t="shared" si="10"/>
        <v>0</v>
      </c>
      <c r="I37" s="10"/>
      <c r="J37" s="50" t="s">
        <v>78</v>
      </c>
      <c r="K37" s="11">
        <v>6861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43862</v>
      </c>
      <c r="B38" s="110" t="s">
        <v>89</v>
      </c>
      <c r="C38" s="112" t="s">
        <v>67</v>
      </c>
      <c r="D38" s="10"/>
      <c r="E38" s="10">
        <f t="shared" si="8"/>
        <v>0</v>
      </c>
      <c r="F38" s="10">
        <v>17874.509999999998</v>
      </c>
      <c r="G38" s="10">
        <f t="shared" si="9"/>
        <v>17874.509999999998</v>
      </c>
      <c r="H38" s="10">
        <f t="shared" si="10"/>
        <v>0</v>
      </c>
      <c r="I38" s="10"/>
      <c r="J38" s="50"/>
      <c r="K38" s="11">
        <v>6872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>
        <v>43857</v>
      </c>
      <c r="B39" s="110" t="s">
        <v>90</v>
      </c>
      <c r="C39" s="112" t="s">
        <v>71</v>
      </c>
      <c r="D39" s="10"/>
      <c r="E39" s="10">
        <f t="shared" si="8"/>
        <v>0</v>
      </c>
      <c r="F39" s="10"/>
      <c r="G39" s="10">
        <f t="shared" si="9"/>
        <v>0</v>
      </c>
      <c r="H39" s="10">
        <f t="shared" si="10"/>
        <v>0</v>
      </c>
      <c r="I39" s="10">
        <v>112194.5</v>
      </c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>
        <v>43879</v>
      </c>
      <c r="B40" s="110" t="s">
        <v>91</v>
      </c>
      <c r="C40" s="112" t="s">
        <v>71</v>
      </c>
      <c r="D40" s="10"/>
      <c r="E40" s="10">
        <f t="shared" ref="E40:E55" si="11">+D40</f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>
        <v>529641.01</v>
      </c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43857</v>
      </c>
      <c r="B41" s="8" t="s">
        <v>92</v>
      </c>
      <c r="C41" s="112" t="s">
        <v>71</v>
      </c>
      <c r="D41" s="10"/>
      <c r="E41" s="10">
        <f t="shared" si="11"/>
        <v>0</v>
      </c>
      <c r="F41" s="10"/>
      <c r="G41" s="10">
        <v>62800</v>
      </c>
      <c r="H41" s="10">
        <f t="shared" si="10"/>
        <v>0</v>
      </c>
      <c r="I41" s="10"/>
      <c r="J41" s="50" t="s">
        <v>93</v>
      </c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43864</v>
      </c>
      <c r="B42" s="8" t="s">
        <v>94</v>
      </c>
      <c r="C42" s="112" t="s">
        <v>71</v>
      </c>
      <c r="D42" s="10"/>
      <c r="E42" s="10">
        <f t="shared" si="11"/>
        <v>0</v>
      </c>
      <c r="F42" s="10"/>
      <c r="G42" s="10">
        <v>180900</v>
      </c>
      <c r="H42" s="10">
        <f t="shared" si="10"/>
        <v>0</v>
      </c>
      <c r="I42" s="10"/>
      <c r="J42" s="50" t="s">
        <v>95</v>
      </c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43881</v>
      </c>
      <c r="B43" s="8" t="s">
        <v>96</v>
      </c>
      <c r="C43" s="112" t="s">
        <v>67</v>
      </c>
      <c r="D43" s="10"/>
      <c r="E43" s="10">
        <f t="shared" si="11"/>
        <v>0</v>
      </c>
      <c r="F43" s="10">
        <v>85294.5</v>
      </c>
      <c r="G43" s="10">
        <f t="shared" si="9"/>
        <v>0</v>
      </c>
      <c r="H43" s="10">
        <f t="shared" si="10"/>
        <v>0</v>
      </c>
      <c r="I43" s="10"/>
      <c r="J43" s="50" t="s">
        <v>78</v>
      </c>
      <c r="K43" s="11">
        <v>6861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43893</v>
      </c>
      <c r="B44" s="8" t="s">
        <v>97</v>
      </c>
      <c r="C44" s="112" t="s">
        <v>67</v>
      </c>
      <c r="D44" s="10"/>
      <c r="E44" s="10">
        <f t="shared" si="11"/>
        <v>0</v>
      </c>
      <c r="F44" s="10">
        <v>3542</v>
      </c>
      <c r="G44" s="10">
        <f t="shared" si="9"/>
        <v>3542</v>
      </c>
      <c r="H44" s="10">
        <f t="shared" si="10"/>
        <v>0</v>
      </c>
      <c r="I44" s="10"/>
      <c r="J44" s="50"/>
      <c r="K44" s="11">
        <v>6849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>
        <v>43885</v>
      </c>
      <c r="B45" s="111" t="s">
        <v>98</v>
      </c>
      <c r="C45" s="112" t="s">
        <v>71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>
        <v>8946.24</v>
      </c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>
        <v>43900</v>
      </c>
      <c r="B46" s="110" t="s">
        <v>99</v>
      </c>
      <c r="C46" s="112" t="s">
        <v>71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>
        <v>88836.5</v>
      </c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>
        <v>43909</v>
      </c>
      <c r="B47" s="8" t="s">
        <v>100</v>
      </c>
      <c r="C47" s="112" t="s">
        <v>67</v>
      </c>
      <c r="D47" s="10"/>
      <c r="E47" s="10">
        <f t="shared" si="11"/>
        <v>0</v>
      </c>
      <c r="F47" s="10">
        <v>1200</v>
      </c>
      <c r="G47" s="10">
        <f t="shared" si="9"/>
        <v>0</v>
      </c>
      <c r="H47" s="10">
        <f t="shared" si="10"/>
        <v>0</v>
      </c>
      <c r="I47" s="10"/>
      <c r="J47" s="50" t="s">
        <v>93</v>
      </c>
      <c r="K47" s="11">
        <v>6849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>
        <v>43914</v>
      </c>
      <c r="B48" s="8" t="s">
        <v>101</v>
      </c>
      <c r="C48" s="112" t="s">
        <v>67</v>
      </c>
      <c r="D48" s="10"/>
      <c r="E48" s="10">
        <f t="shared" si="11"/>
        <v>0</v>
      </c>
      <c r="F48" s="10">
        <v>204706</v>
      </c>
      <c r="G48" s="10">
        <f t="shared" si="9"/>
        <v>0</v>
      </c>
      <c r="H48" s="10">
        <f t="shared" si="10"/>
        <v>0</v>
      </c>
      <c r="I48" s="10"/>
      <c r="J48" s="50" t="s">
        <v>78</v>
      </c>
      <c r="K48" s="11">
        <v>6861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>
        <v>43920</v>
      </c>
      <c r="B49" s="110" t="s">
        <v>102</v>
      </c>
      <c r="C49" s="112" t="s">
        <v>71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>
        <v>529641.01</v>
      </c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>
        <v>43862</v>
      </c>
      <c r="B50" s="8" t="s">
        <v>103</v>
      </c>
      <c r="C50" s="112" t="s">
        <v>71</v>
      </c>
      <c r="D50" s="10"/>
      <c r="E50" s="10">
        <f t="shared" si="11"/>
        <v>0</v>
      </c>
      <c r="F50" s="10"/>
      <c r="G50" s="10">
        <v>5202261</v>
      </c>
      <c r="H50" s="10">
        <f t="shared" si="10"/>
        <v>0</v>
      </c>
      <c r="I50" s="10"/>
      <c r="J50" s="50" t="s">
        <v>104</v>
      </c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>
        <v>43934</v>
      </c>
      <c r="B51" s="110" t="s">
        <v>106</v>
      </c>
      <c r="C51" s="112" t="s">
        <v>71</v>
      </c>
      <c r="D51" s="10"/>
      <c r="E51" s="10">
        <f t="shared" si="11"/>
        <v>0</v>
      </c>
      <c r="F51" s="10"/>
      <c r="G51" s="10">
        <f t="shared" si="9"/>
        <v>0</v>
      </c>
      <c r="H51" s="10">
        <f t="shared" si="10"/>
        <v>0</v>
      </c>
      <c r="I51" s="10"/>
      <c r="J51" s="50"/>
      <c r="K51" s="11"/>
      <c r="L51" s="10">
        <v>205906</v>
      </c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>
        <f>+A51</f>
        <v>43934</v>
      </c>
      <c r="B52" s="8" t="s">
        <v>107</v>
      </c>
      <c r="C52" s="112" t="s">
        <v>67</v>
      </c>
      <c r="D52" s="10">
        <f>42385212-41600000</f>
        <v>785212</v>
      </c>
      <c r="E52" s="10">
        <f t="shared" si="11"/>
        <v>785212</v>
      </c>
      <c r="F52" s="10"/>
      <c r="G52" s="10">
        <f t="shared" ref="G52:G67" si="12">IF(J52&gt;0,0,F52)</f>
        <v>0</v>
      </c>
      <c r="H52" s="10">
        <f t="shared" ref="H52:H67" si="13">+D52</f>
        <v>785212</v>
      </c>
      <c r="I52" s="10"/>
      <c r="J52" s="50"/>
      <c r="K52" s="11">
        <v>4761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>
        <v>43942</v>
      </c>
      <c r="B53" s="8" t="s">
        <v>108</v>
      </c>
      <c r="C53" s="112" t="s">
        <v>67</v>
      </c>
      <c r="D53" s="10"/>
      <c r="E53" s="10">
        <f t="shared" si="11"/>
        <v>0</v>
      </c>
      <c r="F53" s="10">
        <v>204706.8</v>
      </c>
      <c r="G53" s="10">
        <f t="shared" si="12"/>
        <v>0</v>
      </c>
      <c r="H53" s="10">
        <f t="shared" si="13"/>
        <v>0</v>
      </c>
      <c r="I53" s="10"/>
      <c r="J53" s="50" t="s">
        <v>78</v>
      </c>
      <c r="K53" s="11">
        <v>6861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>
        <v>43942</v>
      </c>
      <c r="B54" s="8" t="s">
        <v>109</v>
      </c>
      <c r="C54" s="112" t="s">
        <v>67</v>
      </c>
      <c r="D54" s="10"/>
      <c r="E54" s="10">
        <f t="shared" si="11"/>
        <v>0</v>
      </c>
      <c r="F54" s="10">
        <v>380</v>
      </c>
      <c r="G54" s="10"/>
      <c r="H54" s="10">
        <f t="shared" si="13"/>
        <v>0</v>
      </c>
      <c r="I54" s="10"/>
      <c r="J54" s="50" t="s">
        <v>93</v>
      </c>
      <c r="K54" s="11">
        <v>6849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>
        <v>43949</v>
      </c>
      <c r="B55" s="8" t="s">
        <v>110</v>
      </c>
      <c r="C55" s="112" t="s">
        <v>67</v>
      </c>
      <c r="D55" s="10"/>
      <c r="E55" s="10">
        <f t="shared" si="11"/>
        <v>0</v>
      </c>
      <c r="F55" s="10">
        <v>14426.54</v>
      </c>
      <c r="G55" s="10">
        <f t="shared" si="12"/>
        <v>0</v>
      </c>
      <c r="H55" s="10">
        <f t="shared" si="13"/>
        <v>0</v>
      </c>
      <c r="I55" s="10"/>
      <c r="J55" s="50" t="s">
        <v>95</v>
      </c>
      <c r="K55" s="11">
        <v>6849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>
        <v>43949</v>
      </c>
      <c r="B56" s="8" t="s">
        <v>111</v>
      </c>
      <c r="C56" s="112" t="s">
        <v>71</v>
      </c>
      <c r="D56" s="10"/>
      <c r="E56" s="10">
        <f t="shared" ref="E56:E71" si="14">+D56</f>
        <v>0</v>
      </c>
      <c r="F56" s="10"/>
      <c r="G56" s="10">
        <v>216303.1</v>
      </c>
      <c r="H56" s="10">
        <f t="shared" si="13"/>
        <v>0</v>
      </c>
      <c r="I56" s="10"/>
      <c r="J56" s="50" t="s">
        <v>112</v>
      </c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>
        <v>43964</v>
      </c>
      <c r="B57" s="110" t="s">
        <v>114</v>
      </c>
      <c r="C57" s="112" t="s">
        <v>71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>
        <v>219513.34</v>
      </c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>
        <v>43962</v>
      </c>
      <c r="B58" s="8" t="s">
        <v>113</v>
      </c>
      <c r="C58" s="112" t="s">
        <v>67</v>
      </c>
      <c r="D58" s="10"/>
      <c r="E58" s="10">
        <f t="shared" si="14"/>
        <v>0</v>
      </c>
      <c r="F58" s="10">
        <v>110</v>
      </c>
      <c r="G58" s="10">
        <f t="shared" si="12"/>
        <v>110</v>
      </c>
      <c r="H58" s="10">
        <f t="shared" si="13"/>
        <v>0</v>
      </c>
      <c r="I58" s="10"/>
      <c r="J58" s="50"/>
      <c r="K58" s="11">
        <v>6861</v>
      </c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>
        <v>43978</v>
      </c>
      <c r="B59" s="8" t="s">
        <v>115</v>
      </c>
      <c r="C59" s="112" t="s">
        <v>67</v>
      </c>
      <c r="D59" s="10"/>
      <c r="E59" s="10">
        <f t="shared" si="14"/>
        <v>0</v>
      </c>
      <c r="F59" s="10">
        <v>239734.39999999999</v>
      </c>
      <c r="G59" s="10">
        <f t="shared" si="12"/>
        <v>0</v>
      </c>
      <c r="H59" s="10">
        <f t="shared" si="13"/>
        <v>0</v>
      </c>
      <c r="I59" s="10"/>
      <c r="J59" s="50" t="s">
        <v>78</v>
      </c>
      <c r="K59" s="11">
        <v>6861</v>
      </c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>
        <v>43941</v>
      </c>
      <c r="B60" s="110" t="s">
        <v>116</v>
      </c>
      <c r="C60" s="112" t="s">
        <v>71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>
        <v>88836.5</v>
      </c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>
        <v>43973</v>
      </c>
      <c r="B61" s="110" t="s">
        <v>117</v>
      </c>
      <c r="C61" s="112" t="s">
        <v>71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>
        <v>205906</v>
      </c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>
        <v>43984</v>
      </c>
      <c r="B62" s="8" t="s">
        <v>118</v>
      </c>
      <c r="C62" s="112" t="s">
        <v>67</v>
      </c>
      <c r="D62" s="10"/>
      <c r="E62" s="10">
        <f t="shared" si="14"/>
        <v>0</v>
      </c>
      <c r="F62" s="10">
        <v>570</v>
      </c>
      <c r="G62" s="10">
        <v>0</v>
      </c>
      <c r="H62" s="10">
        <f t="shared" si="13"/>
        <v>0</v>
      </c>
      <c r="I62" s="10"/>
      <c r="J62" s="50" t="s">
        <v>93</v>
      </c>
      <c r="K62" s="11">
        <v>6849</v>
      </c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>
        <v>43984</v>
      </c>
      <c r="B63" s="8" t="s">
        <v>119</v>
      </c>
      <c r="C63" s="112" t="s">
        <v>67</v>
      </c>
      <c r="D63" s="10"/>
      <c r="E63" s="10">
        <f t="shared" si="14"/>
        <v>0</v>
      </c>
      <c r="F63" s="10">
        <v>4560</v>
      </c>
      <c r="G63" s="10">
        <f t="shared" si="12"/>
        <v>0</v>
      </c>
      <c r="H63" s="10">
        <f t="shared" si="13"/>
        <v>0</v>
      </c>
      <c r="I63" s="10"/>
      <c r="J63" s="50" t="s">
        <v>93</v>
      </c>
      <c r="K63" s="11">
        <v>6849</v>
      </c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>
        <v>43984</v>
      </c>
      <c r="B64" s="8" t="s">
        <v>120</v>
      </c>
      <c r="C64" s="112" t="s">
        <v>67</v>
      </c>
      <c r="D64" s="10"/>
      <c r="E64" s="10">
        <f t="shared" si="14"/>
        <v>0</v>
      </c>
      <c r="F64" s="10">
        <v>780</v>
      </c>
      <c r="G64" s="10">
        <f t="shared" si="12"/>
        <v>0</v>
      </c>
      <c r="H64" s="10">
        <f t="shared" si="13"/>
        <v>0</v>
      </c>
      <c r="I64" s="10"/>
      <c r="J64" s="50" t="s">
        <v>95</v>
      </c>
      <c r="K64" s="11">
        <v>6849</v>
      </c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>
        <v>43994</v>
      </c>
      <c r="B65" s="110" t="s">
        <v>121</v>
      </c>
      <c r="C65" s="112" t="s">
        <v>71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>
        <v>245754.4</v>
      </c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>
        <v>44000</v>
      </c>
      <c r="B66" s="110" t="s">
        <v>122</v>
      </c>
      <c r="C66" s="112" t="s">
        <v>71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>
        <v>219513.34</v>
      </c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>
        <v>43711</v>
      </c>
      <c r="B67" s="13" t="s">
        <v>123</v>
      </c>
      <c r="C67" s="112" t="s">
        <v>71</v>
      </c>
      <c r="D67" s="10"/>
      <c r="E67" s="10">
        <f t="shared" si="14"/>
        <v>0</v>
      </c>
      <c r="F67" s="10">
        <v>-6.85</v>
      </c>
      <c r="G67" s="10">
        <f t="shared" si="12"/>
        <v>-6.85</v>
      </c>
      <c r="H67" s="10">
        <f t="shared" si="13"/>
        <v>0</v>
      </c>
      <c r="I67" s="10"/>
      <c r="J67" s="50"/>
      <c r="K67" s="11">
        <v>6811</v>
      </c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>
        <v>44007</v>
      </c>
      <c r="B68" s="8" t="s">
        <v>124</v>
      </c>
      <c r="C68" s="112" t="s">
        <v>139</v>
      </c>
      <c r="D68" s="10"/>
      <c r="E68" s="10">
        <f t="shared" si="14"/>
        <v>0</v>
      </c>
      <c r="F68" s="10">
        <v>35288.79</v>
      </c>
      <c r="G68" s="10">
        <f t="shared" ref="G68:G83" si="15">IF(J68&gt;0,0,F68)</f>
        <v>0</v>
      </c>
      <c r="H68" s="10">
        <f t="shared" ref="H68:H83" si="16">+D68</f>
        <v>0</v>
      </c>
      <c r="I68" s="10"/>
      <c r="J68" s="50" t="s">
        <v>78</v>
      </c>
      <c r="K68" s="11">
        <v>6861</v>
      </c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>
        <v>44013</v>
      </c>
      <c r="B69" s="8" t="s">
        <v>125</v>
      </c>
      <c r="C69" s="112" t="s">
        <v>139</v>
      </c>
      <c r="D69" s="10"/>
      <c r="E69" s="10">
        <f t="shared" si="14"/>
        <v>0</v>
      </c>
      <c r="F69" s="10">
        <v>3399.5</v>
      </c>
      <c r="G69" s="10">
        <f t="shared" si="15"/>
        <v>0</v>
      </c>
      <c r="H69" s="10">
        <f t="shared" si="16"/>
        <v>0</v>
      </c>
      <c r="I69" s="10"/>
      <c r="J69" s="50" t="s">
        <v>95</v>
      </c>
      <c r="K69" s="11">
        <v>6849</v>
      </c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 t="s">
        <v>126</v>
      </c>
      <c r="B70" s="8" t="s">
        <v>127</v>
      </c>
      <c r="C70" s="112" t="s">
        <v>70</v>
      </c>
      <c r="D70" s="10"/>
      <c r="E70" s="10">
        <f t="shared" si="14"/>
        <v>0</v>
      </c>
      <c r="F70" s="10"/>
      <c r="G70" s="10">
        <v>955504</v>
      </c>
      <c r="H70" s="10">
        <f t="shared" si="16"/>
        <v>0</v>
      </c>
      <c r="I70" s="10"/>
      <c r="J70" s="50" t="s">
        <v>80</v>
      </c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 t="s">
        <v>126</v>
      </c>
      <c r="B71" s="8" t="s">
        <v>128</v>
      </c>
      <c r="C71" s="112" t="s">
        <v>139</v>
      </c>
      <c r="D71" s="10"/>
      <c r="E71" s="10">
        <f t="shared" si="14"/>
        <v>0</v>
      </c>
      <c r="F71" s="10">
        <v>2002</v>
      </c>
      <c r="G71" s="10">
        <v>0</v>
      </c>
      <c r="H71" s="10">
        <f t="shared" si="16"/>
        <v>0</v>
      </c>
      <c r="I71" s="10"/>
      <c r="J71" s="50"/>
      <c r="K71" s="11">
        <v>6849</v>
      </c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 t="s">
        <v>126</v>
      </c>
      <c r="B72" s="110" t="s">
        <v>129</v>
      </c>
      <c r="C72" s="112" t="s">
        <v>71</v>
      </c>
      <c r="D72" s="10"/>
      <c r="E72" s="10">
        <f t="shared" ref="E72:E86" si="17">+D72</f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>
        <v>40683.440000000002</v>
      </c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 t="s">
        <v>126</v>
      </c>
      <c r="B73" s="8" t="s">
        <v>130</v>
      </c>
      <c r="C73" s="112" t="s">
        <v>139</v>
      </c>
      <c r="D73" s="10"/>
      <c r="E73" s="10">
        <f t="shared" si="17"/>
        <v>0</v>
      </c>
      <c r="F73" s="10">
        <v>6695.91</v>
      </c>
      <c r="G73" s="10">
        <f t="shared" si="15"/>
        <v>0</v>
      </c>
      <c r="H73" s="10">
        <f t="shared" si="16"/>
        <v>0</v>
      </c>
      <c r="I73" s="10"/>
      <c r="J73" s="50" t="s">
        <v>95</v>
      </c>
      <c r="K73" s="11">
        <v>6849</v>
      </c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 t="s">
        <v>126</v>
      </c>
      <c r="B74" s="8" t="s">
        <v>131</v>
      </c>
      <c r="C74" s="112" t="s">
        <v>139</v>
      </c>
      <c r="D74" s="10"/>
      <c r="E74" s="10">
        <f t="shared" si="17"/>
        <v>0</v>
      </c>
      <c r="F74" s="10">
        <v>4845</v>
      </c>
      <c r="G74" s="10">
        <f t="shared" si="15"/>
        <v>0</v>
      </c>
      <c r="H74" s="10">
        <f t="shared" si="16"/>
        <v>0</v>
      </c>
      <c r="I74" s="10"/>
      <c r="J74" s="50" t="s">
        <v>93</v>
      </c>
      <c r="K74" s="11">
        <v>6849</v>
      </c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 t="s">
        <v>126</v>
      </c>
      <c r="B75" s="8" t="s">
        <v>132</v>
      </c>
      <c r="C75" s="112" t="s">
        <v>139</v>
      </c>
      <c r="D75" s="10"/>
      <c r="E75" s="10">
        <f t="shared" si="17"/>
        <v>0</v>
      </c>
      <c r="F75" s="10">
        <f>2750+110+770</f>
        <v>3630</v>
      </c>
      <c r="G75" s="10">
        <f t="shared" si="15"/>
        <v>3630</v>
      </c>
      <c r="H75" s="10">
        <f t="shared" si="16"/>
        <v>0</v>
      </c>
      <c r="I75" s="10"/>
      <c r="J75" s="50"/>
      <c r="K75" s="11">
        <v>6861</v>
      </c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>
        <v>44012</v>
      </c>
      <c r="B76" s="110" t="s">
        <v>133</v>
      </c>
      <c r="C76" s="112" t="s">
        <v>71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>
        <v>245754.4</v>
      </c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 t="s">
        <v>126</v>
      </c>
      <c r="B77" s="8" t="s">
        <v>134</v>
      </c>
      <c r="C77" s="112" t="s">
        <v>139</v>
      </c>
      <c r="D77" s="10"/>
      <c r="E77" s="10">
        <f t="shared" si="17"/>
        <v>0</v>
      </c>
      <c r="F77" s="10">
        <v>318153.74</v>
      </c>
      <c r="G77" s="10">
        <f t="shared" si="15"/>
        <v>0</v>
      </c>
      <c r="H77" s="10">
        <f t="shared" si="16"/>
        <v>0</v>
      </c>
      <c r="I77" s="10"/>
      <c r="J77" s="50" t="s">
        <v>80</v>
      </c>
      <c r="K77" s="11">
        <v>6811</v>
      </c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 t="s">
        <v>126</v>
      </c>
      <c r="B78" s="8" t="s">
        <v>135</v>
      </c>
      <c r="C78" s="112" t="s">
        <v>139</v>
      </c>
      <c r="D78" s="10"/>
      <c r="E78" s="10">
        <f t="shared" si="17"/>
        <v>0</v>
      </c>
      <c r="F78" s="10">
        <v>16744.95</v>
      </c>
      <c r="G78" s="10">
        <f t="shared" si="15"/>
        <v>0</v>
      </c>
      <c r="H78" s="10">
        <f t="shared" si="16"/>
        <v>0</v>
      </c>
      <c r="I78" s="10"/>
      <c r="J78" s="50" t="s">
        <v>80</v>
      </c>
      <c r="K78" s="11">
        <v>6811</v>
      </c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 t="s">
        <v>126</v>
      </c>
      <c r="B79" s="8" t="s">
        <v>136</v>
      </c>
      <c r="C79" s="112" t="s">
        <v>139</v>
      </c>
      <c r="D79" s="10"/>
      <c r="E79" s="10">
        <f t="shared" si="17"/>
        <v>0</v>
      </c>
      <c r="F79" s="10">
        <v>3574.65</v>
      </c>
      <c r="G79" s="10">
        <f t="shared" si="15"/>
        <v>0</v>
      </c>
      <c r="H79" s="10">
        <f t="shared" si="16"/>
        <v>0</v>
      </c>
      <c r="I79" s="10"/>
      <c r="J79" s="50" t="s">
        <v>112</v>
      </c>
      <c r="K79" s="11">
        <v>6873</v>
      </c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 t="s">
        <v>126</v>
      </c>
      <c r="B80" s="8" t="s">
        <v>137</v>
      </c>
      <c r="C80" s="112" t="s">
        <v>139</v>
      </c>
      <c r="D80" s="10"/>
      <c r="E80" s="10">
        <f t="shared" si="17"/>
        <v>0</v>
      </c>
      <c r="F80" s="10">
        <v>330</v>
      </c>
      <c r="G80" s="10">
        <f t="shared" si="15"/>
        <v>0</v>
      </c>
      <c r="H80" s="10">
        <f t="shared" si="16"/>
        <v>0</v>
      </c>
      <c r="I80" s="10"/>
      <c r="J80" s="50" t="s">
        <v>95</v>
      </c>
      <c r="K80" s="11">
        <v>6849</v>
      </c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>
        <v>43914</v>
      </c>
      <c r="B81" s="8" t="s">
        <v>138</v>
      </c>
      <c r="C81" s="112" t="s">
        <v>139</v>
      </c>
      <c r="D81" s="10"/>
      <c r="E81" s="10">
        <f t="shared" si="17"/>
        <v>0</v>
      </c>
      <c r="F81" s="10">
        <f>204706.8-204706</f>
        <v>0.79999999998835847</v>
      </c>
      <c r="G81" s="10">
        <f t="shared" si="15"/>
        <v>0</v>
      </c>
      <c r="H81" s="10">
        <f t="shared" si="16"/>
        <v>0</v>
      </c>
      <c r="I81" s="10"/>
      <c r="J81" s="50" t="s">
        <v>78</v>
      </c>
      <c r="K81" s="11">
        <v>6861</v>
      </c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 t="s">
        <v>126</v>
      </c>
      <c r="B82" s="8" t="s">
        <v>140</v>
      </c>
      <c r="C82" s="112" t="s">
        <v>139</v>
      </c>
      <c r="D82" s="10"/>
      <c r="E82" s="10">
        <f t="shared" si="17"/>
        <v>0</v>
      </c>
      <c r="F82" s="10">
        <v>843</v>
      </c>
      <c r="G82" s="10">
        <f t="shared" si="15"/>
        <v>0</v>
      </c>
      <c r="H82" s="10">
        <f t="shared" si="16"/>
        <v>0</v>
      </c>
      <c r="I82" s="10"/>
      <c r="J82" s="50" t="s">
        <v>104</v>
      </c>
      <c r="K82" s="11">
        <v>6824</v>
      </c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 t="s">
        <v>126</v>
      </c>
      <c r="B83" s="110" t="s">
        <v>141</v>
      </c>
      <c r="C83" s="112" t="s">
        <v>71</v>
      </c>
      <c r="D83" s="10"/>
      <c r="E83" s="10">
        <f t="shared" si="17"/>
        <v>0</v>
      </c>
      <c r="F83" s="10"/>
      <c r="G83" s="10">
        <f t="shared" si="15"/>
        <v>0</v>
      </c>
      <c r="H83" s="10">
        <f t="shared" si="16"/>
        <v>0</v>
      </c>
      <c r="I83" s="10"/>
      <c r="J83" s="50"/>
      <c r="K83" s="11"/>
      <c r="L83" s="10">
        <v>354818.05</v>
      </c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3" t="s">
        <v>50</v>
      </c>
      <c r="D84" s="10"/>
      <c r="E84" s="10">
        <f t="shared" si="17"/>
        <v>0</v>
      </c>
      <c r="F84" s="10"/>
      <c r="G84" s="10">
        <f t="shared" ref="G84:G98" si="18">IF(J84&gt;0,0,F84)</f>
        <v>0</v>
      </c>
      <c r="H84" s="10">
        <f t="shared" ref="H84:H98" si="19">+D84</f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47" t="s">
        <v>142</v>
      </c>
      <c r="B86" s="8"/>
      <c r="C86" s="5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>
        <v>44054</v>
      </c>
      <c r="B87" s="8" t="s">
        <v>143</v>
      </c>
      <c r="C87" s="112" t="s">
        <v>67</v>
      </c>
      <c r="D87" s="10"/>
      <c r="E87" s="10">
        <f t="shared" ref="E87:E102" si="20">+D87</f>
        <v>0</v>
      </c>
      <c r="F87" s="10">
        <v>220</v>
      </c>
      <c r="G87" s="10">
        <f t="shared" si="18"/>
        <v>220</v>
      </c>
      <c r="H87" s="10">
        <f t="shared" si="19"/>
        <v>0</v>
      </c>
      <c r="I87" s="10"/>
      <c r="J87" s="50"/>
      <c r="K87" s="11">
        <v>6861</v>
      </c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>
        <v>44062</v>
      </c>
      <c r="B88" s="8" t="s">
        <v>144</v>
      </c>
      <c r="C88" s="112" t="s">
        <v>67</v>
      </c>
      <c r="D88" s="10"/>
      <c r="E88" s="10">
        <f t="shared" si="20"/>
        <v>0</v>
      </c>
      <c r="F88" s="10">
        <v>8676.02</v>
      </c>
      <c r="G88" s="10">
        <f t="shared" si="18"/>
        <v>0</v>
      </c>
      <c r="H88" s="10">
        <f t="shared" si="19"/>
        <v>0</v>
      </c>
      <c r="I88" s="10"/>
      <c r="J88" s="50" t="s">
        <v>80</v>
      </c>
      <c r="K88" s="11">
        <v>6811</v>
      </c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>
        <v>44062</v>
      </c>
      <c r="B89" s="8" t="s">
        <v>145</v>
      </c>
      <c r="C89" s="112" t="s">
        <v>67</v>
      </c>
      <c r="D89" s="10"/>
      <c r="E89" s="10">
        <f t="shared" si="20"/>
        <v>0</v>
      </c>
      <c r="F89" s="10">
        <v>164844.35</v>
      </c>
      <c r="G89" s="10">
        <f t="shared" si="18"/>
        <v>0</v>
      </c>
      <c r="H89" s="10">
        <f t="shared" si="19"/>
        <v>0</v>
      </c>
      <c r="I89" s="10"/>
      <c r="J89" s="50" t="s">
        <v>80</v>
      </c>
      <c r="K89" s="11">
        <v>6811</v>
      </c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>
        <v>44067</v>
      </c>
      <c r="B90" s="8" t="s">
        <v>146</v>
      </c>
      <c r="C90" s="112" t="s">
        <v>67</v>
      </c>
      <c r="D90" s="10"/>
      <c r="E90" s="10">
        <f t="shared" si="20"/>
        <v>0</v>
      </c>
      <c r="F90" s="10">
        <v>3958.95</v>
      </c>
      <c r="G90" s="10">
        <f t="shared" si="18"/>
        <v>0</v>
      </c>
      <c r="H90" s="10">
        <f t="shared" si="19"/>
        <v>0</v>
      </c>
      <c r="I90" s="10"/>
      <c r="J90" s="50" t="s">
        <v>112</v>
      </c>
      <c r="K90" s="11">
        <v>6873</v>
      </c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>
        <v>44068</v>
      </c>
      <c r="B91" s="8" t="s">
        <v>147</v>
      </c>
      <c r="C91" s="112" t="s">
        <v>67</v>
      </c>
      <c r="D91" s="10"/>
      <c r="E91" s="10">
        <f t="shared" si="20"/>
        <v>0</v>
      </c>
      <c r="F91" s="10">
        <v>110289.85</v>
      </c>
      <c r="G91" s="10">
        <f t="shared" si="18"/>
        <v>0</v>
      </c>
      <c r="H91" s="10">
        <f t="shared" si="19"/>
        <v>0</v>
      </c>
      <c r="I91" s="10"/>
      <c r="J91" s="50" t="s">
        <v>78</v>
      </c>
      <c r="K91" s="11">
        <v>6861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>
        <v>44043</v>
      </c>
      <c r="B92" s="110" t="s">
        <v>148</v>
      </c>
      <c r="C92" s="112" t="s">
        <v>71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>
        <v>40683.440000000002</v>
      </c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>
        <v>44061</v>
      </c>
      <c r="B93" s="110" t="s">
        <v>149</v>
      </c>
      <c r="C93" s="112" t="s">
        <v>71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>
        <v>354818.05</v>
      </c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>
        <v>44085</v>
      </c>
      <c r="B94" s="110" t="s">
        <v>150</v>
      </c>
      <c r="C94" s="112" t="s">
        <v>71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>
        <v>287989.17</v>
      </c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>
        <v>44097</v>
      </c>
      <c r="B95" s="8" t="s">
        <v>151</v>
      </c>
      <c r="C95" s="112" t="s">
        <v>67</v>
      </c>
      <c r="D95" s="10"/>
      <c r="E95" s="10">
        <f t="shared" si="20"/>
        <v>0</v>
      </c>
      <c r="F95" s="10">
        <v>900.92</v>
      </c>
      <c r="G95" s="10">
        <f t="shared" si="18"/>
        <v>0</v>
      </c>
      <c r="H95" s="10">
        <f t="shared" si="19"/>
        <v>0</v>
      </c>
      <c r="I95" s="10"/>
      <c r="J95" s="50" t="s">
        <v>95</v>
      </c>
      <c r="K95" s="11">
        <v>6849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>
        <v>44102</v>
      </c>
      <c r="B96" s="8" t="s">
        <v>152</v>
      </c>
      <c r="C96" s="112" t="s">
        <v>67</v>
      </c>
      <c r="D96" s="10"/>
      <c r="E96" s="10">
        <f t="shared" si="20"/>
        <v>0</v>
      </c>
      <c r="F96" s="10">
        <v>533.30999999999995</v>
      </c>
      <c r="G96" s="10">
        <f t="shared" si="18"/>
        <v>0</v>
      </c>
      <c r="H96" s="10">
        <f t="shared" si="19"/>
        <v>0</v>
      </c>
      <c r="I96" s="10"/>
      <c r="J96" s="50" t="s">
        <v>112</v>
      </c>
      <c r="K96" s="11">
        <v>6873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>
        <f>+A96</f>
        <v>44102</v>
      </c>
      <c r="B97" s="113" t="s">
        <v>153</v>
      </c>
      <c r="C97" s="112" t="s">
        <v>67</v>
      </c>
      <c r="D97" s="10"/>
      <c r="E97" s="10">
        <f t="shared" si="20"/>
        <v>0</v>
      </c>
      <c r="F97" s="10">
        <v>97588</v>
      </c>
      <c r="G97" s="10">
        <f t="shared" si="18"/>
        <v>97588</v>
      </c>
      <c r="H97" s="10">
        <f t="shared" si="19"/>
        <v>0</v>
      </c>
      <c r="I97" s="10"/>
      <c r="J97" s="50"/>
      <c r="K97" s="11">
        <v>6865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>
        <v>44124</v>
      </c>
      <c r="B98" s="8" t="s">
        <v>154</v>
      </c>
      <c r="C98" s="112" t="s">
        <v>67</v>
      </c>
      <c r="D98" s="10"/>
      <c r="E98" s="10">
        <f t="shared" si="20"/>
        <v>0</v>
      </c>
      <c r="F98" s="10">
        <v>-97588</v>
      </c>
      <c r="G98" s="10">
        <f t="shared" si="18"/>
        <v>-97588</v>
      </c>
      <c r="H98" s="10">
        <f t="shared" si="19"/>
        <v>0</v>
      </c>
      <c r="I98" s="10"/>
      <c r="J98" s="50"/>
      <c r="K98" s="11">
        <v>6865</v>
      </c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>
        <v>44109</v>
      </c>
      <c r="B99" s="8" t="s">
        <v>155</v>
      </c>
      <c r="C99" s="112" t="s">
        <v>67</v>
      </c>
      <c r="D99" s="10"/>
      <c r="E99" s="10">
        <f t="shared" si="20"/>
        <v>0</v>
      </c>
      <c r="F99" s="10">
        <v>11332</v>
      </c>
      <c r="G99" s="10">
        <f t="shared" ref="G99:G114" si="21">IF(J99&gt;0,0,F99)</f>
        <v>0</v>
      </c>
      <c r="H99" s="10">
        <f t="shared" ref="H99:H114" si="22">+D99</f>
        <v>0</v>
      </c>
      <c r="I99" s="10"/>
      <c r="J99" s="50" t="s">
        <v>78</v>
      </c>
      <c r="K99" s="11">
        <v>6861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>
        <v>44118</v>
      </c>
      <c r="B100" s="110" t="s">
        <v>156</v>
      </c>
      <c r="C100" s="112" t="s">
        <v>71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>
        <v>12766.23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>
        <v>44120</v>
      </c>
      <c r="B101" s="8" t="s">
        <v>157</v>
      </c>
      <c r="C101" s="112" t="s">
        <v>67</v>
      </c>
      <c r="D101" s="10"/>
      <c r="E101" s="10">
        <f t="shared" si="20"/>
        <v>0</v>
      </c>
      <c r="F101" s="10">
        <v>1500</v>
      </c>
      <c r="G101" s="10">
        <v>0</v>
      </c>
      <c r="H101" s="10">
        <f t="shared" si="22"/>
        <v>0</v>
      </c>
      <c r="I101" s="10"/>
      <c r="J101" s="50"/>
      <c r="K101" s="11">
        <v>6811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>
        <v>44130</v>
      </c>
      <c r="B102" s="8" t="s">
        <v>158</v>
      </c>
      <c r="C102" s="112" t="s">
        <v>70</v>
      </c>
      <c r="D102" s="10"/>
      <c r="E102" s="10">
        <f t="shared" si="20"/>
        <v>0</v>
      </c>
      <c r="F102" s="10"/>
      <c r="G102" s="10">
        <v>31062088.390000001</v>
      </c>
      <c r="H102" s="10">
        <f t="shared" si="22"/>
        <v>0</v>
      </c>
      <c r="I102" s="10"/>
      <c r="J102" s="50" t="s">
        <v>80</v>
      </c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>
        <v>44132</v>
      </c>
      <c r="B103" s="8" t="s">
        <v>159</v>
      </c>
      <c r="C103" s="112" t="s">
        <v>67</v>
      </c>
      <c r="D103" s="10"/>
      <c r="E103" s="10">
        <f t="shared" ref="E103:E118" si="23">+D103</f>
        <v>0</v>
      </c>
      <c r="F103" s="10">
        <v>11361.23</v>
      </c>
      <c r="G103" s="10">
        <f t="shared" si="21"/>
        <v>0</v>
      </c>
      <c r="H103" s="10">
        <f t="shared" si="22"/>
        <v>0</v>
      </c>
      <c r="I103" s="10"/>
      <c r="J103" s="50" t="s">
        <v>78</v>
      </c>
      <c r="K103" s="11">
        <v>6861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>
        <v>44133</v>
      </c>
      <c r="B104" s="8" t="s">
        <v>160</v>
      </c>
      <c r="C104" s="112" t="s">
        <v>67</v>
      </c>
      <c r="D104" s="10"/>
      <c r="E104" s="10">
        <f t="shared" si="23"/>
        <v>0</v>
      </c>
      <c r="F104" s="10">
        <v>28314.48</v>
      </c>
      <c r="G104" s="10">
        <f t="shared" si="21"/>
        <v>0</v>
      </c>
      <c r="H104" s="10">
        <f t="shared" si="22"/>
        <v>0</v>
      </c>
      <c r="I104" s="10"/>
      <c r="J104" s="50" t="s">
        <v>80</v>
      </c>
      <c r="K104" s="11">
        <v>6811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>
        <v>44133</v>
      </c>
      <c r="B105" s="8" t="s">
        <v>161</v>
      </c>
      <c r="C105" s="112" t="s">
        <v>67</v>
      </c>
      <c r="D105" s="10"/>
      <c r="E105" s="10">
        <f t="shared" si="23"/>
        <v>0</v>
      </c>
      <c r="F105" s="10">
        <v>537975</v>
      </c>
      <c r="G105" s="10">
        <f t="shared" si="21"/>
        <v>0</v>
      </c>
      <c r="H105" s="10">
        <f t="shared" si="22"/>
        <v>0</v>
      </c>
      <c r="I105" s="10"/>
      <c r="J105" s="50" t="s">
        <v>80</v>
      </c>
      <c r="K105" s="11">
        <v>6811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>
        <v>44140</v>
      </c>
      <c r="B106" s="8" t="s">
        <v>162</v>
      </c>
      <c r="C106" s="112" t="s">
        <v>67</v>
      </c>
      <c r="D106" s="10"/>
      <c r="E106" s="10">
        <f t="shared" si="23"/>
        <v>0</v>
      </c>
      <c r="F106" s="10">
        <v>45989.71</v>
      </c>
      <c r="G106" s="10">
        <f t="shared" si="21"/>
        <v>0</v>
      </c>
      <c r="H106" s="10">
        <f t="shared" si="22"/>
        <v>0</v>
      </c>
      <c r="I106" s="10"/>
      <c r="J106" s="50" t="s">
        <v>80</v>
      </c>
      <c r="K106" s="11">
        <v>6811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>
        <v>44140</v>
      </c>
      <c r="B107" s="8" t="s">
        <v>163</v>
      </c>
      <c r="C107" s="112" t="s">
        <v>67</v>
      </c>
      <c r="D107" s="10"/>
      <c r="E107" s="10">
        <f t="shared" si="23"/>
        <v>0</v>
      </c>
      <c r="F107" s="10">
        <v>873804.35</v>
      </c>
      <c r="G107" s="10">
        <f t="shared" si="21"/>
        <v>0</v>
      </c>
      <c r="H107" s="10">
        <f t="shared" si="22"/>
        <v>0</v>
      </c>
      <c r="I107" s="10"/>
      <c r="J107" s="50" t="s">
        <v>80</v>
      </c>
      <c r="K107" s="11">
        <v>6811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>
        <v>44148</v>
      </c>
      <c r="B108" s="8" t="s">
        <v>164</v>
      </c>
      <c r="C108" s="112" t="s">
        <v>67</v>
      </c>
      <c r="D108" s="10"/>
      <c r="E108" s="10">
        <f t="shared" si="23"/>
        <v>0</v>
      </c>
      <c r="F108" s="10">
        <v>2063.7199999999998</v>
      </c>
      <c r="G108" s="10">
        <f t="shared" si="21"/>
        <v>0</v>
      </c>
      <c r="H108" s="10">
        <f t="shared" si="22"/>
        <v>0</v>
      </c>
      <c r="I108" s="10"/>
      <c r="J108" s="50" t="s">
        <v>112</v>
      </c>
      <c r="K108" s="11">
        <v>6873</v>
      </c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>
        <v>44148</v>
      </c>
      <c r="B109" s="8" t="s">
        <v>165</v>
      </c>
      <c r="C109" s="112" t="s">
        <v>67</v>
      </c>
      <c r="D109" s="10"/>
      <c r="E109" s="10">
        <f t="shared" si="23"/>
        <v>0</v>
      </c>
      <c r="F109" s="10">
        <v>43345.07</v>
      </c>
      <c r="G109" s="10">
        <f t="shared" si="21"/>
        <v>0</v>
      </c>
      <c r="H109" s="10">
        <f t="shared" si="22"/>
        <v>0</v>
      </c>
      <c r="I109" s="10"/>
      <c r="J109" s="50" t="s">
        <v>80</v>
      </c>
      <c r="K109" s="11">
        <v>6811</v>
      </c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>
        <v>44148</v>
      </c>
      <c r="B110" s="8" t="s">
        <v>166</v>
      </c>
      <c r="C110" s="112" t="s">
        <v>67</v>
      </c>
      <c r="D110" s="10"/>
      <c r="E110" s="10">
        <f t="shared" si="23"/>
        <v>0</v>
      </c>
      <c r="F110" s="10">
        <v>823556.04</v>
      </c>
      <c r="G110" s="10">
        <f t="shared" si="21"/>
        <v>0</v>
      </c>
      <c r="H110" s="10">
        <f t="shared" si="22"/>
        <v>0</v>
      </c>
      <c r="I110" s="10"/>
      <c r="J110" s="50" t="s">
        <v>80</v>
      </c>
      <c r="K110" s="11">
        <v>6811</v>
      </c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>
        <v>44155</v>
      </c>
      <c r="B111" s="110" t="s">
        <v>167</v>
      </c>
      <c r="C111" s="112" t="s">
        <v>71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>
        <v>2367909.6</v>
      </c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>
        <v>44159</v>
      </c>
      <c r="B112" s="8" t="s">
        <v>168</v>
      </c>
      <c r="C112" s="112" t="s">
        <v>67</v>
      </c>
      <c r="D112" s="10"/>
      <c r="E112" s="10">
        <f t="shared" si="23"/>
        <v>0</v>
      </c>
      <c r="F112" s="10">
        <v>9840.4599999999991</v>
      </c>
      <c r="G112" s="10">
        <f t="shared" si="21"/>
        <v>0</v>
      </c>
      <c r="H112" s="10">
        <f t="shared" si="22"/>
        <v>0</v>
      </c>
      <c r="I112" s="10"/>
      <c r="J112" s="50" t="s">
        <v>112</v>
      </c>
      <c r="K112" s="11">
        <v>6873</v>
      </c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>
        <v>44162</v>
      </c>
      <c r="B113" s="8" t="s">
        <v>169</v>
      </c>
      <c r="C113" s="112" t="s">
        <v>67</v>
      </c>
      <c r="D113" s="10"/>
      <c r="E113" s="10">
        <f t="shared" si="23"/>
        <v>0</v>
      </c>
      <c r="F113" s="10">
        <v>11361.23</v>
      </c>
      <c r="G113" s="10">
        <f t="shared" si="21"/>
        <v>0</v>
      </c>
      <c r="H113" s="10">
        <f t="shared" si="22"/>
        <v>0</v>
      </c>
      <c r="I113" s="10"/>
      <c r="J113" s="50" t="s">
        <v>78</v>
      </c>
      <c r="K113" s="11">
        <v>6861</v>
      </c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>
        <v>44153</v>
      </c>
      <c r="B114" s="110" t="s">
        <v>170</v>
      </c>
      <c r="C114" s="112" t="s">
        <v>71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>
        <v>12766.23</v>
      </c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>
        <v>44127</v>
      </c>
      <c r="B115" s="110" t="s">
        <v>171</v>
      </c>
      <c r="C115" s="112" t="s">
        <v>71</v>
      </c>
      <c r="D115" s="10"/>
      <c r="E115" s="10">
        <f t="shared" si="23"/>
        <v>0</v>
      </c>
      <c r="F115" s="10"/>
      <c r="G115" s="10">
        <f t="shared" ref="G115:G128" si="24">IF(J115&gt;0,0,F115)</f>
        <v>0</v>
      </c>
      <c r="H115" s="10">
        <f t="shared" ref="H115:H128" si="25">+D115</f>
        <v>0</v>
      </c>
      <c r="I115" s="10">
        <v>287989.17</v>
      </c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>
        <v>44166</v>
      </c>
      <c r="B116" s="8" t="s">
        <v>172</v>
      </c>
      <c r="C116" s="112" t="s">
        <v>67</v>
      </c>
      <c r="D116" s="10"/>
      <c r="E116" s="10">
        <f t="shared" si="23"/>
        <v>0</v>
      </c>
      <c r="F116" s="10">
        <v>2631.84</v>
      </c>
      <c r="G116" s="10">
        <f t="shared" si="24"/>
        <v>0</v>
      </c>
      <c r="H116" s="10">
        <f t="shared" si="25"/>
        <v>0</v>
      </c>
      <c r="I116" s="10"/>
      <c r="J116" s="50" t="s">
        <v>95</v>
      </c>
      <c r="K116" s="11">
        <v>6849</v>
      </c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>
        <v>44166</v>
      </c>
      <c r="B117" s="8" t="s">
        <v>173</v>
      </c>
      <c r="C117" s="112" t="s">
        <v>67</v>
      </c>
      <c r="D117" s="10"/>
      <c r="E117" s="10">
        <f t="shared" si="23"/>
        <v>0</v>
      </c>
      <c r="F117" s="10">
        <v>3033.92</v>
      </c>
      <c r="G117" s="10">
        <f t="shared" si="24"/>
        <v>0</v>
      </c>
      <c r="H117" s="10">
        <f t="shared" si="25"/>
        <v>0</v>
      </c>
      <c r="I117" s="10"/>
      <c r="J117" s="50" t="s">
        <v>95</v>
      </c>
      <c r="K117" s="11">
        <v>6849</v>
      </c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>
        <v>44179</v>
      </c>
      <c r="B118" s="110" t="s">
        <v>174</v>
      </c>
      <c r="C118" s="112" t="s">
        <v>71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>
        <v>26867.45</v>
      </c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>
        <v>44184</v>
      </c>
      <c r="B119" s="8" t="s">
        <v>175</v>
      </c>
      <c r="C119" s="112" t="s">
        <v>67</v>
      </c>
      <c r="D119" s="10"/>
      <c r="E119" s="10">
        <f t="shared" ref="E119:E134" si="26">+D119</f>
        <v>0</v>
      </c>
      <c r="F119" s="10">
        <v>10020.08</v>
      </c>
      <c r="G119" s="10">
        <f t="shared" si="24"/>
        <v>0</v>
      </c>
      <c r="H119" s="10">
        <f t="shared" si="25"/>
        <v>0</v>
      </c>
      <c r="I119" s="10"/>
      <c r="J119" s="50" t="s">
        <v>112</v>
      </c>
      <c r="K119" s="11">
        <v>6873</v>
      </c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>
        <v>44187</v>
      </c>
      <c r="B120" s="8" t="s">
        <v>176</v>
      </c>
      <c r="C120" s="112" t="s">
        <v>67</v>
      </c>
      <c r="D120" s="10"/>
      <c r="E120" s="10">
        <f t="shared" si="26"/>
        <v>0</v>
      </c>
      <c r="F120" s="10">
        <v>62622.32</v>
      </c>
      <c r="G120" s="10">
        <f t="shared" si="24"/>
        <v>0</v>
      </c>
      <c r="H120" s="10">
        <f t="shared" si="25"/>
        <v>0</v>
      </c>
      <c r="I120" s="10"/>
      <c r="J120" s="50" t="s">
        <v>104</v>
      </c>
      <c r="K120" s="11">
        <v>6824</v>
      </c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>
        <v>44194</v>
      </c>
      <c r="B121" s="8" t="s">
        <v>177</v>
      </c>
      <c r="C121" s="112" t="s">
        <v>67</v>
      </c>
      <c r="D121" s="10"/>
      <c r="E121" s="10">
        <f t="shared" si="26"/>
        <v>0</v>
      </c>
      <c r="F121" s="10">
        <v>13313.73</v>
      </c>
      <c r="G121" s="10">
        <f t="shared" si="24"/>
        <v>0</v>
      </c>
      <c r="H121" s="10">
        <f t="shared" si="25"/>
        <v>0</v>
      </c>
      <c r="I121" s="10"/>
      <c r="J121" s="50" t="s">
        <v>78</v>
      </c>
      <c r="K121" s="11">
        <v>6861</v>
      </c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>
        <v>44195</v>
      </c>
      <c r="B122" s="110" t="s">
        <v>178</v>
      </c>
      <c r="C122" s="112" t="s">
        <v>71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>
        <v>2367909.6</v>
      </c>
      <c r="J122" s="50"/>
      <c r="K122" s="11">
        <v>4760</v>
      </c>
      <c r="L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>
        <v>44211</v>
      </c>
      <c r="B123" s="110" t="s">
        <v>182</v>
      </c>
      <c r="C123" s="112" t="s">
        <v>71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>
        <v>85956.13</v>
      </c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>
        <v>44211</v>
      </c>
      <c r="B124" s="8" t="s">
        <v>180</v>
      </c>
      <c r="C124" s="112" t="s">
        <v>67</v>
      </c>
      <c r="D124" s="10"/>
      <c r="E124" s="10">
        <f t="shared" si="26"/>
        <v>0</v>
      </c>
      <c r="F124" s="10">
        <v>4776.92</v>
      </c>
      <c r="G124" s="10">
        <f t="shared" si="24"/>
        <v>0</v>
      </c>
      <c r="H124" s="10">
        <f t="shared" si="25"/>
        <v>0</v>
      </c>
      <c r="I124" s="10"/>
      <c r="J124" s="50" t="s">
        <v>95</v>
      </c>
      <c r="K124" s="11">
        <v>6849</v>
      </c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>
        <v>44211</v>
      </c>
      <c r="B125" s="8" t="s">
        <v>181</v>
      </c>
      <c r="C125" s="112" t="s">
        <v>67</v>
      </c>
      <c r="D125" s="10"/>
      <c r="E125" s="10">
        <f t="shared" si="26"/>
        <v>0</v>
      </c>
      <c r="F125" s="10">
        <v>8848.44</v>
      </c>
      <c r="G125" s="10">
        <f t="shared" si="24"/>
        <v>0</v>
      </c>
      <c r="H125" s="10">
        <f t="shared" si="25"/>
        <v>0</v>
      </c>
      <c r="I125" s="10"/>
      <c r="J125" s="50" t="s">
        <v>95</v>
      </c>
      <c r="K125" s="11">
        <v>6849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>
        <v>44221</v>
      </c>
      <c r="B126" s="8" t="s">
        <v>183</v>
      </c>
      <c r="C126" s="112" t="s">
        <v>67</v>
      </c>
      <c r="D126" s="10"/>
      <c r="E126" s="10">
        <f t="shared" si="26"/>
        <v>0</v>
      </c>
      <c r="F126" s="10">
        <v>1249357.19</v>
      </c>
      <c r="G126" s="10">
        <f t="shared" si="24"/>
        <v>0</v>
      </c>
      <c r="H126" s="10">
        <f t="shared" si="25"/>
        <v>0</v>
      </c>
      <c r="I126" s="10"/>
      <c r="J126" s="50" t="s">
        <v>80</v>
      </c>
      <c r="K126" s="11">
        <v>6811</v>
      </c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>
        <v>44221</v>
      </c>
      <c r="B127" s="8" t="s">
        <v>184</v>
      </c>
      <c r="C127" s="112" t="s">
        <v>67</v>
      </c>
      <c r="D127" s="10"/>
      <c r="E127" s="10">
        <f t="shared" si="26"/>
        <v>0</v>
      </c>
      <c r="F127" s="10">
        <v>65755.66</v>
      </c>
      <c r="G127" s="10">
        <f t="shared" si="24"/>
        <v>0</v>
      </c>
      <c r="H127" s="10">
        <f t="shared" si="25"/>
        <v>0</v>
      </c>
      <c r="I127" s="10"/>
      <c r="J127" s="50" t="s">
        <v>80</v>
      </c>
      <c r="K127" s="11">
        <v>6811</v>
      </c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>
        <v>44223</v>
      </c>
      <c r="B128" s="8" t="s">
        <v>185</v>
      </c>
      <c r="C128" s="112" t="s">
        <v>67</v>
      </c>
      <c r="D128" s="10"/>
      <c r="E128" s="10">
        <f t="shared" si="26"/>
        <v>0</v>
      </c>
      <c r="F128" s="10">
        <v>12873.73</v>
      </c>
      <c r="G128" s="10">
        <f t="shared" si="24"/>
        <v>0</v>
      </c>
      <c r="H128" s="10">
        <f t="shared" si="25"/>
        <v>0</v>
      </c>
      <c r="I128" s="10"/>
      <c r="J128" s="50" t="s">
        <v>78</v>
      </c>
      <c r="K128" s="11">
        <v>6861</v>
      </c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>
        <v>44221</v>
      </c>
      <c r="B129" s="8" t="s">
        <v>187</v>
      </c>
      <c r="C129" s="112" t="s">
        <v>67</v>
      </c>
      <c r="D129" s="10"/>
      <c r="E129" s="10">
        <f>+D129</f>
        <v>0</v>
      </c>
      <c r="F129" s="10">
        <v>1011638.77</v>
      </c>
      <c r="G129" s="10">
        <f>IF(J129&gt;0,0,F129)</f>
        <v>0</v>
      </c>
      <c r="H129" s="10">
        <f>+D129</f>
        <v>0</v>
      </c>
      <c r="I129" s="10"/>
      <c r="J129" s="50" t="s">
        <v>80</v>
      </c>
      <c r="K129" s="11">
        <v>6811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>
        <v>44221</v>
      </c>
      <c r="B130" s="8" t="s">
        <v>186</v>
      </c>
      <c r="C130" s="112" t="s">
        <v>67</v>
      </c>
      <c r="D130" s="10"/>
      <c r="E130" s="10">
        <f>+D130</f>
        <v>0</v>
      </c>
      <c r="F130" s="10">
        <v>53244.15</v>
      </c>
      <c r="G130" s="10">
        <f>IF(J130&gt;0,0,F130)</f>
        <v>0</v>
      </c>
      <c r="H130" s="10">
        <f>+D130</f>
        <v>0</v>
      </c>
      <c r="I130" s="10"/>
      <c r="J130" s="50" t="s">
        <v>80</v>
      </c>
      <c r="K130" s="11">
        <v>6811</v>
      </c>
      <c r="L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>
        <v>44224</v>
      </c>
      <c r="B131" s="110" t="s">
        <v>188</v>
      </c>
      <c r="C131" s="112" t="s">
        <v>71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>
        <v>26867.45</v>
      </c>
      <c r="J131" s="50"/>
      <c r="K131" s="11">
        <v>4760</v>
      </c>
      <c r="L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>
        <v>44238</v>
      </c>
      <c r="B132" s="110" t="s">
        <v>189</v>
      </c>
      <c r="C132" s="112" t="s">
        <v>71</v>
      </c>
      <c r="D132" s="10"/>
      <c r="E132" s="10">
        <f t="shared" si="26"/>
        <v>0</v>
      </c>
      <c r="F132" s="10"/>
      <c r="G132" s="10">
        <v>0</v>
      </c>
      <c r="H132" s="10">
        <f t="shared" si="28"/>
        <v>0</v>
      </c>
      <c r="I132" s="10"/>
      <c r="J132" s="50"/>
      <c r="K132" s="11"/>
      <c r="L132" s="10">
        <v>2406494.86</v>
      </c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>
        <v>44236</v>
      </c>
      <c r="B133" s="115" t="s">
        <v>204</v>
      </c>
      <c r="C133" s="112" t="s">
        <v>67</v>
      </c>
      <c r="D133" s="10"/>
      <c r="E133" s="10">
        <f t="shared" si="26"/>
        <v>0</v>
      </c>
      <c r="F133" s="10">
        <v>99599.8</v>
      </c>
      <c r="G133" s="10">
        <f t="shared" si="27"/>
        <v>0</v>
      </c>
      <c r="H133" s="10">
        <f t="shared" si="28"/>
        <v>0</v>
      </c>
      <c r="I133" s="10"/>
      <c r="J133" s="50" t="s">
        <v>80</v>
      </c>
      <c r="K133" s="11">
        <v>6811</v>
      </c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>
        <v>44236</v>
      </c>
      <c r="B134" s="115" t="s">
        <v>190</v>
      </c>
      <c r="C134" s="112" t="s">
        <v>67</v>
      </c>
      <c r="D134" s="10"/>
      <c r="E134" s="10">
        <f t="shared" si="26"/>
        <v>0</v>
      </c>
      <c r="F134" s="10">
        <v>1892396.11</v>
      </c>
      <c r="G134" s="10">
        <f t="shared" si="27"/>
        <v>0</v>
      </c>
      <c r="H134" s="10">
        <f t="shared" si="28"/>
        <v>0</v>
      </c>
      <c r="I134" s="10"/>
      <c r="J134" s="50" t="s">
        <v>80</v>
      </c>
      <c r="K134" s="11">
        <v>6811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>
        <v>44250</v>
      </c>
      <c r="B135" s="8" t="s">
        <v>191</v>
      </c>
      <c r="C135" s="112" t="s">
        <v>70</v>
      </c>
      <c r="D135" s="10"/>
      <c r="E135" s="10">
        <f t="shared" ref="E135:E150" si="29">+D135</f>
        <v>0</v>
      </c>
      <c r="F135" s="10"/>
      <c r="G135" s="10">
        <v>712387.35</v>
      </c>
      <c r="H135" s="10">
        <f t="shared" si="28"/>
        <v>0</v>
      </c>
      <c r="I135" s="10"/>
      <c r="J135" s="50" t="s">
        <v>80</v>
      </c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>
        <v>44251</v>
      </c>
      <c r="B136" s="115" t="s">
        <v>192</v>
      </c>
      <c r="C136" s="112" t="s">
        <v>67</v>
      </c>
      <c r="D136" s="10"/>
      <c r="E136" s="10">
        <f t="shared" si="29"/>
        <v>0</v>
      </c>
      <c r="F136" s="10">
        <v>36416.660000000003</v>
      </c>
      <c r="G136" s="10">
        <f t="shared" si="27"/>
        <v>0</v>
      </c>
      <c r="H136" s="10">
        <f t="shared" si="28"/>
        <v>0</v>
      </c>
      <c r="I136" s="10"/>
      <c r="J136" s="50" t="s">
        <v>104</v>
      </c>
      <c r="K136" s="11">
        <v>6824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>
        <v>44253</v>
      </c>
      <c r="B137" s="115" t="s">
        <v>193</v>
      </c>
      <c r="C137" s="112" t="s">
        <v>67</v>
      </c>
      <c r="D137" s="10"/>
      <c r="E137" s="10">
        <f t="shared" si="29"/>
        <v>0</v>
      </c>
      <c r="F137" s="10">
        <v>2255</v>
      </c>
      <c r="G137" s="10">
        <f t="shared" si="27"/>
        <v>0</v>
      </c>
      <c r="H137" s="10">
        <f t="shared" si="28"/>
        <v>0</v>
      </c>
      <c r="I137" s="10"/>
      <c r="J137" s="50" t="s">
        <v>93</v>
      </c>
      <c r="K137" s="11">
        <v>6849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>
        <v>44253</v>
      </c>
      <c r="B138" s="115" t="s">
        <v>194</v>
      </c>
      <c r="C138" s="112" t="s">
        <v>67</v>
      </c>
      <c r="D138" s="10"/>
      <c r="E138" s="10">
        <f t="shared" si="29"/>
        <v>0</v>
      </c>
      <c r="F138" s="10">
        <v>1110</v>
      </c>
      <c r="G138" s="10">
        <f t="shared" si="27"/>
        <v>0</v>
      </c>
      <c r="H138" s="10">
        <f t="shared" si="28"/>
        <v>0</v>
      </c>
      <c r="I138" s="10"/>
      <c r="J138" s="50" t="s">
        <v>93</v>
      </c>
      <c r="K138" s="11">
        <v>6849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>
        <v>44252</v>
      </c>
      <c r="B139" s="115" t="s">
        <v>195</v>
      </c>
      <c r="C139" s="112" t="s">
        <v>67</v>
      </c>
      <c r="D139" s="10"/>
      <c r="E139" s="10">
        <f t="shared" si="29"/>
        <v>0</v>
      </c>
      <c r="F139" s="10">
        <v>7617.21</v>
      </c>
      <c r="G139" s="10">
        <f t="shared" si="27"/>
        <v>0</v>
      </c>
      <c r="H139" s="10">
        <f t="shared" si="28"/>
        <v>0</v>
      </c>
      <c r="I139" s="10"/>
      <c r="J139" s="50" t="s">
        <v>112</v>
      </c>
      <c r="K139" s="11">
        <v>6873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>
        <v>44253</v>
      </c>
      <c r="B140" s="110" t="s">
        <v>196</v>
      </c>
      <c r="C140" s="112" t="s">
        <v>71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>
        <v>85956.13</v>
      </c>
      <c r="J140" s="50"/>
      <c r="K140" s="11">
        <v>4760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>
        <v>44267</v>
      </c>
      <c r="B141" s="115" t="s">
        <v>197</v>
      </c>
      <c r="C141" s="112" t="s">
        <v>67</v>
      </c>
      <c r="D141" s="10"/>
      <c r="E141" s="10">
        <f t="shared" si="29"/>
        <v>0</v>
      </c>
      <c r="F141" s="10">
        <v>1788888.59</v>
      </c>
      <c r="G141" s="10">
        <f t="shared" si="27"/>
        <v>0</v>
      </c>
      <c r="H141" s="10">
        <f t="shared" si="28"/>
        <v>0</v>
      </c>
      <c r="I141" s="10"/>
      <c r="J141" s="50" t="s">
        <v>80</v>
      </c>
      <c r="K141" s="11">
        <v>6811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>
        <v>44267</v>
      </c>
      <c r="B142" s="115" t="s">
        <v>198</v>
      </c>
      <c r="C142" s="112" t="s">
        <v>67</v>
      </c>
      <c r="D142" s="10"/>
      <c r="E142" s="10">
        <f t="shared" si="29"/>
        <v>0</v>
      </c>
      <c r="F142" s="10">
        <v>94152.03</v>
      </c>
      <c r="G142" s="10">
        <f t="shared" si="27"/>
        <v>0</v>
      </c>
      <c r="H142" s="10">
        <f t="shared" si="28"/>
        <v>0</v>
      </c>
      <c r="I142" s="10"/>
      <c r="J142" s="50" t="s">
        <v>80</v>
      </c>
      <c r="K142" s="11">
        <v>6811</v>
      </c>
      <c r="L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>
        <v>44271</v>
      </c>
      <c r="B143" s="110" t="s">
        <v>199</v>
      </c>
      <c r="C143" s="112" t="s">
        <v>71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>
        <v>3922435.4</v>
      </c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>
        <v>44277</v>
      </c>
      <c r="B144" s="8" t="s">
        <v>200</v>
      </c>
      <c r="C144" s="112" t="s">
        <v>70</v>
      </c>
      <c r="D144" s="10"/>
      <c r="E144" s="10">
        <f t="shared" si="29"/>
        <v>0</v>
      </c>
      <c r="F144" s="10"/>
      <c r="G144" s="10">
        <v>150000</v>
      </c>
      <c r="H144" s="10">
        <f t="shared" si="28"/>
        <v>0</v>
      </c>
      <c r="I144" s="10"/>
      <c r="J144" s="50" t="s">
        <v>104</v>
      </c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>
        <v>44274</v>
      </c>
      <c r="B145" s="110" t="s">
        <v>201</v>
      </c>
      <c r="C145" s="112" t="s">
        <v>71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>
        <v>2406494.86</v>
      </c>
      <c r="J145" s="50"/>
      <c r="K145" s="11">
        <v>4760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>
        <v>44277</v>
      </c>
      <c r="B146" s="8" t="s">
        <v>202</v>
      </c>
      <c r="C146" s="112" t="s">
        <v>67</v>
      </c>
      <c r="D146" s="10"/>
      <c r="E146" s="10">
        <f t="shared" si="29"/>
        <v>0</v>
      </c>
      <c r="F146" s="10">
        <v>18208.330000000002</v>
      </c>
      <c r="G146" s="10">
        <f t="shared" si="27"/>
        <v>0</v>
      </c>
      <c r="H146" s="10">
        <f t="shared" si="28"/>
        <v>0</v>
      </c>
      <c r="I146" s="10"/>
      <c r="J146" s="50" t="s">
        <v>104</v>
      </c>
      <c r="K146" s="11">
        <v>6824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>
        <v>44278</v>
      </c>
      <c r="B147" s="8" t="s">
        <v>203</v>
      </c>
      <c r="C147" s="112" t="s">
        <v>67</v>
      </c>
      <c r="D147" s="10"/>
      <c r="E147" s="10">
        <f t="shared" si="29"/>
        <v>0</v>
      </c>
      <c r="F147" s="10">
        <v>6907.89</v>
      </c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 t="s">
        <v>112</v>
      </c>
      <c r="K147" s="11">
        <v>6873</v>
      </c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>
        <v>44280</v>
      </c>
      <c r="B148" s="8" t="s">
        <v>205</v>
      </c>
      <c r="C148" s="112" t="s">
        <v>67</v>
      </c>
      <c r="D148" s="10"/>
      <c r="E148" s="10">
        <f t="shared" si="29"/>
        <v>0</v>
      </c>
      <c r="F148" s="10">
        <v>12373.73</v>
      </c>
      <c r="G148" s="10">
        <f t="shared" si="30"/>
        <v>0</v>
      </c>
      <c r="H148" s="10">
        <f t="shared" si="31"/>
        <v>0</v>
      </c>
      <c r="I148" s="10"/>
      <c r="J148" s="50" t="s">
        <v>78</v>
      </c>
      <c r="K148" s="11">
        <v>6861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>
        <v>44285</v>
      </c>
      <c r="B149" s="8" t="s">
        <v>206</v>
      </c>
      <c r="C149" s="112" t="s">
        <v>67</v>
      </c>
      <c r="D149" s="10"/>
      <c r="E149" s="10">
        <f t="shared" si="29"/>
        <v>0</v>
      </c>
      <c r="F149" s="10">
        <v>1235</v>
      </c>
      <c r="G149" s="10">
        <f t="shared" si="30"/>
        <v>0</v>
      </c>
      <c r="H149" s="10">
        <f t="shared" si="31"/>
        <v>0</v>
      </c>
      <c r="I149" s="10"/>
      <c r="J149" s="50" t="s">
        <v>93</v>
      </c>
      <c r="K149" s="11">
        <v>6849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>
        <v>44285</v>
      </c>
      <c r="B150" s="8" t="s">
        <v>207</v>
      </c>
      <c r="C150" s="112" t="s">
        <v>67</v>
      </c>
      <c r="D150" s="10"/>
      <c r="E150" s="10">
        <f t="shared" si="29"/>
        <v>0</v>
      </c>
      <c r="F150" s="10">
        <v>4250</v>
      </c>
      <c r="G150" s="10">
        <f t="shared" si="30"/>
        <v>0</v>
      </c>
      <c r="H150" s="10">
        <f t="shared" si="31"/>
        <v>0</v>
      </c>
      <c r="I150" s="10"/>
      <c r="J150" s="50" t="s">
        <v>93</v>
      </c>
      <c r="K150" s="11">
        <v>6849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>
        <v>44285</v>
      </c>
      <c r="B151" s="8" t="s">
        <v>208</v>
      </c>
      <c r="C151" s="112" t="s">
        <v>67</v>
      </c>
      <c r="D151" s="10"/>
      <c r="E151" s="10">
        <f t="shared" ref="E151:E166" si="32">+D151</f>
        <v>0</v>
      </c>
      <c r="F151" s="10">
        <v>5609.82</v>
      </c>
      <c r="G151" s="10">
        <f t="shared" si="30"/>
        <v>0</v>
      </c>
      <c r="H151" s="10">
        <f t="shared" si="31"/>
        <v>0</v>
      </c>
      <c r="I151" s="10"/>
      <c r="J151" s="50" t="s">
        <v>95</v>
      </c>
      <c r="K151" s="11">
        <v>6849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>
        <v>44285</v>
      </c>
      <c r="B152" s="8" t="s">
        <v>209</v>
      </c>
      <c r="C152" s="112" t="s">
        <v>67</v>
      </c>
      <c r="D152" s="10"/>
      <c r="E152" s="10">
        <f t="shared" si="32"/>
        <v>0</v>
      </c>
      <c r="F152" s="10">
        <v>5963.05</v>
      </c>
      <c r="G152" s="10">
        <f t="shared" si="30"/>
        <v>0</v>
      </c>
      <c r="H152" s="10">
        <f t="shared" si="31"/>
        <v>0</v>
      </c>
      <c r="I152" s="10"/>
      <c r="J152" s="50" t="s">
        <v>95</v>
      </c>
      <c r="K152" s="11">
        <v>6849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>
        <v>44286</v>
      </c>
      <c r="B153" s="8" t="s">
        <v>210</v>
      </c>
      <c r="C153" s="112" t="s">
        <v>67</v>
      </c>
      <c r="D153" s="10"/>
      <c r="E153" s="10">
        <f t="shared" si="32"/>
        <v>0</v>
      </c>
      <c r="F153" s="10">
        <v>7692.96</v>
      </c>
      <c r="G153" s="10">
        <f t="shared" si="30"/>
        <v>0</v>
      </c>
      <c r="H153" s="10">
        <f t="shared" si="31"/>
        <v>0</v>
      </c>
      <c r="I153" s="10"/>
      <c r="J153" s="50" t="s">
        <v>112</v>
      </c>
      <c r="K153" s="11">
        <v>6873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>
        <v>44302</v>
      </c>
      <c r="B154" s="110" t="s">
        <v>211</v>
      </c>
      <c r="C154" s="112" t="s">
        <v>71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>
        <v>62240.78</v>
      </c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>
        <v>44301</v>
      </c>
      <c r="B155" s="8" t="s">
        <v>212</v>
      </c>
      <c r="C155" s="112" t="s">
        <v>67</v>
      </c>
      <c r="D155" s="10"/>
      <c r="E155" s="10">
        <f t="shared" si="32"/>
        <v>0</v>
      </c>
      <c r="F155" s="10">
        <v>70253.37</v>
      </c>
      <c r="G155" s="10">
        <f t="shared" si="30"/>
        <v>0</v>
      </c>
      <c r="H155" s="10">
        <f t="shared" si="31"/>
        <v>0</v>
      </c>
      <c r="I155" s="10"/>
      <c r="J155" s="50" t="s">
        <v>80</v>
      </c>
      <c r="K155" s="11">
        <v>6811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>
        <v>44301</v>
      </c>
      <c r="B156" s="8" t="s">
        <v>213</v>
      </c>
      <c r="C156" s="112" t="s">
        <v>67</v>
      </c>
      <c r="D156" s="10"/>
      <c r="E156" s="10">
        <f t="shared" si="32"/>
        <v>0</v>
      </c>
      <c r="F156" s="10">
        <v>1334814.19</v>
      </c>
      <c r="G156" s="10">
        <f t="shared" si="30"/>
        <v>0</v>
      </c>
      <c r="H156" s="10">
        <f t="shared" si="31"/>
        <v>0</v>
      </c>
      <c r="I156" s="10"/>
      <c r="J156" s="50" t="s">
        <v>80</v>
      </c>
      <c r="K156" s="11">
        <v>6811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>
        <v>44308</v>
      </c>
      <c r="B157" s="8" t="s">
        <v>214</v>
      </c>
      <c r="C157" s="112" t="s">
        <v>67</v>
      </c>
      <c r="D157" s="10"/>
      <c r="E157" s="10">
        <f t="shared" si="32"/>
        <v>0</v>
      </c>
      <c r="F157" s="10">
        <v>11361.23</v>
      </c>
      <c r="G157" s="10">
        <f t="shared" si="30"/>
        <v>0</v>
      </c>
      <c r="H157" s="10">
        <f t="shared" si="31"/>
        <v>0</v>
      </c>
      <c r="I157" s="10"/>
      <c r="J157" s="50" t="s">
        <v>78</v>
      </c>
      <c r="K157" s="11">
        <v>6861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>
        <v>44309</v>
      </c>
      <c r="B158" s="8" t="s">
        <v>215</v>
      </c>
      <c r="C158" s="112" t="s">
        <v>67</v>
      </c>
      <c r="D158" s="10"/>
      <c r="E158" s="10">
        <f t="shared" si="32"/>
        <v>0</v>
      </c>
      <c r="F158" s="10">
        <v>6500.55</v>
      </c>
      <c r="G158" s="10">
        <f t="shared" si="30"/>
        <v>0</v>
      </c>
      <c r="H158" s="10">
        <f t="shared" si="31"/>
        <v>0</v>
      </c>
      <c r="I158" s="10"/>
      <c r="J158" s="50" t="s">
        <v>112</v>
      </c>
      <c r="K158" s="11">
        <v>6873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>
        <v>44316</v>
      </c>
      <c r="B159" s="8" t="s">
        <v>216</v>
      </c>
      <c r="C159" s="112" t="s">
        <v>70</v>
      </c>
      <c r="D159" s="10"/>
      <c r="E159" s="10">
        <f t="shared" si="32"/>
        <v>0</v>
      </c>
      <c r="F159" s="10"/>
      <c r="G159" s="10">
        <v>-71804.56</v>
      </c>
      <c r="H159" s="10">
        <f t="shared" si="31"/>
        <v>0</v>
      </c>
      <c r="I159" s="10"/>
      <c r="J159" s="50" t="s">
        <v>80</v>
      </c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>
        <v>44314</v>
      </c>
      <c r="B160" s="110" t="s">
        <v>217</v>
      </c>
      <c r="C160" s="112" t="s">
        <v>71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>
        <v>3922435.4</v>
      </c>
      <c r="J160" s="50"/>
      <c r="K160" s="11">
        <v>4760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>
        <v>44329</v>
      </c>
      <c r="B161" s="8" t="s">
        <v>218</v>
      </c>
      <c r="C161" s="112" t="s">
        <v>67</v>
      </c>
      <c r="D161" s="10"/>
      <c r="E161" s="10">
        <f t="shared" si="32"/>
        <v>0</v>
      </c>
      <c r="F161" s="10">
        <v>96532.13</v>
      </c>
      <c r="G161" s="10">
        <f t="shared" si="30"/>
        <v>0</v>
      </c>
      <c r="H161" s="10">
        <f t="shared" si="31"/>
        <v>0</v>
      </c>
      <c r="I161" s="10"/>
      <c r="J161" s="50" t="s">
        <v>80</v>
      </c>
      <c r="K161" s="11">
        <v>6811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>
        <v>44329</v>
      </c>
      <c r="B162" s="8" t="s">
        <v>219</v>
      </c>
      <c r="C162" s="112" t="s">
        <v>67</v>
      </c>
      <c r="D162" s="10"/>
      <c r="E162" s="10">
        <f t="shared" si="32"/>
        <v>0</v>
      </c>
      <c r="F162" s="10">
        <v>1834110.44</v>
      </c>
      <c r="G162" s="10">
        <f t="shared" si="30"/>
        <v>0</v>
      </c>
      <c r="H162" s="10">
        <f t="shared" si="31"/>
        <v>0</v>
      </c>
      <c r="I162" s="10"/>
      <c r="J162" s="50" t="s">
        <v>80</v>
      </c>
      <c r="K162" s="11">
        <v>6811</v>
      </c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>
        <v>44335</v>
      </c>
      <c r="B163" s="110" t="s">
        <v>220</v>
      </c>
      <c r="C163" s="112" t="s">
        <v>71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>
        <v>3353571.91</v>
      </c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>
        <v>44337</v>
      </c>
      <c r="B164" s="110" t="s">
        <v>221</v>
      </c>
      <c r="C164" s="112" t="s">
        <v>71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>
        <v>62240.78</v>
      </c>
      <c r="J164" s="50"/>
      <c r="K164" s="11">
        <v>4760</v>
      </c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>
        <v>44340</v>
      </c>
      <c r="B165" s="8" t="s">
        <v>222</v>
      </c>
      <c r="C165" s="112" t="s">
        <v>67</v>
      </c>
      <c r="D165" s="10"/>
      <c r="E165" s="10">
        <f t="shared" si="32"/>
        <v>0</v>
      </c>
      <c r="F165" s="10">
        <v>11361.23</v>
      </c>
      <c r="G165" s="10">
        <f t="shared" si="33"/>
        <v>0</v>
      </c>
      <c r="H165" s="10">
        <f t="shared" si="34"/>
        <v>0</v>
      </c>
      <c r="I165" s="10"/>
      <c r="J165" s="50" t="s">
        <v>78</v>
      </c>
      <c r="K165" s="11">
        <v>6861</v>
      </c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>
        <v>44341</v>
      </c>
      <c r="B166" s="8" t="s">
        <v>223</v>
      </c>
      <c r="C166" s="112" t="s">
        <v>67</v>
      </c>
      <c r="D166" s="10"/>
      <c r="E166" s="10">
        <f t="shared" si="32"/>
        <v>0</v>
      </c>
      <c r="F166" s="10">
        <v>36475.660000000003</v>
      </c>
      <c r="G166" s="10">
        <f t="shared" si="33"/>
        <v>0</v>
      </c>
      <c r="H166" s="10">
        <f t="shared" si="34"/>
        <v>0</v>
      </c>
      <c r="I166" s="10"/>
      <c r="J166" s="50" t="s">
        <v>104</v>
      </c>
      <c r="K166" s="11">
        <v>6824</v>
      </c>
      <c r="L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>
        <v>44348</v>
      </c>
      <c r="B167" s="8" t="s">
        <v>224</v>
      </c>
      <c r="C167" s="112" t="s">
        <v>67</v>
      </c>
      <c r="D167" s="10"/>
      <c r="E167" s="10">
        <f t="shared" ref="E167:E182" si="35">+D167</f>
        <v>0</v>
      </c>
      <c r="F167" s="10">
        <v>9728.42</v>
      </c>
      <c r="G167" s="10">
        <f t="shared" si="33"/>
        <v>0</v>
      </c>
      <c r="H167" s="10">
        <f t="shared" si="34"/>
        <v>0</v>
      </c>
      <c r="I167" s="10"/>
      <c r="J167" s="50" t="s">
        <v>95</v>
      </c>
      <c r="K167" s="11">
        <v>6849</v>
      </c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>
        <v>44348</v>
      </c>
      <c r="B168" s="8" t="s">
        <v>225</v>
      </c>
      <c r="C168" s="112" t="s">
        <v>67</v>
      </c>
      <c r="D168" s="10"/>
      <c r="E168" s="10">
        <f t="shared" si="35"/>
        <v>0</v>
      </c>
      <c r="F168" s="10">
        <v>6494.45</v>
      </c>
      <c r="G168" s="10">
        <f t="shared" si="33"/>
        <v>0</v>
      </c>
      <c r="H168" s="10">
        <f t="shared" si="34"/>
        <v>0</v>
      </c>
      <c r="I168" s="10"/>
      <c r="J168" s="50" t="s">
        <v>95</v>
      </c>
      <c r="K168" s="11">
        <v>6849</v>
      </c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>
        <v>44348</v>
      </c>
      <c r="B169" s="8" t="s">
        <v>226</v>
      </c>
      <c r="C169" s="112" t="s">
        <v>67</v>
      </c>
      <c r="D169" s="10"/>
      <c r="E169" s="10">
        <f t="shared" si="35"/>
        <v>0</v>
      </c>
      <c r="F169" s="10">
        <v>8850</v>
      </c>
      <c r="G169" s="10">
        <v>0</v>
      </c>
      <c r="H169" s="10">
        <f t="shared" si="34"/>
        <v>0</v>
      </c>
      <c r="I169" s="10"/>
      <c r="J169" s="50" t="s">
        <v>93</v>
      </c>
      <c r="K169" s="11">
        <v>6849</v>
      </c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>
        <v>44355</v>
      </c>
      <c r="B170" s="8" t="s">
        <v>227</v>
      </c>
      <c r="C170" s="112" t="s">
        <v>70</v>
      </c>
      <c r="D170" s="10"/>
      <c r="E170" s="10">
        <f t="shared" si="35"/>
        <v>0</v>
      </c>
      <c r="F170" s="10"/>
      <c r="G170" s="10">
        <v>3000</v>
      </c>
      <c r="H170" s="10">
        <f t="shared" si="34"/>
        <v>0</v>
      </c>
      <c r="I170" s="10"/>
      <c r="J170" s="50" t="s">
        <v>78</v>
      </c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>
        <v>44355</v>
      </c>
      <c r="B171" s="8" t="s">
        <v>228</v>
      </c>
      <c r="C171" s="112" t="s">
        <v>243</v>
      </c>
      <c r="D171" s="10"/>
      <c r="E171" s="10">
        <f t="shared" si="35"/>
        <v>0</v>
      </c>
      <c r="F171" s="10">
        <v>4520.16</v>
      </c>
      <c r="G171" s="10">
        <f t="shared" si="33"/>
        <v>0</v>
      </c>
      <c r="H171" s="10">
        <f t="shared" si="34"/>
        <v>0</v>
      </c>
      <c r="I171" s="10"/>
      <c r="J171" s="50" t="s">
        <v>112</v>
      </c>
      <c r="K171" s="11">
        <v>6873</v>
      </c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>
        <v>44361</v>
      </c>
      <c r="B172" s="110" t="s">
        <v>229</v>
      </c>
      <c r="C172" s="112" t="s">
        <v>71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>
        <v>77429.919999999998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>
        <v>44368</v>
      </c>
      <c r="B173" s="8" t="s">
        <v>230</v>
      </c>
      <c r="C173" s="112" t="s">
        <v>243</v>
      </c>
      <c r="D173" s="10"/>
      <c r="E173" s="10">
        <f t="shared" si="35"/>
        <v>0</v>
      </c>
      <c r="F173" s="10">
        <v>14361.23</v>
      </c>
      <c r="G173" s="10">
        <f t="shared" si="33"/>
        <v>0</v>
      </c>
      <c r="H173" s="10">
        <f t="shared" si="34"/>
        <v>0</v>
      </c>
      <c r="I173" s="10"/>
      <c r="J173" s="50" t="s">
        <v>78</v>
      </c>
      <c r="K173" s="11">
        <v>6861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>
        <v>44376</v>
      </c>
      <c r="B174" s="8" t="s">
        <v>231</v>
      </c>
      <c r="C174" s="112" t="s">
        <v>243</v>
      </c>
      <c r="D174" s="10"/>
      <c r="E174" s="10">
        <f t="shared" si="35"/>
        <v>0</v>
      </c>
      <c r="F174" s="10">
        <v>18208.330000000002</v>
      </c>
      <c r="G174" s="10">
        <f t="shared" si="33"/>
        <v>0</v>
      </c>
      <c r="H174" s="10">
        <f t="shared" si="34"/>
        <v>0</v>
      </c>
      <c r="I174" s="10"/>
      <c r="J174" s="50" t="s">
        <v>104</v>
      </c>
      <c r="K174" s="11">
        <v>6824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 t="s">
        <v>232</v>
      </c>
      <c r="B175" s="8" t="s">
        <v>233</v>
      </c>
      <c r="C175" s="112" t="s">
        <v>243</v>
      </c>
      <c r="D175" s="10"/>
      <c r="E175" s="10">
        <f t="shared" si="35"/>
        <v>0</v>
      </c>
      <c r="F175" s="10">
        <v>4652.57</v>
      </c>
      <c r="G175" s="10">
        <f t="shared" si="33"/>
        <v>0</v>
      </c>
      <c r="H175" s="10">
        <f t="shared" si="34"/>
        <v>0</v>
      </c>
      <c r="I175" s="10"/>
      <c r="J175" s="50" t="s">
        <v>95</v>
      </c>
      <c r="K175" s="11">
        <v>6849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 t="s">
        <v>232</v>
      </c>
      <c r="B176" s="8" t="s">
        <v>234</v>
      </c>
      <c r="C176" s="112" t="s">
        <v>243</v>
      </c>
      <c r="D176" s="10"/>
      <c r="E176" s="10">
        <f t="shared" si="35"/>
        <v>0</v>
      </c>
      <c r="F176" s="10">
        <v>6558.96</v>
      </c>
      <c r="G176" s="10">
        <f t="shared" si="33"/>
        <v>0</v>
      </c>
      <c r="H176" s="10">
        <f t="shared" si="34"/>
        <v>0</v>
      </c>
      <c r="I176" s="10"/>
      <c r="J176" s="50" t="s">
        <v>95</v>
      </c>
      <c r="K176" s="11">
        <v>6849</v>
      </c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 t="s">
        <v>232</v>
      </c>
      <c r="B177" s="8" t="s">
        <v>235</v>
      </c>
      <c r="C177" s="112" t="s">
        <v>243</v>
      </c>
      <c r="D177" s="10"/>
      <c r="E177" s="10">
        <f t="shared" si="35"/>
        <v>0</v>
      </c>
      <c r="F177" s="10">
        <v>778.5</v>
      </c>
      <c r="G177" s="10">
        <f t="shared" si="33"/>
        <v>0</v>
      </c>
      <c r="H177" s="10">
        <f t="shared" si="34"/>
        <v>0</v>
      </c>
      <c r="I177" s="10"/>
      <c r="J177" s="50" t="s">
        <v>95</v>
      </c>
      <c r="K177" s="11">
        <v>6849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 t="s">
        <v>232</v>
      </c>
      <c r="B178" s="8" t="s">
        <v>236</v>
      </c>
      <c r="C178" s="112" t="s">
        <v>243</v>
      </c>
      <c r="D178" s="10"/>
      <c r="E178" s="10">
        <f t="shared" si="35"/>
        <v>0</v>
      </c>
      <c r="F178" s="10">
        <v>6344.59</v>
      </c>
      <c r="G178" s="10">
        <f t="shared" si="33"/>
        <v>0</v>
      </c>
      <c r="H178" s="10">
        <f t="shared" si="34"/>
        <v>0</v>
      </c>
      <c r="I178" s="10"/>
      <c r="J178" s="50" t="s">
        <v>112</v>
      </c>
      <c r="K178" s="11">
        <v>6873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 t="s">
        <v>232</v>
      </c>
      <c r="B179" s="8" t="s">
        <v>237</v>
      </c>
      <c r="C179" s="112" t="s">
        <v>243</v>
      </c>
      <c r="D179" s="10"/>
      <c r="E179" s="10">
        <f t="shared" si="35"/>
        <v>0</v>
      </c>
      <c r="F179" s="10">
        <v>118153.59</v>
      </c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 t="s">
        <v>80</v>
      </c>
      <c r="K179" s="11">
        <v>6811</v>
      </c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 t="s">
        <v>232</v>
      </c>
      <c r="B180" s="8" t="s">
        <v>238</v>
      </c>
      <c r="C180" s="112" t="s">
        <v>243</v>
      </c>
      <c r="D180" s="10"/>
      <c r="E180" s="10">
        <f t="shared" si="35"/>
        <v>0</v>
      </c>
      <c r="F180" s="10">
        <v>2244918.25</v>
      </c>
      <c r="G180" s="10">
        <f t="shared" si="36"/>
        <v>0</v>
      </c>
      <c r="H180" s="10">
        <f t="shared" si="37"/>
        <v>0</v>
      </c>
      <c r="I180" s="10"/>
      <c r="J180" s="50" t="s">
        <v>80</v>
      </c>
      <c r="K180" s="11">
        <v>6811</v>
      </c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 t="s">
        <v>232</v>
      </c>
      <c r="B181" s="8" t="s">
        <v>239</v>
      </c>
      <c r="C181" s="112" t="s">
        <v>243</v>
      </c>
      <c r="D181" s="10"/>
      <c r="E181" s="10">
        <f t="shared" si="35"/>
        <v>0</v>
      </c>
      <c r="F181" s="10">
        <v>99376.4</v>
      </c>
      <c r="G181" s="10">
        <f t="shared" si="36"/>
        <v>0</v>
      </c>
      <c r="H181" s="10">
        <f t="shared" si="37"/>
        <v>0</v>
      </c>
      <c r="I181" s="10"/>
      <c r="J181" s="50" t="s">
        <v>80</v>
      </c>
      <c r="K181" s="11">
        <v>6811</v>
      </c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 t="s">
        <v>232</v>
      </c>
      <c r="B182" s="8" t="s">
        <v>244</v>
      </c>
      <c r="C182" s="112" t="s">
        <v>243</v>
      </c>
      <c r="D182" s="10"/>
      <c r="E182" s="10">
        <f t="shared" si="35"/>
        <v>0</v>
      </c>
      <c r="F182" s="10">
        <v>1888151.45</v>
      </c>
      <c r="G182" s="10">
        <f t="shared" si="36"/>
        <v>0</v>
      </c>
      <c r="H182" s="10">
        <f t="shared" si="37"/>
        <v>0</v>
      </c>
      <c r="I182" s="10"/>
      <c r="J182" s="50" t="s">
        <v>80</v>
      </c>
      <c r="K182" s="11">
        <v>6811</v>
      </c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>
        <v>44370</v>
      </c>
      <c r="B183" s="110" t="s">
        <v>240</v>
      </c>
      <c r="C183" s="112" t="s">
        <v>71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>
        <v>3353571.91</v>
      </c>
      <c r="J183" s="50"/>
      <c r="K183" s="11">
        <v>4760</v>
      </c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>
        <v>44377</v>
      </c>
      <c r="B184" s="110" t="s">
        <v>241</v>
      </c>
      <c r="C184" s="112" t="s">
        <v>71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>
        <v>77429.919999999998</v>
      </c>
      <c r="J184" s="50"/>
      <c r="K184" s="11">
        <v>4760</v>
      </c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 t="s">
        <v>232</v>
      </c>
      <c r="B185" s="110" t="s">
        <v>242</v>
      </c>
      <c r="C185" s="112" t="s">
        <v>71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>
        <v>4401503.87</v>
      </c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 t="s">
        <v>232</v>
      </c>
      <c r="B186" s="8" t="s">
        <v>245</v>
      </c>
      <c r="C186" s="112" t="s">
        <v>243</v>
      </c>
      <c r="D186" s="10"/>
      <c r="E186" s="10">
        <f t="shared" si="38"/>
        <v>0</v>
      </c>
      <c r="F186" s="10">
        <v>5126.03</v>
      </c>
      <c r="G186" s="10">
        <f t="shared" si="36"/>
        <v>0</v>
      </c>
      <c r="H186" s="10">
        <f t="shared" si="37"/>
        <v>0</v>
      </c>
      <c r="I186" s="10"/>
      <c r="J186" s="50" t="s">
        <v>112</v>
      </c>
      <c r="K186" s="11">
        <v>6873</v>
      </c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 t="s">
        <v>232</v>
      </c>
      <c r="B187" s="8" t="s">
        <v>246</v>
      </c>
      <c r="C187" s="112" t="s">
        <v>243</v>
      </c>
      <c r="D187" s="10"/>
      <c r="E187" s="10">
        <f t="shared" si="38"/>
        <v>0</v>
      </c>
      <c r="F187" s="10">
        <v>18208.330000000002</v>
      </c>
      <c r="G187" s="10">
        <f t="shared" si="36"/>
        <v>0</v>
      </c>
      <c r="H187" s="10">
        <f t="shared" si="37"/>
        <v>0</v>
      </c>
      <c r="I187" s="10"/>
      <c r="J187" s="50" t="s">
        <v>104</v>
      </c>
      <c r="K187" s="11">
        <v>6824</v>
      </c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 t="s">
        <v>232</v>
      </c>
      <c r="B188" s="8" t="s">
        <v>247</v>
      </c>
      <c r="C188" s="112" t="s">
        <v>243</v>
      </c>
      <c r="D188" s="10"/>
      <c r="E188" s="10">
        <f t="shared" si="38"/>
        <v>0</v>
      </c>
      <c r="F188" s="10">
        <v>3875</v>
      </c>
      <c r="G188" s="10">
        <f t="shared" si="36"/>
        <v>0</v>
      </c>
      <c r="H188" s="10">
        <f t="shared" si="37"/>
        <v>0</v>
      </c>
      <c r="I188" s="10"/>
      <c r="J188" s="50" t="s">
        <v>93</v>
      </c>
      <c r="K188" s="11">
        <v>6849</v>
      </c>
      <c r="L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 t="s">
        <v>232</v>
      </c>
      <c r="B189" s="110" t="s">
        <v>248</v>
      </c>
      <c r="C189" s="112" t="s">
        <v>71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>
        <v>27209.360000000001</v>
      </c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47" t="s">
        <v>249</v>
      </c>
      <c r="B192" s="8"/>
      <c r="C192" s="5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>
        <v>44397</v>
      </c>
      <c r="B193" s="8" t="s">
        <v>250</v>
      </c>
      <c r="C193" s="112" t="s">
        <v>67</v>
      </c>
      <c r="D193" s="10"/>
      <c r="E193" s="10">
        <f t="shared" si="38"/>
        <v>0</v>
      </c>
      <c r="F193" s="10">
        <v>11361.23</v>
      </c>
      <c r="G193" s="10">
        <f t="shared" si="36"/>
        <v>0</v>
      </c>
      <c r="H193" s="10">
        <f t="shared" si="37"/>
        <v>0</v>
      </c>
      <c r="I193" s="10"/>
      <c r="J193" s="50" t="s">
        <v>78</v>
      </c>
      <c r="K193" s="11">
        <v>6861</v>
      </c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>
        <v>44418</v>
      </c>
      <c r="B194" s="8" t="s">
        <v>251</v>
      </c>
      <c r="C194" s="112" t="s">
        <v>67</v>
      </c>
      <c r="D194" s="10"/>
      <c r="E194" s="10">
        <f t="shared" si="38"/>
        <v>0</v>
      </c>
      <c r="F194" s="10">
        <v>300</v>
      </c>
      <c r="G194" s="10">
        <f t="shared" si="36"/>
        <v>300</v>
      </c>
      <c r="H194" s="10">
        <f t="shared" si="37"/>
        <v>0</v>
      </c>
      <c r="I194" s="10"/>
      <c r="J194" s="50"/>
      <c r="K194" s="11">
        <v>6861</v>
      </c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>
        <v>44428</v>
      </c>
      <c r="B195" s="8" t="s">
        <v>252</v>
      </c>
      <c r="C195" s="112" t="s">
        <v>67</v>
      </c>
      <c r="D195" s="10"/>
      <c r="E195" s="10">
        <f t="shared" si="38"/>
        <v>0</v>
      </c>
      <c r="F195" s="10">
        <v>120679.79</v>
      </c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 t="s">
        <v>80</v>
      </c>
      <c r="K195" s="11">
        <v>6811</v>
      </c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>
        <v>44428</v>
      </c>
      <c r="B196" s="8" t="s">
        <v>253</v>
      </c>
      <c r="C196" s="112" t="s">
        <v>67</v>
      </c>
      <c r="D196" s="10"/>
      <c r="E196" s="10">
        <f t="shared" si="38"/>
        <v>0</v>
      </c>
      <c r="F196" s="10">
        <v>2292915.9500000002</v>
      </c>
      <c r="G196" s="10">
        <f t="shared" si="39"/>
        <v>0</v>
      </c>
      <c r="H196" s="10">
        <f t="shared" si="40"/>
        <v>0</v>
      </c>
      <c r="I196" s="10"/>
      <c r="J196" s="50" t="s">
        <v>80</v>
      </c>
      <c r="K196" s="11">
        <v>6811</v>
      </c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>
        <v>44420</v>
      </c>
      <c r="B197" s="110" t="s">
        <v>254</v>
      </c>
      <c r="C197" s="112" t="s">
        <v>71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>
        <v>27209.360000000001</v>
      </c>
      <c r="J197" s="50"/>
      <c r="K197" s="11">
        <v>4760</v>
      </c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>
        <v>44420</v>
      </c>
      <c r="B198" s="110" t="s">
        <v>255</v>
      </c>
      <c r="C198" s="112" t="s">
        <v>71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>
        <v>4401503.87</v>
      </c>
      <c r="J198" s="50"/>
      <c r="K198" s="11">
        <v>4760</v>
      </c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>
        <v>44433</v>
      </c>
      <c r="B199" s="8" t="s">
        <v>256</v>
      </c>
      <c r="C199" s="112" t="s">
        <v>67</v>
      </c>
      <c r="D199" s="10"/>
      <c r="E199" s="10">
        <f t="shared" ref="E199:E214" si="41">+D199</f>
        <v>0</v>
      </c>
      <c r="F199" s="10">
        <v>13847.48</v>
      </c>
      <c r="G199" s="10">
        <f t="shared" si="39"/>
        <v>0</v>
      </c>
      <c r="H199" s="10">
        <f t="shared" si="40"/>
        <v>0</v>
      </c>
      <c r="I199" s="10"/>
      <c r="J199" s="50" t="s">
        <v>78</v>
      </c>
      <c r="K199" s="11">
        <v>6861</v>
      </c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>
        <v>44440</v>
      </c>
      <c r="B200" s="8" t="s">
        <v>257</v>
      </c>
      <c r="C200" s="112" t="s">
        <v>67</v>
      </c>
      <c r="D200" s="10"/>
      <c r="E200" s="10">
        <f t="shared" si="41"/>
        <v>0</v>
      </c>
      <c r="F200" s="10">
        <v>1200</v>
      </c>
      <c r="G200" s="10">
        <f t="shared" si="39"/>
        <v>0</v>
      </c>
      <c r="H200" s="10">
        <f t="shared" si="40"/>
        <v>0</v>
      </c>
      <c r="I200" s="10"/>
      <c r="J200" s="50" t="s">
        <v>93</v>
      </c>
      <c r="K200" s="11">
        <v>6849</v>
      </c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>
        <v>44441</v>
      </c>
      <c r="B201" s="8" t="s">
        <v>258</v>
      </c>
      <c r="C201" s="112" t="s">
        <v>67</v>
      </c>
      <c r="D201" s="10"/>
      <c r="E201" s="10">
        <f t="shared" si="41"/>
        <v>0</v>
      </c>
      <c r="F201" s="10">
        <v>57626.87</v>
      </c>
      <c r="G201" s="10">
        <f t="shared" si="39"/>
        <v>0</v>
      </c>
      <c r="H201" s="10">
        <f t="shared" si="40"/>
        <v>0</v>
      </c>
      <c r="I201" s="10"/>
      <c r="J201" s="50" t="s">
        <v>104</v>
      </c>
      <c r="K201" s="11">
        <v>6824</v>
      </c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>
        <v>44449</v>
      </c>
      <c r="B202" s="8" t="s">
        <v>259</v>
      </c>
      <c r="C202" s="112" t="s">
        <v>67</v>
      </c>
      <c r="D202" s="10"/>
      <c r="E202" s="10">
        <f t="shared" si="41"/>
        <v>0</v>
      </c>
      <c r="F202" s="10">
        <v>3550.95</v>
      </c>
      <c r="G202" s="10">
        <f t="shared" si="39"/>
        <v>0</v>
      </c>
      <c r="H202" s="10">
        <f t="shared" si="40"/>
        <v>0</v>
      </c>
      <c r="I202" s="10"/>
      <c r="J202" s="50" t="s">
        <v>95</v>
      </c>
      <c r="K202" s="11">
        <v>6849</v>
      </c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>
        <v>44449</v>
      </c>
      <c r="B203" s="8" t="s">
        <v>260</v>
      </c>
      <c r="C203" s="112" t="s">
        <v>67</v>
      </c>
      <c r="D203" s="10"/>
      <c r="E203" s="10">
        <f t="shared" si="41"/>
        <v>0</v>
      </c>
      <c r="F203" s="10">
        <v>73753.55</v>
      </c>
      <c r="G203" s="10">
        <f t="shared" si="39"/>
        <v>0</v>
      </c>
      <c r="H203" s="10">
        <f t="shared" si="40"/>
        <v>0</v>
      </c>
      <c r="I203" s="10"/>
      <c r="J203" s="50" t="s">
        <v>80</v>
      </c>
      <c r="K203" s="11">
        <v>6811</v>
      </c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>
        <v>44449</v>
      </c>
      <c r="B204" s="8" t="s">
        <v>261</v>
      </c>
      <c r="C204" s="112" t="s">
        <v>67</v>
      </c>
      <c r="D204" s="10"/>
      <c r="E204" s="10">
        <f t="shared" si="41"/>
        <v>0</v>
      </c>
      <c r="F204" s="10">
        <v>1401316.88</v>
      </c>
      <c r="G204" s="10">
        <f t="shared" si="39"/>
        <v>0</v>
      </c>
      <c r="H204" s="10">
        <f t="shared" si="40"/>
        <v>0</v>
      </c>
      <c r="I204" s="10"/>
      <c r="J204" s="50" t="s">
        <v>80</v>
      </c>
      <c r="K204" s="11">
        <v>6811</v>
      </c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>
        <v>44453</v>
      </c>
      <c r="B205" s="110" t="s">
        <v>283</v>
      </c>
      <c r="C205" s="112" t="s">
        <v>71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>
        <v>3976552.7</v>
      </c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>
        <v>44462</v>
      </c>
      <c r="B206" s="8" t="s">
        <v>262</v>
      </c>
      <c r="C206" s="112" t="s">
        <v>70</v>
      </c>
      <c r="D206" s="10"/>
      <c r="E206" s="10">
        <f t="shared" si="41"/>
        <v>0</v>
      </c>
      <c r="F206" s="10"/>
      <c r="G206" s="10">
        <v>-116000</v>
      </c>
      <c r="H206" s="10">
        <f t="shared" si="40"/>
        <v>0</v>
      </c>
      <c r="I206" s="10"/>
      <c r="J206" s="50" t="s">
        <v>80</v>
      </c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>
        <v>44468</v>
      </c>
      <c r="B207" s="8" t="s">
        <v>263</v>
      </c>
      <c r="C207" s="112" t="s">
        <v>67</v>
      </c>
      <c r="D207" s="10"/>
      <c r="E207" s="10">
        <f t="shared" si="41"/>
        <v>0</v>
      </c>
      <c r="F207" s="10">
        <v>1200</v>
      </c>
      <c r="G207" s="10">
        <f t="shared" si="39"/>
        <v>0</v>
      </c>
      <c r="H207" s="10">
        <f t="shared" si="40"/>
        <v>0</v>
      </c>
      <c r="I207" s="10"/>
      <c r="J207" s="50" t="s">
        <v>93</v>
      </c>
      <c r="K207" s="11">
        <v>6849</v>
      </c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>
        <v>44468</v>
      </c>
      <c r="B208" s="8" t="s">
        <v>264</v>
      </c>
      <c r="C208" s="112" t="s">
        <v>67</v>
      </c>
      <c r="D208" s="10"/>
      <c r="E208" s="10">
        <f t="shared" si="41"/>
        <v>0</v>
      </c>
      <c r="F208" s="10">
        <v>11361.23</v>
      </c>
      <c r="G208" s="10">
        <f t="shared" si="39"/>
        <v>0</v>
      </c>
      <c r="H208" s="10">
        <f t="shared" si="40"/>
        <v>0</v>
      </c>
      <c r="I208" s="10"/>
      <c r="J208" s="50" t="s">
        <v>78</v>
      </c>
      <c r="K208" s="11">
        <v>6861</v>
      </c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>
        <v>44470</v>
      </c>
      <c r="B209" s="8" t="s">
        <v>265</v>
      </c>
      <c r="C209" s="112" t="s">
        <v>67</v>
      </c>
      <c r="D209" s="10"/>
      <c r="E209" s="10">
        <f t="shared" si="41"/>
        <v>0</v>
      </c>
      <c r="F209" s="10">
        <v>4841.9799999999996</v>
      </c>
      <c r="G209" s="10">
        <f t="shared" si="39"/>
        <v>0</v>
      </c>
      <c r="H209" s="10">
        <f t="shared" si="40"/>
        <v>0</v>
      </c>
      <c r="I209" s="10"/>
      <c r="J209" s="50" t="s">
        <v>112</v>
      </c>
      <c r="K209" s="11">
        <v>6873</v>
      </c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>
        <v>44487</v>
      </c>
      <c r="B210" s="110" t="s">
        <v>275</v>
      </c>
      <c r="C210" s="112" t="s">
        <v>71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>
        <v>17403.03</v>
      </c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>
        <v>44473</v>
      </c>
      <c r="B211" s="8" t="s">
        <v>266</v>
      </c>
      <c r="C211" s="112" t="s">
        <v>67</v>
      </c>
      <c r="D211" s="10"/>
      <c r="E211" s="10">
        <f t="shared" si="41"/>
        <v>0</v>
      </c>
      <c r="F211" s="118">
        <v>3164.84</v>
      </c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 t="s">
        <v>112</v>
      </c>
      <c r="K211" s="11">
        <v>6873</v>
      </c>
      <c r="L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>
        <v>44495</v>
      </c>
      <c r="B212" s="8" t="s">
        <v>267</v>
      </c>
      <c r="C212" s="112" t="s">
        <v>67</v>
      </c>
      <c r="D212" s="10"/>
      <c r="E212" s="10">
        <f t="shared" si="41"/>
        <v>0</v>
      </c>
      <c r="F212" s="118">
        <v>11361.23</v>
      </c>
      <c r="G212" s="10">
        <f t="shared" si="42"/>
        <v>0</v>
      </c>
      <c r="H212" s="10">
        <f t="shared" si="43"/>
        <v>0</v>
      </c>
      <c r="I212" s="10"/>
      <c r="J212" s="50" t="s">
        <v>78</v>
      </c>
      <c r="K212" s="11">
        <v>6861</v>
      </c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>
        <v>44505</v>
      </c>
      <c r="B213" s="8" t="s">
        <v>268</v>
      </c>
      <c r="C213" s="112" t="s">
        <v>67</v>
      </c>
      <c r="D213" s="10"/>
      <c r="E213" s="10">
        <f t="shared" si="41"/>
        <v>0</v>
      </c>
      <c r="F213" s="118">
        <v>73036.210000000006</v>
      </c>
      <c r="G213" s="10">
        <f t="shared" si="42"/>
        <v>0</v>
      </c>
      <c r="H213" s="10">
        <f t="shared" si="43"/>
        <v>0</v>
      </c>
      <c r="I213" s="10"/>
      <c r="J213" s="50" t="s">
        <v>104</v>
      </c>
      <c r="K213" s="11">
        <v>6824</v>
      </c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>
        <v>44508</v>
      </c>
      <c r="B214" s="8" t="s">
        <v>269</v>
      </c>
      <c r="C214" s="112" t="s">
        <v>67</v>
      </c>
      <c r="D214" s="10"/>
      <c r="E214" s="10">
        <f t="shared" si="41"/>
        <v>0</v>
      </c>
      <c r="F214" s="118">
        <v>494.95</v>
      </c>
      <c r="G214" s="10">
        <f t="shared" si="42"/>
        <v>0</v>
      </c>
      <c r="H214" s="10">
        <f t="shared" si="43"/>
        <v>0</v>
      </c>
      <c r="I214" s="10"/>
      <c r="J214" s="50" t="s">
        <v>112</v>
      </c>
      <c r="K214" s="11">
        <v>6873</v>
      </c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>
        <v>44509</v>
      </c>
      <c r="B215" s="8" t="s">
        <v>270</v>
      </c>
      <c r="C215" s="112" t="s">
        <v>67</v>
      </c>
      <c r="D215" s="10"/>
      <c r="E215" s="10">
        <f t="shared" ref="E215:E230" si="44">+D215</f>
        <v>0</v>
      </c>
      <c r="F215" s="118">
        <v>1612920.79</v>
      </c>
      <c r="G215" s="10">
        <f t="shared" si="42"/>
        <v>0</v>
      </c>
      <c r="H215" s="10">
        <f t="shared" si="43"/>
        <v>0</v>
      </c>
      <c r="I215" s="10"/>
      <c r="J215" s="50" t="s">
        <v>80</v>
      </c>
      <c r="K215" s="11">
        <v>6811</v>
      </c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>
        <v>44509</v>
      </c>
      <c r="B216" s="8" t="s">
        <v>271</v>
      </c>
      <c r="C216" s="112" t="s">
        <v>67</v>
      </c>
      <c r="D216" s="10"/>
      <c r="E216" s="10">
        <f t="shared" si="44"/>
        <v>0</v>
      </c>
      <c r="F216" s="118">
        <v>84890.57</v>
      </c>
      <c r="G216" s="10">
        <f t="shared" si="42"/>
        <v>0</v>
      </c>
      <c r="H216" s="10">
        <f t="shared" si="43"/>
        <v>0</v>
      </c>
      <c r="I216" s="10"/>
      <c r="J216" s="50" t="s">
        <v>80</v>
      </c>
      <c r="K216" s="11">
        <v>6811</v>
      </c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>
        <v>44494</v>
      </c>
      <c r="B217" s="110" t="s">
        <v>272</v>
      </c>
      <c r="C217" s="112" t="s">
        <v>71</v>
      </c>
      <c r="D217" s="10"/>
      <c r="E217" s="10">
        <f t="shared" si="44"/>
        <v>0</v>
      </c>
      <c r="F217" s="118"/>
      <c r="G217" s="10">
        <f t="shared" si="42"/>
        <v>0</v>
      </c>
      <c r="H217" s="10">
        <f t="shared" si="43"/>
        <v>0</v>
      </c>
      <c r="I217" s="10">
        <v>397652.7</v>
      </c>
      <c r="J217" s="50"/>
      <c r="K217" s="11">
        <v>4760</v>
      </c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>
        <v>44511</v>
      </c>
      <c r="B218" s="8" t="s">
        <v>273</v>
      </c>
      <c r="C218" s="112" t="s">
        <v>67</v>
      </c>
      <c r="D218" s="10"/>
      <c r="E218" s="10">
        <f t="shared" si="44"/>
        <v>0</v>
      </c>
      <c r="F218" s="118">
        <v>1506328.15</v>
      </c>
      <c r="G218" s="10">
        <f t="shared" si="42"/>
        <v>0</v>
      </c>
      <c r="H218" s="10">
        <f t="shared" si="43"/>
        <v>0</v>
      </c>
      <c r="I218" s="10"/>
      <c r="J218" s="50" t="s">
        <v>80</v>
      </c>
      <c r="K218" s="11">
        <v>6811</v>
      </c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>
        <v>44511</v>
      </c>
      <c r="B219" s="8" t="s">
        <v>274</v>
      </c>
      <c r="C219" s="112" t="s">
        <v>67</v>
      </c>
      <c r="D219" s="10"/>
      <c r="E219" s="10">
        <f t="shared" si="44"/>
        <v>0</v>
      </c>
      <c r="F219" s="118">
        <v>79280.429999999993</v>
      </c>
      <c r="G219" s="10">
        <f t="shared" si="42"/>
        <v>0</v>
      </c>
      <c r="H219" s="10">
        <f t="shared" si="43"/>
        <v>0</v>
      </c>
      <c r="I219" s="10"/>
      <c r="J219" s="50" t="s">
        <v>80</v>
      </c>
      <c r="K219" s="11">
        <v>6811</v>
      </c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>
        <v>44515</v>
      </c>
      <c r="B220" s="110" t="s">
        <v>285</v>
      </c>
      <c r="C220" s="112" t="s">
        <v>71</v>
      </c>
      <c r="D220" s="10"/>
      <c r="E220" s="10">
        <f t="shared" si="44"/>
        <v>0</v>
      </c>
      <c r="F220" s="118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>
        <v>3371477.17</v>
      </c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>
        <v>44515</v>
      </c>
      <c r="B221" s="8" t="s">
        <v>276</v>
      </c>
      <c r="C221" s="112" t="s">
        <v>67</v>
      </c>
      <c r="D221" s="10"/>
      <c r="E221" s="10">
        <f t="shared" si="44"/>
        <v>0</v>
      </c>
      <c r="F221" s="118">
        <v>4880</v>
      </c>
      <c r="G221" s="10">
        <f t="shared" si="42"/>
        <v>0</v>
      </c>
      <c r="H221" s="10">
        <f t="shared" si="43"/>
        <v>0</v>
      </c>
      <c r="I221" s="10"/>
      <c r="J221" s="50" t="s">
        <v>93</v>
      </c>
      <c r="K221" s="11">
        <v>6849</v>
      </c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>
        <v>44515</v>
      </c>
      <c r="B222" s="8" t="s">
        <v>277</v>
      </c>
      <c r="C222" s="112" t="s">
        <v>67</v>
      </c>
      <c r="D222" s="10"/>
      <c r="E222" s="10">
        <f t="shared" si="44"/>
        <v>0</v>
      </c>
      <c r="F222" s="118">
        <v>4151.34</v>
      </c>
      <c r="G222" s="10">
        <f t="shared" si="42"/>
        <v>0</v>
      </c>
      <c r="H222" s="10">
        <f t="shared" si="43"/>
        <v>0</v>
      </c>
      <c r="I222" s="10"/>
      <c r="J222" s="50" t="s">
        <v>95</v>
      </c>
      <c r="K222" s="11">
        <v>6849</v>
      </c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>
        <v>44517</v>
      </c>
      <c r="B223" s="8" t="s">
        <v>278</v>
      </c>
      <c r="C223" s="112" t="s">
        <v>67</v>
      </c>
      <c r="D223" s="10"/>
      <c r="E223" s="10">
        <f t="shared" si="44"/>
        <v>0</v>
      </c>
      <c r="F223" s="118">
        <v>8208.86</v>
      </c>
      <c r="G223" s="10">
        <f t="shared" si="42"/>
        <v>0</v>
      </c>
      <c r="H223" s="10">
        <f t="shared" si="43"/>
        <v>0</v>
      </c>
      <c r="I223" s="10"/>
      <c r="J223" s="50" t="s">
        <v>95</v>
      </c>
      <c r="K223" s="11">
        <v>6849</v>
      </c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>
        <v>44523</v>
      </c>
      <c r="B224" s="8" t="s">
        <v>279</v>
      </c>
      <c r="C224" s="112" t="s">
        <v>67</v>
      </c>
      <c r="D224" s="10"/>
      <c r="E224" s="10">
        <f t="shared" si="44"/>
        <v>0</v>
      </c>
      <c r="F224" s="118">
        <v>3656.2</v>
      </c>
      <c r="G224" s="10">
        <f t="shared" si="42"/>
        <v>0</v>
      </c>
      <c r="H224" s="10">
        <f t="shared" si="43"/>
        <v>0</v>
      </c>
      <c r="I224" s="10"/>
      <c r="J224" s="50" t="s">
        <v>95</v>
      </c>
      <c r="K224" s="11">
        <v>6849</v>
      </c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>
        <v>44523</v>
      </c>
      <c r="B225" s="8" t="s">
        <v>280</v>
      </c>
      <c r="C225" s="112" t="s">
        <v>67</v>
      </c>
      <c r="D225" s="10"/>
      <c r="E225" s="10">
        <f t="shared" si="44"/>
        <v>0</v>
      </c>
      <c r="F225" s="118">
        <v>11361.23</v>
      </c>
      <c r="G225" s="10">
        <f t="shared" si="42"/>
        <v>0</v>
      </c>
      <c r="H225" s="10">
        <f t="shared" si="43"/>
        <v>0</v>
      </c>
      <c r="I225" s="10"/>
      <c r="J225" s="50" t="s">
        <v>78</v>
      </c>
      <c r="K225" s="11">
        <v>6861</v>
      </c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>
        <v>44524</v>
      </c>
      <c r="B226" s="8" t="s">
        <v>281</v>
      </c>
      <c r="C226" s="112" t="s">
        <v>67</v>
      </c>
      <c r="D226" s="10"/>
      <c r="E226" s="10">
        <f t="shared" si="44"/>
        <v>0</v>
      </c>
      <c r="F226" s="118">
        <v>3700</v>
      </c>
      <c r="G226" s="10">
        <f t="shared" si="42"/>
        <v>0</v>
      </c>
      <c r="H226" s="10">
        <f t="shared" si="43"/>
        <v>0</v>
      </c>
      <c r="I226" s="10"/>
      <c r="J226" s="50" t="s">
        <v>93</v>
      </c>
      <c r="K226" s="11">
        <v>6849</v>
      </c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>
        <v>44529</v>
      </c>
      <c r="B227" s="8" t="s">
        <v>282</v>
      </c>
      <c r="C227" s="112" t="s">
        <v>67</v>
      </c>
      <c r="D227" s="10"/>
      <c r="E227" s="10">
        <f t="shared" si="44"/>
        <v>0</v>
      </c>
      <c r="F227" s="118">
        <f>110+110+110</f>
        <v>330</v>
      </c>
      <c r="G227" s="10">
        <f t="shared" ref="G227:G240" si="45">IF(J227&gt;0,0,F227)</f>
        <v>330</v>
      </c>
      <c r="H227" s="10">
        <f t="shared" ref="H227:H240" si="46">+D227</f>
        <v>0</v>
      </c>
      <c r="I227" s="10"/>
      <c r="J227" s="50"/>
      <c r="K227" s="11">
        <v>6861</v>
      </c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>
        <v>44524</v>
      </c>
      <c r="B228" s="110" t="s">
        <v>284</v>
      </c>
      <c r="C228" s="112" t="s">
        <v>71</v>
      </c>
      <c r="D228" s="10"/>
      <c r="E228" s="10">
        <f t="shared" si="44"/>
        <v>0</v>
      </c>
      <c r="F228" s="118"/>
      <c r="G228" s="10">
        <f t="shared" si="45"/>
        <v>0</v>
      </c>
      <c r="H228" s="10">
        <f t="shared" si="46"/>
        <v>0</v>
      </c>
      <c r="I228" s="10">
        <v>3578900</v>
      </c>
      <c r="J228" s="50"/>
      <c r="K228" s="11">
        <v>4760</v>
      </c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>
        <v>44523</v>
      </c>
      <c r="B229" s="110" t="s">
        <v>286</v>
      </c>
      <c r="C229" s="112" t="s">
        <v>71</v>
      </c>
      <c r="D229" s="10"/>
      <c r="E229" s="10">
        <f t="shared" si="44"/>
        <v>0</v>
      </c>
      <c r="F229" s="118"/>
      <c r="G229" s="10">
        <f t="shared" si="45"/>
        <v>0</v>
      </c>
      <c r="H229" s="10">
        <f t="shared" si="46"/>
        <v>0</v>
      </c>
      <c r="I229" s="10">
        <v>17403.03</v>
      </c>
      <c r="J229" s="50"/>
      <c r="K229" s="11">
        <v>460</v>
      </c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>
        <v>44533</v>
      </c>
      <c r="B230" s="8" t="s">
        <v>287</v>
      </c>
      <c r="C230" s="112" t="s">
        <v>67</v>
      </c>
      <c r="D230" s="10"/>
      <c r="E230" s="10">
        <f t="shared" si="44"/>
        <v>0</v>
      </c>
      <c r="F230" s="118">
        <v>1124.73</v>
      </c>
      <c r="G230" s="10">
        <f t="shared" si="45"/>
        <v>0</v>
      </c>
      <c r="H230" s="10">
        <f t="shared" si="46"/>
        <v>0</v>
      </c>
      <c r="I230" s="10"/>
      <c r="J230" s="50" t="s">
        <v>112</v>
      </c>
      <c r="K230" s="11">
        <v>6873</v>
      </c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>
        <v>44501</v>
      </c>
      <c r="B231" s="8" t="s">
        <v>288</v>
      </c>
      <c r="C231" s="112" t="s">
        <v>70</v>
      </c>
      <c r="D231" s="10"/>
      <c r="E231" s="10">
        <f t="shared" ref="E231:E240" si="47">+D231</f>
        <v>0</v>
      </c>
      <c r="F231" s="118"/>
      <c r="G231" s="10">
        <v>437494.99</v>
      </c>
      <c r="H231" s="10">
        <f t="shared" si="46"/>
        <v>0</v>
      </c>
      <c r="I231" s="10"/>
      <c r="J231" s="50" t="s">
        <v>80</v>
      </c>
      <c r="K231" s="11"/>
      <c r="L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>
        <v>44550</v>
      </c>
      <c r="B232" s="110" t="s">
        <v>299</v>
      </c>
      <c r="C232" s="112" t="s">
        <v>71</v>
      </c>
      <c r="D232" s="10"/>
      <c r="E232" s="10">
        <f t="shared" si="47"/>
        <v>0</v>
      </c>
      <c r="F232" s="118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>
        <v>37412.36</v>
      </c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>
        <v>44550</v>
      </c>
      <c r="B233" s="113" t="s">
        <v>289</v>
      </c>
      <c r="C233" s="112" t="s">
        <v>67</v>
      </c>
      <c r="D233" s="10"/>
      <c r="E233" s="10">
        <f t="shared" si="47"/>
        <v>0</v>
      </c>
      <c r="F233" s="118">
        <v>220</v>
      </c>
      <c r="G233" s="10">
        <f t="shared" si="45"/>
        <v>220</v>
      </c>
      <c r="H233" s="10">
        <f t="shared" si="46"/>
        <v>0</v>
      </c>
      <c r="I233" s="10"/>
      <c r="J233" s="50"/>
      <c r="K233" s="11">
        <v>6861</v>
      </c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>
        <v>44551</v>
      </c>
      <c r="B234" s="8" t="s">
        <v>290</v>
      </c>
      <c r="C234" s="112" t="s">
        <v>67</v>
      </c>
      <c r="D234" s="10"/>
      <c r="E234" s="10">
        <f t="shared" si="47"/>
        <v>0</v>
      </c>
      <c r="F234" s="118">
        <v>11361.23</v>
      </c>
      <c r="G234" s="10">
        <f t="shared" si="45"/>
        <v>0</v>
      </c>
      <c r="H234" s="10">
        <f t="shared" si="46"/>
        <v>0</v>
      </c>
      <c r="I234" s="10"/>
      <c r="J234" s="50" t="s">
        <v>78</v>
      </c>
      <c r="K234" s="11">
        <v>6861</v>
      </c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>
        <v>44552</v>
      </c>
      <c r="B235" s="8" t="s">
        <v>291</v>
      </c>
      <c r="C235" s="112" t="s">
        <v>67</v>
      </c>
      <c r="D235" s="10"/>
      <c r="E235" s="10">
        <f t="shared" si="47"/>
        <v>0</v>
      </c>
      <c r="F235" s="118">
        <v>257275.49</v>
      </c>
      <c r="G235" s="10">
        <v>0</v>
      </c>
      <c r="H235" s="10">
        <f t="shared" si="46"/>
        <v>0</v>
      </c>
      <c r="I235" s="10"/>
      <c r="J235" s="50" t="s">
        <v>104</v>
      </c>
      <c r="K235" s="11">
        <v>6824</v>
      </c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>
        <v>44564</v>
      </c>
      <c r="B236" s="8" t="s">
        <v>292</v>
      </c>
      <c r="C236" s="112" t="s">
        <v>67</v>
      </c>
      <c r="D236" s="10"/>
      <c r="E236" s="10">
        <f t="shared" si="47"/>
        <v>0</v>
      </c>
      <c r="F236" s="118">
        <v>1200</v>
      </c>
      <c r="G236" s="10">
        <f t="shared" si="45"/>
        <v>0</v>
      </c>
      <c r="H236" s="10">
        <f t="shared" si="46"/>
        <v>0</v>
      </c>
      <c r="I236" s="10"/>
      <c r="J236" s="50" t="s">
        <v>93</v>
      </c>
      <c r="K236" s="11">
        <v>6849</v>
      </c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>
        <v>44564</v>
      </c>
      <c r="B237" s="8" t="s">
        <v>293</v>
      </c>
      <c r="C237" s="112" t="s">
        <v>67</v>
      </c>
      <c r="D237" s="10"/>
      <c r="E237" s="10">
        <f t="shared" si="47"/>
        <v>0</v>
      </c>
      <c r="F237" s="118">
        <v>4798.8999999999996</v>
      </c>
      <c r="G237" s="10">
        <f t="shared" si="45"/>
        <v>0</v>
      </c>
      <c r="H237" s="10">
        <f t="shared" si="46"/>
        <v>0</v>
      </c>
      <c r="I237" s="10"/>
      <c r="J237" s="50" t="s">
        <v>95</v>
      </c>
      <c r="K237" s="11">
        <v>6849</v>
      </c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>
        <v>44552</v>
      </c>
      <c r="B238" s="110" t="s">
        <v>294</v>
      </c>
      <c r="C238" s="112" t="s">
        <v>71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>
        <v>3371477.17</v>
      </c>
      <c r="J238" s="50"/>
      <c r="K238" s="11">
        <v>4760</v>
      </c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>
        <v>44567</v>
      </c>
      <c r="B239" s="8" t="s">
        <v>295</v>
      </c>
      <c r="C239" s="112" t="s">
        <v>67</v>
      </c>
      <c r="D239" s="10"/>
      <c r="E239" s="10">
        <f t="shared" si="47"/>
        <v>0</v>
      </c>
      <c r="F239" s="10">
        <v>1230477.51</v>
      </c>
      <c r="G239" s="10">
        <f t="shared" si="45"/>
        <v>0</v>
      </c>
      <c r="H239" s="10">
        <f t="shared" si="46"/>
        <v>0</v>
      </c>
      <c r="I239" s="10"/>
      <c r="J239" s="50" t="s">
        <v>80</v>
      </c>
      <c r="K239" s="11">
        <v>6811</v>
      </c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>
        <v>44567</v>
      </c>
      <c r="B240" s="8" t="s">
        <v>296</v>
      </c>
      <c r="C240" s="112" t="s">
        <v>67</v>
      </c>
      <c r="D240" s="10"/>
      <c r="E240" s="10">
        <f t="shared" si="47"/>
        <v>0</v>
      </c>
      <c r="F240" s="10">
        <v>64761.97</v>
      </c>
      <c r="G240" s="10">
        <f t="shared" si="45"/>
        <v>0</v>
      </c>
      <c r="H240" s="10">
        <f t="shared" si="46"/>
        <v>0</v>
      </c>
      <c r="I240" s="10"/>
      <c r="J240" s="50" t="s">
        <v>80</v>
      </c>
      <c r="K240" s="11">
        <v>6811</v>
      </c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>
        <v>44568</v>
      </c>
      <c r="B241" s="8" t="s">
        <v>297</v>
      </c>
      <c r="C241" s="112" t="s">
        <v>67</v>
      </c>
      <c r="D241" s="10"/>
      <c r="E241" s="10">
        <f>+D241</f>
        <v>0</v>
      </c>
      <c r="F241" s="10">
        <v>572.85</v>
      </c>
      <c r="G241" s="10">
        <f>IF(J241&gt;0,0,F241)</f>
        <v>0</v>
      </c>
      <c r="H241" s="10">
        <f>+D241</f>
        <v>0</v>
      </c>
      <c r="I241" s="10"/>
      <c r="J241" s="50" t="s">
        <v>112</v>
      </c>
      <c r="K241" s="11">
        <v>6873</v>
      </c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  <row r="242" spans="1:254" x14ac:dyDescent="0.2">
      <c r="A242" s="54">
        <v>44573</v>
      </c>
      <c r="B242" s="55" t="s">
        <v>298</v>
      </c>
      <c r="C242" s="119" t="s">
        <v>67</v>
      </c>
      <c r="E242" s="10">
        <f t="shared" ref="E242:E303" si="48">+D242</f>
        <v>0</v>
      </c>
      <c r="F242" s="116">
        <v>11361.23</v>
      </c>
      <c r="G242" s="10">
        <f t="shared" ref="G242:G303" si="49">IF(J242&gt;0,0,F242)</f>
        <v>0</v>
      </c>
      <c r="H242" s="10">
        <f t="shared" ref="H242:H303" si="50">+D242</f>
        <v>0</v>
      </c>
      <c r="I242" s="116"/>
      <c r="J242" s="93" t="s">
        <v>78</v>
      </c>
      <c r="K242" s="94">
        <v>6861</v>
      </c>
    </row>
    <row r="243" spans="1:254" x14ac:dyDescent="0.2">
      <c r="A243" s="54">
        <v>44579</v>
      </c>
      <c r="B243" s="117" t="s">
        <v>308</v>
      </c>
      <c r="C243" s="119" t="s">
        <v>71</v>
      </c>
      <c r="E243" s="10">
        <f t="shared" si="48"/>
        <v>0</v>
      </c>
      <c r="F243" s="116"/>
      <c r="G243" s="10">
        <f t="shared" si="49"/>
        <v>0</v>
      </c>
      <c r="H243" s="10">
        <f t="shared" si="50"/>
        <v>0</v>
      </c>
      <c r="I243" s="116"/>
      <c r="L243" s="116">
        <v>1582029.18</v>
      </c>
    </row>
    <row r="244" spans="1:254" x14ac:dyDescent="0.2">
      <c r="A244" s="54">
        <v>44579</v>
      </c>
      <c r="B244" s="55" t="s">
        <v>300</v>
      </c>
      <c r="C244" s="119" t="s">
        <v>67</v>
      </c>
      <c r="E244" s="10">
        <f t="shared" si="48"/>
        <v>0</v>
      </c>
      <c r="F244" s="116">
        <v>1337091.67</v>
      </c>
      <c r="G244" s="10">
        <f t="shared" si="49"/>
        <v>0</v>
      </c>
      <c r="H244" s="10">
        <f t="shared" si="50"/>
        <v>0</v>
      </c>
      <c r="I244" s="116"/>
      <c r="J244" s="93" t="s">
        <v>80</v>
      </c>
      <c r="K244" s="94">
        <v>6811</v>
      </c>
      <c r="L244" s="116"/>
    </row>
    <row r="245" spans="1:254" x14ac:dyDescent="0.2">
      <c r="A245" s="54">
        <v>44579</v>
      </c>
      <c r="B245" s="55" t="s">
        <v>301</v>
      </c>
      <c r="C245" s="119" t="s">
        <v>67</v>
      </c>
      <c r="E245" s="10">
        <f t="shared" si="48"/>
        <v>0</v>
      </c>
      <c r="F245" s="116">
        <v>70373.240000000005</v>
      </c>
      <c r="G245" s="10">
        <f t="shared" si="49"/>
        <v>0</v>
      </c>
      <c r="H245" s="10">
        <f t="shared" si="50"/>
        <v>0</v>
      </c>
      <c r="I245" s="116"/>
      <c r="J245" s="93" t="s">
        <v>80</v>
      </c>
      <c r="K245" s="94">
        <v>6811</v>
      </c>
      <c r="L245" s="116"/>
    </row>
    <row r="246" spans="1:254" x14ac:dyDescent="0.2">
      <c r="A246" s="54">
        <v>44586</v>
      </c>
      <c r="B246" s="55" t="s">
        <v>302</v>
      </c>
      <c r="C246" s="119" t="s">
        <v>67</v>
      </c>
      <c r="E246" s="10">
        <f t="shared" si="48"/>
        <v>0</v>
      </c>
      <c r="F246" s="116">
        <v>926.79</v>
      </c>
      <c r="G246" s="10">
        <f t="shared" si="49"/>
        <v>0</v>
      </c>
      <c r="H246" s="10">
        <f t="shared" si="50"/>
        <v>0</v>
      </c>
      <c r="I246" s="116"/>
      <c r="J246" s="93" t="s">
        <v>112</v>
      </c>
      <c r="K246" s="94">
        <v>6873</v>
      </c>
      <c r="L246" s="116"/>
    </row>
    <row r="247" spans="1:254" x14ac:dyDescent="0.2">
      <c r="A247" s="54">
        <v>44592</v>
      </c>
      <c r="B247" s="55" t="s">
        <v>303</v>
      </c>
      <c r="C247" s="119" t="s">
        <v>67</v>
      </c>
      <c r="E247" s="10">
        <f t="shared" si="48"/>
        <v>0</v>
      </c>
      <c r="F247" s="116">
        <v>18468.330000000002</v>
      </c>
      <c r="G247" s="10">
        <f t="shared" si="49"/>
        <v>0</v>
      </c>
      <c r="H247" s="10">
        <f t="shared" si="50"/>
        <v>0</v>
      </c>
      <c r="I247" s="116"/>
      <c r="J247" s="93" t="s">
        <v>104</v>
      </c>
      <c r="K247" s="94">
        <v>6824</v>
      </c>
      <c r="L247" s="116"/>
    </row>
    <row r="248" spans="1:254" x14ac:dyDescent="0.2">
      <c r="A248" s="54">
        <v>44588</v>
      </c>
      <c r="B248" s="117" t="s">
        <v>304</v>
      </c>
      <c r="C248" s="119" t="s">
        <v>71</v>
      </c>
      <c r="E248" s="10">
        <f t="shared" si="48"/>
        <v>0</v>
      </c>
      <c r="F248" s="116"/>
      <c r="G248" s="10">
        <f t="shared" si="49"/>
        <v>0</v>
      </c>
      <c r="H248" s="10">
        <f t="shared" si="50"/>
        <v>0</v>
      </c>
      <c r="I248" s="116">
        <v>37412.36</v>
      </c>
      <c r="K248" s="94">
        <v>4760</v>
      </c>
      <c r="L248" s="116"/>
    </row>
    <row r="249" spans="1:254" x14ac:dyDescent="0.2">
      <c r="A249" s="54">
        <v>44594</v>
      </c>
      <c r="B249" s="55" t="s">
        <v>305</v>
      </c>
      <c r="C249" s="119" t="s">
        <v>67</v>
      </c>
      <c r="E249" s="10">
        <f t="shared" si="48"/>
        <v>0</v>
      </c>
      <c r="F249" s="116">
        <v>451</v>
      </c>
      <c r="G249" s="10">
        <f t="shared" si="49"/>
        <v>0</v>
      </c>
      <c r="H249" s="10">
        <f t="shared" si="50"/>
        <v>0</v>
      </c>
      <c r="I249" s="116"/>
      <c r="J249" s="93" t="s">
        <v>93</v>
      </c>
      <c r="K249" s="94">
        <v>6849</v>
      </c>
      <c r="L249" s="116"/>
    </row>
    <row r="250" spans="1:254" x14ac:dyDescent="0.2">
      <c r="A250" s="54">
        <v>44601</v>
      </c>
      <c r="B250" s="55" t="s">
        <v>306</v>
      </c>
      <c r="C250" s="119" t="s">
        <v>67</v>
      </c>
      <c r="E250" s="10">
        <f t="shared" si="48"/>
        <v>0</v>
      </c>
      <c r="F250" s="116">
        <v>922925.54</v>
      </c>
      <c r="G250" s="10">
        <f t="shared" si="49"/>
        <v>0</v>
      </c>
      <c r="H250" s="10">
        <f t="shared" si="50"/>
        <v>0</v>
      </c>
      <c r="I250" s="116"/>
      <c r="J250" s="93" t="s">
        <v>80</v>
      </c>
      <c r="K250" s="94">
        <v>6811</v>
      </c>
      <c r="L250" s="116"/>
    </row>
    <row r="251" spans="1:254" x14ac:dyDescent="0.2">
      <c r="A251" s="54">
        <v>44601</v>
      </c>
      <c r="B251" s="55" t="s">
        <v>307</v>
      </c>
      <c r="C251" s="119" t="s">
        <v>67</v>
      </c>
      <c r="E251" s="10">
        <f t="shared" si="48"/>
        <v>0</v>
      </c>
      <c r="F251" s="116">
        <v>48575.03</v>
      </c>
      <c r="G251" s="10">
        <f t="shared" si="49"/>
        <v>0</v>
      </c>
      <c r="H251" s="10">
        <f t="shared" si="50"/>
        <v>0</v>
      </c>
      <c r="I251" s="116"/>
      <c r="J251" s="93" t="s">
        <v>80</v>
      </c>
      <c r="K251" s="94">
        <v>6811</v>
      </c>
      <c r="L251" s="116"/>
    </row>
    <row r="252" spans="1:254" x14ac:dyDescent="0.2">
      <c r="A252" s="54">
        <v>44610</v>
      </c>
      <c r="B252" s="117" t="s">
        <v>313</v>
      </c>
      <c r="C252" s="119" t="s">
        <v>71</v>
      </c>
      <c r="E252" s="10">
        <f t="shared" si="48"/>
        <v>0</v>
      </c>
      <c r="F252" s="116"/>
      <c r="G252" s="10">
        <f t="shared" si="49"/>
        <v>0</v>
      </c>
      <c r="H252" s="10">
        <f t="shared" si="50"/>
        <v>0</v>
      </c>
      <c r="I252" s="116"/>
      <c r="L252" s="116">
        <v>2398811.6</v>
      </c>
    </row>
    <row r="253" spans="1:254" x14ac:dyDescent="0.2">
      <c r="A253" s="54">
        <v>44610</v>
      </c>
      <c r="B253" s="55" t="s">
        <v>309</v>
      </c>
      <c r="C253" s="119" t="s">
        <v>67</v>
      </c>
      <c r="E253" s="10">
        <f t="shared" si="48"/>
        <v>0</v>
      </c>
      <c r="F253" s="116">
        <v>692.79</v>
      </c>
      <c r="G253" s="10">
        <f t="shared" si="49"/>
        <v>0</v>
      </c>
      <c r="H253" s="10">
        <f t="shared" si="50"/>
        <v>0</v>
      </c>
      <c r="I253" s="116"/>
      <c r="J253" s="93" t="s">
        <v>112</v>
      </c>
      <c r="K253" s="94">
        <v>6873</v>
      </c>
      <c r="L253" s="116"/>
    </row>
    <row r="254" spans="1:254" x14ac:dyDescent="0.2">
      <c r="A254" s="54">
        <v>44617</v>
      </c>
      <c r="B254" s="55" t="s">
        <v>310</v>
      </c>
      <c r="C254" s="119" t="s">
        <v>67</v>
      </c>
      <c r="E254" s="10">
        <f t="shared" si="48"/>
        <v>0</v>
      </c>
      <c r="F254" s="116">
        <v>11361.23</v>
      </c>
      <c r="G254" s="10">
        <f t="shared" si="49"/>
        <v>0</v>
      </c>
      <c r="H254" s="10">
        <f t="shared" si="50"/>
        <v>0</v>
      </c>
      <c r="I254" s="116"/>
      <c r="J254" s="93" t="s">
        <v>78</v>
      </c>
      <c r="K254" s="94">
        <v>6861</v>
      </c>
      <c r="L254" s="116"/>
    </row>
    <row r="255" spans="1:254" x14ac:dyDescent="0.2">
      <c r="A255" s="54">
        <v>44620</v>
      </c>
      <c r="B255" s="55" t="s">
        <v>311</v>
      </c>
      <c r="C255" s="119" t="s">
        <v>67</v>
      </c>
      <c r="E255" s="10">
        <f t="shared" si="48"/>
        <v>0</v>
      </c>
      <c r="F255" s="116">
        <v>116623.79</v>
      </c>
      <c r="G255" s="10">
        <f t="shared" si="49"/>
        <v>0</v>
      </c>
      <c r="H255" s="10">
        <f t="shared" si="50"/>
        <v>0</v>
      </c>
      <c r="I255" s="116"/>
      <c r="J255" s="93" t="s">
        <v>104</v>
      </c>
      <c r="K255" s="94">
        <v>6824</v>
      </c>
      <c r="L255" s="116"/>
    </row>
    <row r="256" spans="1:254" x14ac:dyDescent="0.2">
      <c r="A256" s="54">
        <v>44622</v>
      </c>
      <c r="B256" s="117" t="s">
        <v>312</v>
      </c>
      <c r="C256" s="119" t="s">
        <v>71</v>
      </c>
      <c r="E256" s="10">
        <f t="shared" si="48"/>
        <v>0</v>
      </c>
      <c r="F256" s="116"/>
      <c r="G256" s="10">
        <f t="shared" si="49"/>
        <v>0</v>
      </c>
      <c r="H256" s="10">
        <f t="shared" si="50"/>
        <v>0</v>
      </c>
      <c r="I256" s="116">
        <v>1582029.18</v>
      </c>
      <c r="K256" s="94">
        <v>4760</v>
      </c>
      <c r="L256" s="116"/>
    </row>
    <row r="257" spans="1:12" x14ac:dyDescent="0.2">
      <c r="A257" s="54">
        <v>44627</v>
      </c>
      <c r="B257" s="55" t="s">
        <v>314</v>
      </c>
      <c r="C257" s="119" t="s">
        <v>67</v>
      </c>
      <c r="E257" s="10">
        <f t="shared" si="48"/>
        <v>0</v>
      </c>
      <c r="F257" s="116">
        <v>7133.67</v>
      </c>
      <c r="G257" s="10">
        <f t="shared" si="49"/>
        <v>0</v>
      </c>
      <c r="H257" s="10">
        <f t="shared" si="50"/>
        <v>0</v>
      </c>
      <c r="I257" s="116"/>
      <c r="J257" s="93" t="s">
        <v>95</v>
      </c>
      <c r="K257" s="94">
        <v>6849</v>
      </c>
      <c r="L257" s="116"/>
    </row>
    <row r="258" spans="1:12" x14ac:dyDescent="0.2">
      <c r="A258" s="54">
        <v>44627</v>
      </c>
      <c r="B258" s="55" t="s">
        <v>315</v>
      </c>
      <c r="C258" s="119" t="s">
        <v>67</v>
      </c>
      <c r="E258" s="10">
        <f t="shared" si="48"/>
        <v>0</v>
      </c>
      <c r="F258" s="116">
        <v>1395</v>
      </c>
      <c r="G258" s="10">
        <f t="shared" si="49"/>
        <v>0</v>
      </c>
      <c r="H258" s="10">
        <f t="shared" si="50"/>
        <v>0</v>
      </c>
      <c r="I258" s="116"/>
      <c r="J258" s="93" t="s">
        <v>93</v>
      </c>
      <c r="K258" s="94">
        <v>6849</v>
      </c>
      <c r="L258" s="116"/>
    </row>
    <row r="259" spans="1:12" x14ac:dyDescent="0.2">
      <c r="A259" s="54">
        <v>44629</v>
      </c>
      <c r="B259" s="55" t="s">
        <v>316</v>
      </c>
      <c r="C259" s="119" t="s">
        <v>67</v>
      </c>
      <c r="E259" s="10">
        <f t="shared" si="48"/>
        <v>0</v>
      </c>
      <c r="F259" s="116">
        <v>9236.2199999999993</v>
      </c>
      <c r="G259" s="10">
        <f t="shared" si="49"/>
        <v>0</v>
      </c>
      <c r="H259" s="10">
        <f t="shared" si="50"/>
        <v>0</v>
      </c>
      <c r="I259" s="116"/>
      <c r="J259" s="93" t="s">
        <v>95</v>
      </c>
      <c r="K259" s="94">
        <v>6849</v>
      </c>
      <c r="L259" s="116"/>
    </row>
    <row r="260" spans="1:12" x14ac:dyDescent="0.2">
      <c r="A260" s="54">
        <v>44631</v>
      </c>
      <c r="B260" s="117" t="s">
        <v>317</v>
      </c>
      <c r="C260" s="119" t="s">
        <v>71</v>
      </c>
      <c r="E260" s="10">
        <f t="shared" si="48"/>
        <v>0</v>
      </c>
      <c r="F260" s="116"/>
      <c r="G260" s="10">
        <f t="shared" si="49"/>
        <v>0</v>
      </c>
      <c r="H260" s="10">
        <f t="shared" si="50"/>
        <v>0</v>
      </c>
      <c r="I260" s="116"/>
      <c r="L260" s="116">
        <v>146442.70000000001</v>
      </c>
    </row>
    <row r="261" spans="1:12" x14ac:dyDescent="0.2">
      <c r="A261" s="54">
        <v>44636</v>
      </c>
      <c r="B261" s="55" t="s">
        <v>318</v>
      </c>
      <c r="C261" s="119" t="s">
        <v>67</v>
      </c>
      <c r="E261" s="10">
        <f t="shared" si="48"/>
        <v>0</v>
      </c>
      <c r="F261" s="116">
        <v>1311258.3799999999</v>
      </c>
      <c r="G261" s="10">
        <f t="shared" si="49"/>
        <v>0</v>
      </c>
      <c r="H261" s="10">
        <f t="shared" si="50"/>
        <v>0</v>
      </c>
      <c r="I261" s="116"/>
      <c r="J261" s="93" t="s">
        <v>80</v>
      </c>
      <c r="K261" s="94">
        <v>6811</v>
      </c>
      <c r="L261" s="116"/>
    </row>
    <row r="262" spans="1:12" x14ac:dyDescent="0.2">
      <c r="A262" s="54">
        <v>44636</v>
      </c>
      <c r="B262" s="55" t="s">
        <v>319</v>
      </c>
      <c r="C262" s="119" t="s">
        <v>67</v>
      </c>
      <c r="E262" s="10">
        <f t="shared" si="48"/>
        <v>0</v>
      </c>
      <c r="F262" s="116">
        <v>69013.600000000006</v>
      </c>
      <c r="G262" s="10">
        <f t="shared" si="49"/>
        <v>0</v>
      </c>
      <c r="H262" s="10">
        <f t="shared" si="50"/>
        <v>0</v>
      </c>
      <c r="I262" s="116"/>
      <c r="J262" s="93" t="s">
        <v>80</v>
      </c>
      <c r="K262" s="94">
        <v>6811</v>
      </c>
      <c r="L262" s="116"/>
    </row>
    <row r="263" spans="1:12" x14ac:dyDescent="0.2">
      <c r="A263" s="54">
        <v>44642</v>
      </c>
      <c r="B263" s="55" t="s">
        <v>320</v>
      </c>
      <c r="C263" s="119" t="s">
        <v>67</v>
      </c>
      <c r="E263" s="10">
        <f t="shared" si="48"/>
        <v>0</v>
      </c>
      <c r="F263" s="116">
        <v>11361.23</v>
      </c>
      <c r="G263" s="10">
        <f t="shared" si="49"/>
        <v>0</v>
      </c>
      <c r="H263" s="10">
        <f t="shared" si="50"/>
        <v>0</v>
      </c>
      <c r="I263" s="116"/>
      <c r="J263" s="93" t="s">
        <v>78</v>
      </c>
      <c r="K263" s="94">
        <v>6861</v>
      </c>
      <c r="L263" s="116"/>
    </row>
    <row r="264" spans="1:12" x14ac:dyDescent="0.2">
      <c r="A264" s="54">
        <v>44644</v>
      </c>
      <c r="B264" s="117" t="s">
        <v>321</v>
      </c>
      <c r="C264" s="119" t="s">
        <v>71</v>
      </c>
      <c r="E264" s="10">
        <f t="shared" si="48"/>
        <v>0</v>
      </c>
      <c r="F264" s="116"/>
      <c r="G264" s="10">
        <f t="shared" si="49"/>
        <v>0</v>
      </c>
      <c r="H264" s="10">
        <f t="shared" si="50"/>
        <v>0</v>
      </c>
      <c r="I264" s="116">
        <v>2398811.6</v>
      </c>
      <c r="K264" s="94">
        <v>4760</v>
      </c>
      <c r="L264" s="116"/>
    </row>
    <row r="265" spans="1:12" x14ac:dyDescent="0.2">
      <c r="A265" s="54">
        <v>44655</v>
      </c>
      <c r="B265" s="55" t="s">
        <v>322</v>
      </c>
      <c r="C265" s="119" t="s">
        <v>67</v>
      </c>
      <c r="E265" s="10">
        <f t="shared" si="48"/>
        <v>0</v>
      </c>
      <c r="F265" s="116">
        <v>671.82</v>
      </c>
      <c r="G265" s="10">
        <f t="shared" si="49"/>
        <v>0</v>
      </c>
      <c r="H265" s="10">
        <f t="shared" si="50"/>
        <v>0</v>
      </c>
      <c r="I265" s="116"/>
      <c r="J265" s="93" t="s">
        <v>112</v>
      </c>
      <c r="K265" s="94">
        <v>6873</v>
      </c>
      <c r="L265" s="116"/>
    </row>
    <row r="266" spans="1:12" x14ac:dyDescent="0.2">
      <c r="A266" s="54">
        <v>44657</v>
      </c>
      <c r="B266" s="55" t="s">
        <v>323</v>
      </c>
      <c r="C266" s="119" t="s">
        <v>67</v>
      </c>
      <c r="E266" s="10">
        <f t="shared" si="48"/>
        <v>0</v>
      </c>
      <c r="F266" s="116">
        <v>963403.12</v>
      </c>
      <c r="G266" s="10">
        <f t="shared" si="49"/>
        <v>0</v>
      </c>
      <c r="H266" s="10">
        <f t="shared" si="50"/>
        <v>0</v>
      </c>
      <c r="I266" s="116"/>
      <c r="J266" s="93" t="s">
        <v>80</v>
      </c>
      <c r="K266" s="94">
        <v>6811</v>
      </c>
      <c r="L266" s="116"/>
    </row>
    <row r="267" spans="1:12" x14ac:dyDescent="0.2">
      <c r="A267" s="54">
        <v>44657</v>
      </c>
      <c r="B267" s="55" t="s">
        <v>324</v>
      </c>
      <c r="C267" s="119" t="s">
        <v>67</v>
      </c>
      <c r="E267" s="10">
        <f t="shared" si="48"/>
        <v>0</v>
      </c>
      <c r="F267" s="116">
        <v>50705.440000000002</v>
      </c>
      <c r="G267" s="10">
        <f t="shared" si="49"/>
        <v>0</v>
      </c>
      <c r="H267" s="10">
        <f t="shared" si="50"/>
        <v>0</v>
      </c>
      <c r="I267" s="116"/>
      <c r="J267" s="93" t="s">
        <v>80</v>
      </c>
      <c r="K267" s="94">
        <v>6811</v>
      </c>
      <c r="L267" s="116"/>
    </row>
    <row r="268" spans="1:12" x14ac:dyDescent="0.2">
      <c r="A268" s="54">
        <v>44662</v>
      </c>
      <c r="B268" s="117" t="s">
        <v>339</v>
      </c>
      <c r="C268" s="119" t="s">
        <v>71</v>
      </c>
      <c r="E268" s="10">
        <f t="shared" si="48"/>
        <v>0</v>
      </c>
      <c r="F268" s="116"/>
      <c r="G268" s="10">
        <f t="shared" si="49"/>
        <v>0</v>
      </c>
      <c r="H268" s="10">
        <f t="shared" si="50"/>
        <v>0</v>
      </c>
      <c r="I268" s="116"/>
      <c r="L268" s="116">
        <v>2406413.59</v>
      </c>
    </row>
    <row r="269" spans="1:12" x14ac:dyDescent="0.2">
      <c r="A269" s="54">
        <v>44659</v>
      </c>
      <c r="B269" s="55" t="s">
        <v>325</v>
      </c>
      <c r="C269" s="119" t="s">
        <v>70</v>
      </c>
      <c r="E269" s="10">
        <f t="shared" si="48"/>
        <v>0</v>
      </c>
      <c r="F269" s="116"/>
      <c r="G269" s="10">
        <f t="shared" si="49"/>
        <v>0</v>
      </c>
      <c r="H269" s="10">
        <f t="shared" si="50"/>
        <v>0</v>
      </c>
      <c r="I269" s="116"/>
      <c r="J269" s="93" t="s">
        <v>80</v>
      </c>
      <c r="L269" s="116"/>
    </row>
    <row r="270" spans="1:12" x14ac:dyDescent="0.2">
      <c r="A270" s="54">
        <v>44672</v>
      </c>
      <c r="B270" s="55" t="s">
        <v>326</v>
      </c>
      <c r="C270" s="119" t="s">
        <v>67</v>
      </c>
      <c r="E270" s="10">
        <f t="shared" si="48"/>
        <v>0</v>
      </c>
      <c r="F270" s="116">
        <v>1841.81</v>
      </c>
      <c r="G270" s="10">
        <f t="shared" si="49"/>
        <v>0</v>
      </c>
      <c r="H270" s="10">
        <f t="shared" si="50"/>
        <v>0</v>
      </c>
      <c r="I270" s="116"/>
      <c r="J270" s="93" t="s">
        <v>112</v>
      </c>
      <c r="K270" s="94">
        <v>6873</v>
      </c>
      <c r="L270" s="116"/>
    </row>
    <row r="271" spans="1:12" x14ac:dyDescent="0.2">
      <c r="A271" s="54">
        <v>44676</v>
      </c>
      <c r="B271" s="55" t="s">
        <v>327</v>
      </c>
      <c r="C271" s="119" t="s">
        <v>67</v>
      </c>
      <c r="E271" s="10">
        <f t="shared" si="48"/>
        <v>0</v>
      </c>
      <c r="F271" s="116">
        <v>11361.23</v>
      </c>
      <c r="G271" s="10">
        <f t="shared" si="49"/>
        <v>0</v>
      </c>
      <c r="H271" s="10">
        <f t="shared" si="50"/>
        <v>0</v>
      </c>
      <c r="I271" s="116"/>
      <c r="J271" s="93" t="s">
        <v>78</v>
      </c>
      <c r="K271" s="94">
        <v>6861</v>
      </c>
      <c r="L271" s="116"/>
    </row>
    <row r="272" spans="1:12" x14ac:dyDescent="0.2">
      <c r="A272" s="54">
        <v>44685</v>
      </c>
      <c r="B272" s="55" t="s">
        <v>328</v>
      </c>
      <c r="C272" s="119" t="s">
        <v>67</v>
      </c>
      <c r="E272" s="10">
        <f t="shared" si="48"/>
        <v>0</v>
      </c>
      <c r="F272" s="116">
        <v>113868.53</v>
      </c>
      <c r="G272" s="10">
        <f t="shared" si="49"/>
        <v>0</v>
      </c>
      <c r="H272" s="10">
        <f t="shared" si="50"/>
        <v>0</v>
      </c>
      <c r="I272" s="116"/>
      <c r="J272" s="93" t="s">
        <v>104</v>
      </c>
      <c r="K272" s="94">
        <v>6824</v>
      </c>
      <c r="L272" s="116"/>
    </row>
    <row r="273" spans="1:12" x14ac:dyDescent="0.2">
      <c r="A273" s="54">
        <v>44691</v>
      </c>
      <c r="B273" s="117" t="s">
        <v>329</v>
      </c>
      <c r="C273" s="119" t="s">
        <v>71</v>
      </c>
      <c r="E273" s="10">
        <f t="shared" si="48"/>
        <v>0</v>
      </c>
      <c r="F273" s="116"/>
      <c r="G273" s="10">
        <f t="shared" si="49"/>
        <v>0</v>
      </c>
      <c r="H273" s="10">
        <f t="shared" si="50"/>
        <v>0</v>
      </c>
      <c r="I273" s="116"/>
      <c r="L273" s="116">
        <v>127071.57</v>
      </c>
    </row>
    <row r="274" spans="1:12" x14ac:dyDescent="0.2">
      <c r="A274" s="54">
        <v>44693</v>
      </c>
      <c r="B274" s="55" t="s">
        <v>330</v>
      </c>
      <c r="C274" s="119" t="s">
        <v>67</v>
      </c>
      <c r="E274" s="10">
        <f t="shared" si="48"/>
        <v>0</v>
      </c>
      <c r="F274" s="116">
        <v>873080.39</v>
      </c>
      <c r="G274" s="10">
        <f t="shared" si="49"/>
        <v>0</v>
      </c>
      <c r="H274" s="10">
        <f t="shared" si="50"/>
        <v>0</v>
      </c>
      <c r="I274" s="116"/>
      <c r="J274" s="93" t="s">
        <v>80</v>
      </c>
      <c r="K274" s="94">
        <v>6811</v>
      </c>
      <c r="L274" s="116"/>
    </row>
    <row r="275" spans="1:12" x14ac:dyDescent="0.2">
      <c r="A275" s="54">
        <v>44693</v>
      </c>
      <c r="B275" s="55" t="s">
        <v>331</v>
      </c>
      <c r="C275" s="119" t="s">
        <v>67</v>
      </c>
      <c r="E275" s="10">
        <f t="shared" si="48"/>
        <v>0</v>
      </c>
      <c r="F275" s="116">
        <v>45951.6</v>
      </c>
      <c r="G275" s="10">
        <f t="shared" si="49"/>
        <v>0</v>
      </c>
      <c r="H275" s="10">
        <f t="shared" si="50"/>
        <v>0</v>
      </c>
      <c r="I275" s="116"/>
      <c r="J275" s="93" t="s">
        <v>80</v>
      </c>
      <c r="K275" s="94">
        <v>6811</v>
      </c>
      <c r="L275" s="116"/>
    </row>
    <row r="276" spans="1:12" x14ac:dyDescent="0.2">
      <c r="A276" s="54">
        <v>44697</v>
      </c>
      <c r="B276" s="55" t="s">
        <v>332</v>
      </c>
      <c r="C276" s="119" t="s">
        <v>67</v>
      </c>
      <c r="E276" s="10">
        <f t="shared" si="48"/>
        <v>0</v>
      </c>
      <c r="F276" s="116">
        <v>1451.5</v>
      </c>
      <c r="G276" s="10">
        <f t="shared" si="49"/>
        <v>0</v>
      </c>
      <c r="H276" s="10">
        <f t="shared" si="50"/>
        <v>0</v>
      </c>
      <c r="I276" s="116"/>
      <c r="J276" s="93" t="s">
        <v>112</v>
      </c>
      <c r="K276" s="94">
        <v>6873</v>
      </c>
      <c r="L276" s="116"/>
    </row>
    <row r="277" spans="1:12" x14ac:dyDescent="0.2">
      <c r="A277" s="54">
        <v>44697</v>
      </c>
      <c r="B277" s="55" t="s">
        <v>333</v>
      </c>
      <c r="C277" s="119" t="s">
        <v>67</v>
      </c>
      <c r="E277" s="10">
        <f t="shared" si="48"/>
        <v>0</v>
      </c>
      <c r="F277" s="116">
        <v>11361.73</v>
      </c>
      <c r="G277" s="10">
        <f t="shared" si="49"/>
        <v>0</v>
      </c>
      <c r="H277" s="10">
        <f t="shared" si="50"/>
        <v>0</v>
      </c>
      <c r="I277" s="116"/>
      <c r="J277" s="93" t="s">
        <v>78</v>
      </c>
      <c r="K277" s="94">
        <v>6861</v>
      </c>
      <c r="L277" s="116"/>
    </row>
    <row r="278" spans="1:12" x14ac:dyDescent="0.2">
      <c r="A278" s="54">
        <v>44693</v>
      </c>
      <c r="B278" s="117" t="s">
        <v>334</v>
      </c>
      <c r="C278" s="119" t="s">
        <v>71</v>
      </c>
      <c r="E278" s="10">
        <f t="shared" si="48"/>
        <v>0</v>
      </c>
      <c r="F278" s="116"/>
      <c r="G278" s="10">
        <f t="shared" si="49"/>
        <v>0</v>
      </c>
      <c r="H278" s="10">
        <f t="shared" si="50"/>
        <v>0</v>
      </c>
      <c r="I278" s="116">
        <v>146442.70000000001</v>
      </c>
      <c r="K278" s="94">
        <v>4760</v>
      </c>
      <c r="L278" s="116"/>
    </row>
    <row r="279" spans="1:12" x14ac:dyDescent="0.2">
      <c r="A279" s="54">
        <v>44706</v>
      </c>
      <c r="B279" s="55" t="s">
        <v>335</v>
      </c>
      <c r="C279" s="119" t="s">
        <v>67</v>
      </c>
      <c r="E279" s="10">
        <f t="shared" si="48"/>
        <v>0</v>
      </c>
      <c r="F279" s="116">
        <v>1200</v>
      </c>
      <c r="G279" s="10">
        <f t="shared" si="49"/>
        <v>0</v>
      </c>
      <c r="H279" s="10">
        <f t="shared" si="50"/>
        <v>0</v>
      </c>
      <c r="I279" s="116"/>
      <c r="J279" s="93" t="s">
        <v>93</v>
      </c>
      <c r="K279" s="94">
        <v>6849</v>
      </c>
      <c r="L279" s="116"/>
    </row>
    <row r="280" spans="1:12" x14ac:dyDescent="0.2">
      <c r="A280" s="54">
        <v>44706</v>
      </c>
      <c r="B280" s="55" t="s">
        <v>336</v>
      </c>
      <c r="C280" s="119" t="s">
        <v>67</v>
      </c>
      <c r="E280" s="10">
        <f t="shared" si="48"/>
        <v>0</v>
      </c>
      <c r="F280" s="116">
        <v>5640.89</v>
      </c>
      <c r="G280" s="10">
        <f t="shared" si="49"/>
        <v>0</v>
      </c>
      <c r="H280" s="10">
        <f t="shared" si="50"/>
        <v>0</v>
      </c>
      <c r="I280" s="116"/>
      <c r="J280" s="93" t="s">
        <v>95</v>
      </c>
      <c r="K280" s="94">
        <v>6849</v>
      </c>
      <c r="L280" s="116"/>
    </row>
    <row r="281" spans="1:12" x14ac:dyDescent="0.2">
      <c r="A281" s="54">
        <v>44712</v>
      </c>
      <c r="B281" s="55" t="s">
        <v>337</v>
      </c>
      <c r="C281" s="119" t="s">
        <v>67</v>
      </c>
      <c r="E281" s="10">
        <f t="shared" si="48"/>
        <v>0</v>
      </c>
      <c r="F281" s="116">
        <v>6911.45</v>
      </c>
      <c r="G281" s="10">
        <f t="shared" si="49"/>
        <v>0</v>
      </c>
      <c r="H281" s="10">
        <f t="shared" si="50"/>
        <v>0</v>
      </c>
      <c r="I281" s="116"/>
      <c r="J281" s="93" t="s">
        <v>95</v>
      </c>
      <c r="K281" s="94">
        <v>6849</v>
      </c>
      <c r="L281" s="116"/>
    </row>
    <row r="282" spans="1:12" x14ac:dyDescent="0.2">
      <c r="A282" s="54">
        <v>44701</v>
      </c>
      <c r="B282" s="117" t="s">
        <v>338</v>
      </c>
      <c r="C282" s="119" t="s">
        <v>71</v>
      </c>
      <c r="E282" s="10">
        <f t="shared" si="48"/>
        <v>0</v>
      </c>
      <c r="F282" s="116"/>
      <c r="G282" s="10">
        <f t="shared" si="49"/>
        <v>0</v>
      </c>
      <c r="H282" s="10">
        <f t="shared" si="50"/>
        <v>0</v>
      </c>
      <c r="I282" s="116">
        <v>2406413.59</v>
      </c>
      <c r="K282" s="94">
        <v>4760</v>
      </c>
      <c r="L282" s="116"/>
    </row>
    <row r="283" spans="1:12" x14ac:dyDescent="0.2">
      <c r="A283" s="54">
        <v>44718</v>
      </c>
      <c r="B283" s="55" t="s">
        <v>340</v>
      </c>
      <c r="C283" s="119" t="s">
        <v>243</v>
      </c>
      <c r="E283" s="10">
        <f t="shared" si="48"/>
        <v>0</v>
      </c>
      <c r="F283" s="116">
        <v>4765.79</v>
      </c>
      <c r="G283" s="10">
        <f t="shared" si="49"/>
        <v>0</v>
      </c>
      <c r="H283" s="10">
        <f t="shared" si="50"/>
        <v>0</v>
      </c>
      <c r="I283" s="116"/>
      <c r="J283" s="93" t="s">
        <v>95</v>
      </c>
      <c r="K283" s="94">
        <v>6849</v>
      </c>
      <c r="L283" s="116"/>
    </row>
    <row r="284" spans="1:12" x14ac:dyDescent="0.2">
      <c r="A284" s="54">
        <v>44726</v>
      </c>
      <c r="B284" s="117" t="s">
        <v>341</v>
      </c>
      <c r="C284" s="119" t="s">
        <v>71</v>
      </c>
      <c r="E284" s="10">
        <f t="shared" si="48"/>
        <v>0</v>
      </c>
      <c r="F284" s="116"/>
      <c r="G284" s="10">
        <f t="shared" si="49"/>
        <v>0</v>
      </c>
      <c r="H284" s="10">
        <f t="shared" si="50"/>
        <v>0</v>
      </c>
      <c r="I284" s="116"/>
      <c r="L284" s="116">
        <v>950363.35</v>
      </c>
    </row>
    <row r="285" spans="1:12" x14ac:dyDescent="0.2">
      <c r="A285" s="54">
        <v>44735</v>
      </c>
      <c r="B285" s="55" t="s">
        <v>342</v>
      </c>
      <c r="C285" s="119" t="s">
        <v>243</v>
      </c>
      <c r="E285" s="10">
        <f t="shared" si="48"/>
        <v>0</v>
      </c>
      <c r="F285" s="116">
        <v>11361.23</v>
      </c>
      <c r="G285" s="10">
        <f t="shared" si="49"/>
        <v>0</v>
      </c>
      <c r="H285" s="10">
        <f t="shared" si="50"/>
        <v>0</v>
      </c>
      <c r="I285" s="116"/>
      <c r="J285" s="93" t="s">
        <v>78</v>
      </c>
      <c r="K285" s="94">
        <v>6861</v>
      </c>
      <c r="L285" s="116"/>
    </row>
    <row r="286" spans="1:12" x14ac:dyDescent="0.2">
      <c r="A286" s="54">
        <v>44742</v>
      </c>
      <c r="B286" s="55" t="s">
        <v>343</v>
      </c>
      <c r="C286" s="119" t="s">
        <v>243</v>
      </c>
      <c r="E286" s="10">
        <f t="shared" si="48"/>
        <v>0</v>
      </c>
      <c r="F286" s="116">
        <v>1384.79</v>
      </c>
      <c r="G286" s="10">
        <f t="shared" si="49"/>
        <v>0</v>
      </c>
      <c r="H286" s="10">
        <f t="shared" si="50"/>
        <v>0</v>
      </c>
      <c r="I286" s="116"/>
      <c r="J286" s="93" t="s">
        <v>112</v>
      </c>
      <c r="K286" s="94">
        <v>6873</v>
      </c>
      <c r="L286" s="116"/>
    </row>
    <row r="287" spans="1:12" x14ac:dyDescent="0.2">
      <c r="A287" s="54" t="s">
        <v>344</v>
      </c>
      <c r="B287" s="117" t="s">
        <v>353</v>
      </c>
      <c r="C287" s="119" t="s">
        <v>71</v>
      </c>
      <c r="E287" s="10">
        <f t="shared" si="48"/>
        <v>0</v>
      </c>
      <c r="F287" s="116"/>
      <c r="G287" s="10">
        <f t="shared" si="49"/>
        <v>0</v>
      </c>
      <c r="H287" s="10">
        <f t="shared" si="50"/>
        <v>0</v>
      </c>
      <c r="I287" s="116"/>
      <c r="L287" s="116">
        <v>12746.2</v>
      </c>
    </row>
    <row r="288" spans="1:12" x14ac:dyDescent="0.2">
      <c r="A288" s="54" t="s">
        <v>344</v>
      </c>
      <c r="B288" s="55" t="s">
        <v>345</v>
      </c>
      <c r="C288" s="119" t="s">
        <v>243</v>
      </c>
      <c r="E288" s="10">
        <f t="shared" si="48"/>
        <v>0</v>
      </c>
      <c r="F288" s="12">
        <v>2949.75</v>
      </c>
      <c r="G288" s="10">
        <f t="shared" si="49"/>
        <v>0</v>
      </c>
      <c r="H288" s="10">
        <f t="shared" si="50"/>
        <v>0</v>
      </c>
      <c r="J288" s="93" t="s">
        <v>112</v>
      </c>
      <c r="K288" s="94">
        <v>6873</v>
      </c>
      <c r="L288" s="116"/>
    </row>
    <row r="289" spans="1:12" x14ac:dyDescent="0.2">
      <c r="A289" s="54" t="s">
        <v>344</v>
      </c>
      <c r="B289" s="55" t="s">
        <v>346</v>
      </c>
      <c r="C289" s="119" t="s">
        <v>243</v>
      </c>
      <c r="E289" s="10">
        <f t="shared" si="48"/>
        <v>0</v>
      </c>
      <c r="F289" s="116">
        <v>535802.51</v>
      </c>
      <c r="G289" s="10">
        <f t="shared" si="49"/>
        <v>0</v>
      </c>
      <c r="H289" s="10">
        <f t="shared" si="50"/>
        <v>0</v>
      </c>
      <c r="J289" s="93" t="s">
        <v>80</v>
      </c>
      <c r="K289" s="94">
        <v>6811</v>
      </c>
      <c r="L289" s="116"/>
    </row>
    <row r="290" spans="1:12" x14ac:dyDescent="0.2">
      <c r="A290" s="54" t="s">
        <v>344</v>
      </c>
      <c r="B290" s="55" t="s">
        <v>347</v>
      </c>
      <c r="C290" s="119" t="s">
        <v>243</v>
      </c>
      <c r="E290" s="10">
        <f t="shared" si="48"/>
        <v>0</v>
      </c>
      <c r="F290" s="116">
        <v>28200.15</v>
      </c>
      <c r="G290" s="10">
        <f t="shared" si="49"/>
        <v>0</v>
      </c>
      <c r="H290" s="10">
        <f t="shared" si="50"/>
        <v>0</v>
      </c>
      <c r="J290" s="93" t="s">
        <v>80</v>
      </c>
      <c r="K290" s="94">
        <v>6811</v>
      </c>
      <c r="L290" s="116"/>
    </row>
    <row r="291" spans="1:12" x14ac:dyDescent="0.2">
      <c r="A291" s="54">
        <v>44735</v>
      </c>
      <c r="B291" s="117" t="s">
        <v>348</v>
      </c>
      <c r="C291" s="119" t="s">
        <v>71</v>
      </c>
      <c r="E291" s="10">
        <f t="shared" si="48"/>
        <v>0</v>
      </c>
      <c r="F291" s="116"/>
      <c r="G291" s="10">
        <f t="shared" si="49"/>
        <v>0</v>
      </c>
      <c r="H291" s="10">
        <f t="shared" si="50"/>
        <v>0</v>
      </c>
      <c r="J291" s="93" t="s">
        <v>349</v>
      </c>
      <c r="K291" s="94">
        <v>4760</v>
      </c>
      <c r="L291" s="116"/>
    </row>
    <row r="292" spans="1:12" x14ac:dyDescent="0.2">
      <c r="A292" s="54" t="s">
        <v>344</v>
      </c>
      <c r="B292" s="55" t="s">
        <v>350</v>
      </c>
      <c r="C292" s="119" t="s">
        <v>243</v>
      </c>
      <c r="E292" s="10">
        <f t="shared" si="48"/>
        <v>0</v>
      </c>
      <c r="F292" s="116">
        <v>748036.92</v>
      </c>
      <c r="G292" s="10">
        <f t="shared" si="49"/>
        <v>0</v>
      </c>
      <c r="H292" s="10">
        <f t="shared" si="50"/>
        <v>0</v>
      </c>
      <c r="J292" s="93" t="s">
        <v>80</v>
      </c>
      <c r="K292" s="94">
        <v>6811</v>
      </c>
      <c r="L292" s="116"/>
    </row>
    <row r="293" spans="1:12" x14ac:dyDescent="0.2">
      <c r="A293" s="54" t="s">
        <v>344</v>
      </c>
      <c r="B293" s="55" t="s">
        <v>351</v>
      </c>
      <c r="C293" s="119" t="s">
        <v>243</v>
      </c>
      <c r="E293" s="10">
        <f t="shared" si="48"/>
        <v>0</v>
      </c>
      <c r="F293" s="116">
        <v>39370.370000000003</v>
      </c>
      <c r="G293" s="10">
        <f t="shared" si="49"/>
        <v>0</v>
      </c>
      <c r="H293" s="10">
        <f t="shared" si="50"/>
        <v>0</v>
      </c>
      <c r="J293" s="93" t="s">
        <v>80</v>
      </c>
      <c r="K293" s="94">
        <v>6811</v>
      </c>
      <c r="L293" s="116"/>
    </row>
    <row r="294" spans="1:12" x14ac:dyDescent="0.2">
      <c r="A294" s="54" t="s">
        <v>344</v>
      </c>
      <c r="B294" s="55" t="s">
        <v>352</v>
      </c>
      <c r="C294" s="119" t="s">
        <v>243</v>
      </c>
      <c r="E294" s="10">
        <f t="shared" si="48"/>
        <v>0</v>
      </c>
      <c r="F294" s="116">
        <v>67829.350000000006</v>
      </c>
      <c r="G294" s="10">
        <f t="shared" si="49"/>
        <v>0</v>
      </c>
      <c r="H294" s="10">
        <f t="shared" si="50"/>
        <v>0</v>
      </c>
      <c r="J294" s="93" t="s">
        <v>104</v>
      </c>
      <c r="K294" s="94">
        <v>6824</v>
      </c>
      <c r="L294" s="116"/>
    </row>
    <row r="295" spans="1:12" x14ac:dyDescent="0.2">
      <c r="A295" s="54" t="s">
        <v>344</v>
      </c>
      <c r="B295" s="117" t="s">
        <v>354</v>
      </c>
      <c r="C295" s="119" t="s">
        <v>71</v>
      </c>
      <c r="E295" s="10">
        <f t="shared" si="48"/>
        <v>0</v>
      </c>
      <c r="F295" s="116"/>
      <c r="G295" s="10">
        <f t="shared" si="49"/>
        <v>0</v>
      </c>
      <c r="H295" s="10">
        <f t="shared" si="50"/>
        <v>0</v>
      </c>
      <c r="L295" s="116">
        <v>1422189.05</v>
      </c>
    </row>
    <row r="296" spans="1:12" x14ac:dyDescent="0.2">
      <c r="E296" s="10">
        <f t="shared" si="48"/>
        <v>0</v>
      </c>
      <c r="F296" s="116"/>
      <c r="G296" s="10">
        <f t="shared" si="49"/>
        <v>0</v>
      </c>
      <c r="H296" s="10">
        <f t="shared" si="50"/>
        <v>0</v>
      </c>
      <c r="L296" s="116"/>
    </row>
    <row r="297" spans="1:12" x14ac:dyDescent="0.2">
      <c r="E297" s="10">
        <f t="shared" si="48"/>
        <v>0</v>
      </c>
      <c r="F297" s="116"/>
      <c r="G297" s="10">
        <f t="shared" si="49"/>
        <v>0</v>
      </c>
      <c r="H297" s="10">
        <f t="shared" si="50"/>
        <v>0</v>
      </c>
      <c r="L297" s="116"/>
    </row>
    <row r="298" spans="1:12" x14ac:dyDescent="0.2">
      <c r="A298" s="120" t="s">
        <v>358</v>
      </c>
      <c r="E298" s="10">
        <f t="shared" si="48"/>
        <v>0</v>
      </c>
      <c r="F298" s="116"/>
      <c r="G298" s="10">
        <f t="shared" si="49"/>
        <v>0</v>
      </c>
      <c r="H298" s="10">
        <f t="shared" si="50"/>
        <v>0</v>
      </c>
      <c r="L298" s="116"/>
    </row>
    <row r="299" spans="1:12" x14ac:dyDescent="0.2">
      <c r="A299" s="54">
        <v>44783</v>
      </c>
      <c r="B299" s="55" t="s">
        <v>355</v>
      </c>
      <c r="C299" s="56" t="s">
        <v>67</v>
      </c>
      <c r="E299" s="118">
        <f t="shared" si="48"/>
        <v>0</v>
      </c>
      <c r="F299" s="116">
        <v>17063.349999999999</v>
      </c>
      <c r="G299" s="118">
        <f t="shared" si="49"/>
        <v>0</v>
      </c>
      <c r="H299" s="118">
        <f t="shared" si="50"/>
        <v>0</v>
      </c>
      <c r="I299" s="116"/>
      <c r="J299" s="93" t="s">
        <v>356</v>
      </c>
      <c r="K299" s="94">
        <v>6824</v>
      </c>
      <c r="L299" s="116"/>
    </row>
    <row r="300" spans="1:12" x14ac:dyDescent="0.2">
      <c r="A300" s="54">
        <v>44783</v>
      </c>
      <c r="B300" s="55" t="s">
        <v>357</v>
      </c>
      <c r="C300" s="56" t="s">
        <v>67</v>
      </c>
      <c r="E300" s="10">
        <f t="shared" si="48"/>
        <v>0</v>
      </c>
      <c r="F300" s="116">
        <v>7300</v>
      </c>
      <c r="G300" s="10">
        <f t="shared" si="49"/>
        <v>0</v>
      </c>
      <c r="H300" s="10">
        <f t="shared" si="50"/>
        <v>0</v>
      </c>
      <c r="I300" s="116"/>
      <c r="J300" s="93" t="s">
        <v>93</v>
      </c>
      <c r="K300" s="94">
        <v>6849</v>
      </c>
      <c r="L300" s="116"/>
    </row>
    <row r="301" spans="1:12" x14ac:dyDescent="0.2">
      <c r="A301" s="54">
        <v>44750</v>
      </c>
      <c r="B301" s="117" t="s">
        <v>359</v>
      </c>
      <c r="C301" s="56" t="s">
        <v>71</v>
      </c>
      <c r="E301" s="10">
        <f t="shared" si="48"/>
        <v>0</v>
      </c>
      <c r="F301" s="116"/>
      <c r="G301" s="10">
        <f t="shared" si="49"/>
        <v>0</v>
      </c>
      <c r="H301" s="10">
        <f t="shared" si="50"/>
        <v>0</v>
      </c>
      <c r="I301" s="116">
        <v>950363.35</v>
      </c>
      <c r="K301" s="94">
        <v>4760</v>
      </c>
      <c r="L301" s="116"/>
    </row>
    <row r="302" spans="1:12" x14ac:dyDescent="0.2">
      <c r="A302" s="54">
        <v>44771</v>
      </c>
      <c r="B302" s="117" t="s">
        <v>360</v>
      </c>
      <c r="C302" s="56" t="s">
        <v>71</v>
      </c>
      <c r="E302" s="10">
        <f t="shared" si="48"/>
        <v>0</v>
      </c>
      <c r="F302" s="116"/>
      <c r="G302" s="10">
        <f t="shared" si="49"/>
        <v>0</v>
      </c>
      <c r="H302" s="10">
        <f t="shared" si="50"/>
        <v>0</v>
      </c>
      <c r="I302" s="116">
        <v>12746.2</v>
      </c>
      <c r="K302" s="94">
        <v>4760</v>
      </c>
      <c r="L302" s="116"/>
    </row>
    <row r="303" spans="1:12" x14ac:dyDescent="0.2">
      <c r="A303" s="54">
        <v>44777</v>
      </c>
      <c r="B303" s="117" t="s">
        <v>361</v>
      </c>
      <c r="C303" s="56" t="s">
        <v>71</v>
      </c>
      <c r="E303" s="10">
        <f t="shared" si="48"/>
        <v>0</v>
      </c>
      <c r="F303" s="116"/>
      <c r="G303" s="10">
        <f t="shared" si="49"/>
        <v>0</v>
      </c>
      <c r="H303" s="10">
        <f t="shared" si="50"/>
        <v>0</v>
      </c>
      <c r="I303" s="116">
        <v>1422189.05</v>
      </c>
      <c r="K303" s="94">
        <v>4760</v>
      </c>
      <c r="L303" s="116"/>
    </row>
    <row r="304" spans="1:12" x14ac:dyDescent="0.2">
      <c r="A304" s="54">
        <v>44790</v>
      </c>
      <c r="B304" s="55" t="s">
        <v>362</v>
      </c>
      <c r="C304" s="56" t="s">
        <v>67</v>
      </c>
      <c r="E304" s="10">
        <f t="shared" ref="E304:E367" si="51">+D304</f>
        <v>0</v>
      </c>
      <c r="F304" s="116">
        <v>11361.23</v>
      </c>
      <c r="G304" s="10">
        <f t="shared" ref="G304:G367" si="52">IF(J304&gt;0,0,F304)</f>
        <v>0</v>
      </c>
      <c r="H304" s="10">
        <f t="shared" ref="H304:H367" si="53">+D304</f>
        <v>0</v>
      </c>
      <c r="I304" s="116"/>
      <c r="J304" s="93" t="s">
        <v>78</v>
      </c>
      <c r="K304" s="94">
        <v>6861</v>
      </c>
      <c r="L304" s="116"/>
    </row>
    <row r="305" spans="1:12" x14ac:dyDescent="0.2">
      <c r="A305" s="54">
        <v>44790</v>
      </c>
      <c r="B305" s="55" t="s">
        <v>363</v>
      </c>
      <c r="C305" s="56" t="s">
        <v>67</v>
      </c>
      <c r="E305" s="10">
        <f t="shared" si="51"/>
        <v>0</v>
      </c>
      <c r="F305" s="116">
        <v>306807.44</v>
      </c>
      <c r="G305" s="10">
        <f t="shared" si="52"/>
        <v>0</v>
      </c>
      <c r="H305" s="10">
        <f t="shared" si="53"/>
        <v>0</v>
      </c>
      <c r="I305" s="116"/>
      <c r="J305" s="93" t="s">
        <v>80</v>
      </c>
      <c r="K305" s="94">
        <v>6811</v>
      </c>
      <c r="L305" s="116"/>
    </row>
    <row r="306" spans="1:12" x14ac:dyDescent="0.2">
      <c r="A306" s="54">
        <v>44790</v>
      </c>
      <c r="B306" s="55" t="s">
        <v>364</v>
      </c>
      <c r="C306" s="56" t="s">
        <v>67</v>
      </c>
      <c r="E306" s="10">
        <f t="shared" si="51"/>
        <v>0</v>
      </c>
      <c r="F306" s="116">
        <v>16147.76</v>
      </c>
      <c r="G306" s="10">
        <f t="shared" si="52"/>
        <v>0</v>
      </c>
      <c r="H306" s="10">
        <f t="shared" si="53"/>
        <v>0</v>
      </c>
      <c r="I306" s="116"/>
      <c r="J306" s="93" t="s">
        <v>80</v>
      </c>
      <c r="K306" s="94">
        <v>6811</v>
      </c>
      <c r="L306" s="116"/>
    </row>
    <row r="307" spans="1:12" x14ac:dyDescent="0.2">
      <c r="A307" s="54">
        <v>44803</v>
      </c>
      <c r="B307" s="55" t="s">
        <v>365</v>
      </c>
      <c r="C307" s="56" t="s">
        <v>67</v>
      </c>
      <c r="E307" s="10">
        <f t="shared" si="51"/>
        <v>0</v>
      </c>
      <c r="F307" s="116">
        <v>987.41</v>
      </c>
      <c r="G307" s="10">
        <f t="shared" si="52"/>
        <v>0</v>
      </c>
      <c r="H307" s="10">
        <f t="shared" si="53"/>
        <v>0</v>
      </c>
      <c r="I307" s="116"/>
      <c r="J307" s="93" t="s">
        <v>112</v>
      </c>
      <c r="K307" s="94">
        <v>6873</v>
      </c>
      <c r="L307" s="116"/>
    </row>
    <row r="308" spans="1:12" x14ac:dyDescent="0.2">
      <c r="A308" s="54">
        <v>44804</v>
      </c>
      <c r="B308" s="55" t="s">
        <v>366</v>
      </c>
      <c r="C308" s="56" t="s">
        <v>70</v>
      </c>
      <c r="E308" s="10">
        <f t="shared" si="51"/>
        <v>0</v>
      </c>
      <c r="F308" s="116"/>
      <c r="G308" s="10">
        <v>-120496.53</v>
      </c>
      <c r="H308" s="10">
        <f t="shared" si="53"/>
        <v>0</v>
      </c>
      <c r="I308" s="116"/>
      <c r="J308" s="93" t="s">
        <v>112</v>
      </c>
      <c r="L308" s="116"/>
    </row>
    <row r="309" spans="1:12" x14ac:dyDescent="0.2">
      <c r="A309" s="54">
        <v>44816</v>
      </c>
      <c r="B309" s="55" t="s">
        <v>367</v>
      </c>
      <c r="C309" s="56" t="s">
        <v>67</v>
      </c>
      <c r="E309" s="10">
        <f t="shared" si="51"/>
        <v>0</v>
      </c>
      <c r="F309" s="116">
        <v>666618.37</v>
      </c>
      <c r="G309" s="10">
        <f>IF(J309&gt;0,0,F309)</f>
        <v>0</v>
      </c>
      <c r="H309" s="10">
        <f t="shared" si="53"/>
        <v>0</v>
      </c>
      <c r="I309" s="116"/>
      <c r="J309" s="93" t="s">
        <v>104</v>
      </c>
      <c r="K309" s="94">
        <v>6824</v>
      </c>
      <c r="L309" s="116"/>
    </row>
    <row r="310" spans="1:12" x14ac:dyDescent="0.2">
      <c r="A310" s="54">
        <v>44819</v>
      </c>
      <c r="B310" s="117" t="s">
        <v>377</v>
      </c>
      <c r="C310" s="56" t="s">
        <v>71</v>
      </c>
      <c r="E310" s="10">
        <f t="shared" si="51"/>
        <v>0</v>
      </c>
      <c r="F310" s="116"/>
      <c r="G310" s="10">
        <f>IF(J310&gt;0,0,F310)</f>
        <v>0</v>
      </c>
      <c r="H310" s="10">
        <f t="shared" si="53"/>
        <v>0</v>
      </c>
      <c r="I310" s="116"/>
      <c r="L310" s="116">
        <v>1009222.21</v>
      </c>
    </row>
    <row r="311" spans="1:12" x14ac:dyDescent="0.2">
      <c r="A311" s="54">
        <v>44823</v>
      </c>
      <c r="B311" s="55" t="s">
        <v>368</v>
      </c>
      <c r="C311" s="56" t="s">
        <v>67</v>
      </c>
      <c r="E311" s="10">
        <f t="shared" si="51"/>
        <v>0</v>
      </c>
      <c r="F311" s="116">
        <v>206311.88</v>
      </c>
      <c r="G311" s="10">
        <f>IF(J311&gt;0,0,F311)</f>
        <v>0</v>
      </c>
      <c r="H311" s="10">
        <f t="shared" si="53"/>
        <v>0</v>
      </c>
      <c r="I311" s="116"/>
      <c r="J311" s="93" t="s">
        <v>80</v>
      </c>
      <c r="K311" s="94">
        <v>6811</v>
      </c>
      <c r="L311" s="116"/>
    </row>
    <row r="312" spans="1:12" x14ac:dyDescent="0.2">
      <c r="A312" s="54">
        <v>44823</v>
      </c>
      <c r="B312" s="55" t="s">
        <v>369</v>
      </c>
      <c r="C312" s="56" t="s">
        <v>67</v>
      </c>
      <c r="E312" s="10">
        <f t="shared" si="51"/>
        <v>0</v>
      </c>
      <c r="F312" s="116">
        <v>10858.52</v>
      </c>
      <c r="G312" s="10">
        <f>IF(J312&gt;0,0,F312)</f>
        <v>0</v>
      </c>
      <c r="H312" s="10">
        <f t="shared" si="53"/>
        <v>0</v>
      </c>
      <c r="I312" s="116"/>
      <c r="J312" s="93" t="s">
        <v>80</v>
      </c>
      <c r="K312" s="94">
        <v>6811</v>
      </c>
      <c r="L312" s="116"/>
    </row>
    <row r="313" spans="1:12" x14ac:dyDescent="0.2">
      <c r="A313" s="54">
        <v>44783</v>
      </c>
      <c r="B313" s="55" t="s">
        <v>370</v>
      </c>
      <c r="C313" s="56" t="s">
        <v>67</v>
      </c>
      <c r="E313" s="118">
        <f t="shared" si="51"/>
        <v>0</v>
      </c>
      <c r="F313" s="116">
        <v>-17063.349999999999</v>
      </c>
      <c r="G313" s="118">
        <f t="shared" si="52"/>
        <v>0</v>
      </c>
      <c r="H313" s="118">
        <f t="shared" si="53"/>
        <v>0</v>
      </c>
      <c r="I313" s="116"/>
      <c r="J313" s="93" t="s">
        <v>356</v>
      </c>
      <c r="K313" s="94">
        <v>6824</v>
      </c>
      <c r="L313" s="116"/>
    </row>
    <row r="314" spans="1:12" x14ac:dyDescent="0.2">
      <c r="A314" s="54">
        <v>44825</v>
      </c>
      <c r="B314" s="55" t="s">
        <v>371</v>
      </c>
      <c r="C314" s="56" t="s">
        <v>67</v>
      </c>
      <c r="E314" s="10">
        <f t="shared" si="51"/>
        <v>0</v>
      </c>
      <c r="F314" s="116">
        <v>11361.23</v>
      </c>
      <c r="G314" s="10">
        <f t="shared" si="52"/>
        <v>0</v>
      </c>
      <c r="H314" s="10">
        <f t="shared" si="53"/>
        <v>0</v>
      </c>
      <c r="I314" s="116"/>
      <c r="J314" s="93" t="s">
        <v>78</v>
      </c>
      <c r="K314" s="94">
        <v>6861</v>
      </c>
      <c r="L314" s="116"/>
    </row>
    <row r="315" spans="1:12" x14ac:dyDescent="0.2">
      <c r="A315" s="54">
        <v>44830</v>
      </c>
      <c r="B315" s="55" t="s">
        <v>372</v>
      </c>
      <c r="C315" s="56" t="s">
        <v>67</v>
      </c>
      <c r="E315" s="10">
        <f t="shared" si="51"/>
        <v>0</v>
      </c>
      <c r="F315" s="116">
        <v>21426.74</v>
      </c>
      <c r="G315" s="10">
        <f t="shared" si="52"/>
        <v>0</v>
      </c>
      <c r="H315" s="10">
        <f t="shared" si="53"/>
        <v>0</v>
      </c>
      <c r="I315" s="116"/>
      <c r="J315" s="93" t="s">
        <v>95</v>
      </c>
      <c r="K315" s="94">
        <v>6849</v>
      </c>
      <c r="L315" s="116"/>
    </row>
    <row r="316" spans="1:12" x14ac:dyDescent="0.2">
      <c r="A316" s="54">
        <v>44831</v>
      </c>
      <c r="B316" s="55" t="s">
        <v>373</v>
      </c>
      <c r="C316" s="56" t="s">
        <v>67</v>
      </c>
      <c r="E316" s="10">
        <f t="shared" si="51"/>
        <v>0</v>
      </c>
      <c r="F316" s="116">
        <v>15800.35</v>
      </c>
      <c r="G316" s="10">
        <f t="shared" si="52"/>
        <v>0</v>
      </c>
      <c r="H316" s="10">
        <f t="shared" si="53"/>
        <v>0</v>
      </c>
      <c r="I316" s="116"/>
      <c r="J316" s="93" t="s">
        <v>95</v>
      </c>
      <c r="K316" s="94">
        <v>6849</v>
      </c>
      <c r="L316" s="116"/>
    </row>
    <row r="317" spans="1:12" x14ac:dyDescent="0.2">
      <c r="A317" s="54">
        <v>44839</v>
      </c>
      <c r="B317" s="55" t="s">
        <v>374</v>
      </c>
      <c r="C317" s="56" t="s">
        <v>70</v>
      </c>
      <c r="E317" s="10">
        <f t="shared" si="51"/>
        <v>0</v>
      </c>
      <c r="F317" s="116"/>
      <c r="G317" s="10">
        <v>40935.72</v>
      </c>
      <c r="H317" s="10">
        <f t="shared" si="53"/>
        <v>0</v>
      </c>
      <c r="I317" s="116"/>
      <c r="J317" s="93" t="s">
        <v>80</v>
      </c>
      <c r="L317" s="116"/>
    </row>
    <row r="318" spans="1:12" x14ac:dyDescent="0.2">
      <c r="A318" s="54">
        <v>44852</v>
      </c>
      <c r="B318" s="117" t="s">
        <v>376</v>
      </c>
      <c r="C318" s="56" t="s">
        <v>71</v>
      </c>
      <c r="E318" s="10">
        <f t="shared" si="51"/>
        <v>0</v>
      </c>
      <c r="F318" s="116"/>
      <c r="G318" s="10">
        <f t="shared" si="52"/>
        <v>0</v>
      </c>
      <c r="H318" s="10">
        <f t="shared" si="53"/>
        <v>0</v>
      </c>
      <c r="I318" s="116"/>
      <c r="L318" s="116">
        <v>265758.71999999997</v>
      </c>
    </row>
    <row r="319" spans="1:12" x14ac:dyDescent="0.2">
      <c r="A319" s="54">
        <v>44842</v>
      </c>
      <c r="B319" s="55" t="s">
        <v>375</v>
      </c>
      <c r="C319" s="56" t="s">
        <v>67</v>
      </c>
      <c r="E319" s="10">
        <f t="shared" si="51"/>
        <v>0</v>
      </c>
      <c r="F319" s="116">
        <v>11361.23</v>
      </c>
      <c r="G319" s="10">
        <f t="shared" si="52"/>
        <v>0</v>
      </c>
      <c r="H319" s="10">
        <f t="shared" si="53"/>
        <v>0</v>
      </c>
      <c r="I319" s="116"/>
      <c r="J319" s="93" t="s">
        <v>78</v>
      </c>
      <c r="K319" s="94">
        <v>6861</v>
      </c>
      <c r="L319" s="116"/>
    </row>
    <row r="320" spans="1:12" x14ac:dyDescent="0.2">
      <c r="A320" s="54">
        <v>44855</v>
      </c>
      <c r="B320" s="55" t="s">
        <v>378</v>
      </c>
      <c r="C320" s="56" t="s">
        <v>67</v>
      </c>
      <c r="E320" s="10">
        <f t="shared" si="51"/>
        <v>0</v>
      </c>
      <c r="F320" s="116">
        <v>134846.71</v>
      </c>
      <c r="G320" s="10">
        <f t="shared" si="52"/>
        <v>0</v>
      </c>
      <c r="H320" s="10">
        <f t="shared" si="53"/>
        <v>0</v>
      </c>
      <c r="I320" s="116"/>
      <c r="J320" s="93" t="s">
        <v>104</v>
      </c>
      <c r="K320" s="94">
        <v>6824</v>
      </c>
      <c r="L320" s="116"/>
    </row>
    <row r="321" spans="1:13" x14ac:dyDescent="0.2">
      <c r="A321" s="54">
        <v>44855</v>
      </c>
      <c r="B321" s="55" t="s">
        <v>379</v>
      </c>
      <c r="C321" s="56" t="s">
        <v>67</v>
      </c>
      <c r="E321" s="10">
        <f t="shared" si="51"/>
        <v>0</v>
      </c>
      <c r="F321" s="116">
        <v>229240.55</v>
      </c>
      <c r="G321" s="10">
        <f t="shared" si="52"/>
        <v>0</v>
      </c>
      <c r="H321" s="10">
        <f t="shared" si="53"/>
        <v>0</v>
      </c>
      <c r="I321" s="116"/>
      <c r="J321" s="93" t="s">
        <v>104</v>
      </c>
      <c r="K321" s="94">
        <v>6824</v>
      </c>
      <c r="L321" s="116"/>
    </row>
    <row r="322" spans="1:13" x14ac:dyDescent="0.2">
      <c r="A322" s="54">
        <v>44855</v>
      </c>
      <c r="B322" s="117" t="s">
        <v>380</v>
      </c>
      <c r="C322" s="56" t="s">
        <v>71</v>
      </c>
      <c r="E322" s="10">
        <f t="shared" si="51"/>
        <v>0</v>
      </c>
      <c r="F322" s="116"/>
      <c r="G322" s="10">
        <f t="shared" si="52"/>
        <v>0</v>
      </c>
      <c r="H322" s="10">
        <f t="shared" si="53"/>
        <v>0</v>
      </c>
      <c r="I322" s="116">
        <v>1009222.21</v>
      </c>
      <c r="K322" s="94">
        <v>4760</v>
      </c>
      <c r="L322" s="116"/>
    </row>
    <row r="323" spans="1:13" x14ac:dyDescent="0.2">
      <c r="A323" s="54">
        <v>44880</v>
      </c>
      <c r="B323" s="55" t="s">
        <v>381</v>
      </c>
      <c r="C323" s="56" t="s">
        <v>70</v>
      </c>
      <c r="E323" s="10">
        <f t="shared" si="51"/>
        <v>0</v>
      </c>
      <c r="F323" s="116"/>
      <c r="G323" s="10">
        <v>2465</v>
      </c>
      <c r="H323" s="10">
        <f t="shared" si="53"/>
        <v>0</v>
      </c>
      <c r="I323" s="116"/>
      <c r="J323" s="93" t="s">
        <v>95</v>
      </c>
      <c r="L323" s="116"/>
    </row>
    <row r="324" spans="1:13" x14ac:dyDescent="0.2">
      <c r="A324" s="54">
        <v>44883</v>
      </c>
      <c r="B324" s="117" t="s">
        <v>383</v>
      </c>
      <c r="C324" s="56" t="s">
        <v>71</v>
      </c>
      <c r="E324" s="10">
        <f t="shared" si="51"/>
        <v>0</v>
      </c>
      <c r="F324" s="116"/>
      <c r="G324" s="10">
        <f t="shared" si="52"/>
        <v>0</v>
      </c>
      <c r="H324" s="10">
        <f t="shared" si="53"/>
        <v>0</v>
      </c>
      <c r="I324" s="116"/>
      <c r="L324" s="116">
        <v>375448.49</v>
      </c>
    </row>
    <row r="325" spans="1:13" x14ac:dyDescent="0.2">
      <c r="A325" s="54">
        <v>44886</v>
      </c>
      <c r="B325" s="55" t="s">
        <v>382</v>
      </c>
      <c r="C325" s="56" t="s">
        <v>67</v>
      </c>
      <c r="E325" s="10">
        <f t="shared" si="51"/>
        <v>0</v>
      </c>
      <c r="F325" s="116">
        <v>6500</v>
      </c>
      <c r="G325" s="10">
        <f t="shared" si="52"/>
        <v>0</v>
      </c>
      <c r="H325" s="10">
        <f t="shared" si="53"/>
        <v>0</v>
      </c>
      <c r="I325" s="116"/>
      <c r="J325" s="93" t="s">
        <v>78</v>
      </c>
      <c r="K325" s="94">
        <v>6861</v>
      </c>
      <c r="L325" s="116"/>
    </row>
    <row r="326" spans="1:13" x14ac:dyDescent="0.2">
      <c r="A326" s="54">
        <v>44894</v>
      </c>
      <c r="B326" s="117" t="s">
        <v>384</v>
      </c>
      <c r="C326" s="56" t="s">
        <v>71</v>
      </c>
      <c r="E326" s="10">
        <f t="shared" si="51"/>
        <v>0</v>
      </c>
      <c r="F326" s="116"/>
      <c r="G326" s="10">
        <f t="shared" si="52"/>
        <v>0</v>
      </c>
      <c r="H326" s="10">
        <f t="shared" si="53"/>
        <v>0</v>
      </c>
      <c r="I326" s="116">
        <v>265758.71999999997</v>
      </c>
      <c r="K326" s="94">
        <v>4760</v>
      </c>
      <c r="L326" s="116"/>
    </row>
    <row r="327" spans="1:13" x14ac:dyDescent="0.2">
      <c r="A327" s="54">
        <v>44907</v>
      </c>
      <c r="B327" s="55" t="s">
        <v>385</v>
      </c>
      <c r="C327" s="56" t="s">
        <v>67</v>
      </c>
      <c r="E327" s="10">
        <f t="shared" si="51"/>
        <v>0</v>
      </c>
      <c r="F327" s="116">
        <v>25860.880000000001</v>
      </c>
      <c r="G327" s="10">
        <f t="shared" si="52"/>
        <v>0</v>
      </c>
      <c r="H327" s="10">
        <f t="shared" si="53"/>
        <v>0</v>
      </c>
      <c r="I327" s="116"/>
      <c r="J327" s="93" t="s">
        <v>104</v>
      </c>
      <c r="K327" s="94">
        <v>6824</v>
      </c>
      <c r="L327" s="116"/>
      <c r="M327" s="114" t="s">
        <v>179</v>
      </c>
    </row>
    <row r="328" spans="1:13" x14ac:dyDescent="0.2">
      <c r="A328" s="54">
        <v>44911</v>
      </c>
      <c r="B328" s="117" t="s">
        <v>387</v>
      </c>
      <c r="C328" s="56" t="s">
        <v>71</v>
      </c>
      <c r="E328" s="10">
        <f t="shared" si="51"/>
        <v>0</v>
      </c>
      <c r="F328" s="116"/>
      <c r="G328" s="10">
        <f t="shared" si="52"/>
        <v>0</v>
      </c>
      <c r="H328" s="10">
        <f t="shared" si="53"/>
        <v>0</v>
      </c>
      <c r="I328" s="116"/>
      <c r="L328" s="116">
        <v>32360.880000000001</v>
      </c>
    </row>
    <row r="329" spans="1:13" x14ac:dyDescent="0.2">
      <c r="A329" s="54">
        <v>44914</v>
      </c>
      <c r="B329" s="55" t="s">
        <v>386</v>
      </c>
      <c r="C329" s="56" t="s">
        <v>67</v>
      </c>
      <c r="E329" s="10">
        <f t="shared" si="51"/>
        <v>0</v>
      </c>
      <c r="F329" s="116">
        <v>58004.81</v>
      </c>
      <c r="G329" s="10">
        <f t="shared" si="52"/>
        <v>0</v>
      </c>
      <c r="H329" s="10">
        <f t="shared" si="53"/>
        <v>0</v>
      </c>
      <c r="I329" s="116"/>
      <c r="J329" s="93" t="s">
        <v>80</v>
      </c>
      <c r="K329" s="94">
        <v>6811</v>
      </c>
      <c r="L329" s="116"/>
    </row>
    <row r="330" spans="1:13" x14ac:dyDescent="0.2">
      <c r="A330" s="54">
        <v>44918</v>
      </c>
      <c r="B330" s="55" t="s">
        <v>388</v>
      </c>
      <c r="C330" s="56" t="s">
        <v>67</v>
      </c>
      <c r="E330" s="10">
        <f t="shared" si="51"/>
        <v>0</v>
      </c>
      <c r="F330" s="116">
        <v>64507.44</v>
      </c>
      <c r="G330" s="10">
        <f t="shared" si="52"/>
        <v>0</v>
      </c>
      <c r="H330" s="10">
        <f t="shared" si="53"/>
        <v>0</v>
      </c>
      <c r="I330" s="116"/>
      <c r="J330" s="93" t="s">
        <v>80</v>
      </c>
      <c r="K330" s="94">
        <v>6811</v>
      </c>
      <c r="L330" s="116"/>
    </row>
    <row r="331" spans="1:13" x14ac:dyDescent="0.2">
      <c r="A331" s="54">
        <v>44918</v>
      </c>
      <c r="B331" s="55" t="s">
        <v>389</v>
      </c>
      <c r="C331" s="56" t="s">
        <v>67</v>
      </c>
      <c r="E331" s="10">
        <f t="shared" si="51"/>
        <v>0</v>
      </c>
      <c r="F331" s="116">
        <v>3395.13</v>
      </c>
      <c r="G331" s="10">
        <f t="shared" si="52"/>
        <v>0</v>
      </c>
      <c r="H331" s="10">
        <f t="shared" si="53"/>
        <v>0</v>
      </c>
      <c r="I331" s="116"/>
      <c r="J331" s="93" t="s">
        <v>80</v>
      </c>
      <c r="K331" s="94">
        <v>6811</v>
      </c>
      <c r="L331" s="116"/>
    </row>
    <row r="332" spans="1:13" x14ac:dyDescent="0.2">
      <c r="A332" s="54">
        <v>44938</v>
      </c>
      <c r="B332" s="55" t="s">
        <v>390</v>
      </c>
      <c r="C332" s="56" t="s">
        <v>391</v>
      </c>
      <c r="E332" s="10">
        <f t="shared" si="51"/>
        <v>0</v>
      </c>
      <c r="F332" s="116"/>
      <c r="G332" s="10">
        <v>2295</v>
      </c>
      <c r="H332" s="10">
        <f t="shared" si="53"/>
        <v>0</v>
      </c>
      <c r="I332" s="116"/>
      <c r="J332" s="93" t="s">
        <v>78</v>
      </c>
      <c r="L332" s="116"/>
    </row>
    <row r="333" spans="1:13" x14ac:dyDescent="0.2">
      <c r="A333" s="54">
        <v>44939</v>
      </c>
      <c r="B333" s="117" t="s">
        <v>392</v>
      </c>
      <c r="C333" s="56" t="s">
        <v>71</v>
      </c>
      <c r="E333" s="10">
        <f t="shared" si="51"/>
        <v>0</v>
      </c>
      <c r="F333" s="116"/>
      <c r="G333" s="10">
        <f t="shared" si="52"/>
        <v>0</v>
      </c>
      <c r="H333" s="10">
        <f t="shared" si="53"/>
        <v>0</v>
      </c>
      <c r="I333" s="116"/>
      <c r="L333" s="116">
        <v>125907.38</v>
      </c>
    </row>
    <row r="334" spans="1:13" x14ac:dyDescent="0.2">
      <c r="A334" s="54">
        <v>44939</v>
      </c>
      <c r="B334" s="55" t="s">
        <v>393</v>
      </c>
      <c r="C334" s="56" t="s">
        <v>67</v>
      </c>
      <c r="E334" s="10">
        <f t="shared" si="51"/>
        <v>0</v>
      </c>
      <c r="F334" s="116">
        <v>411392.28</v>
      </c>
      <c r="G334" s="10">
        <f t="shared" si="52"/>
        <v>0</v>
      </c>
      <c r="H334" s="10">
        <f t="shared" si="53"/>
        <v>0</v>
      </c>
      <c r="I334" s="116"/>
      <c r="J334" s="93" t="s">
        <v>394</v>
      </c>
      <c r="K334" s="94">
        <v>6824</v>
      </c>
      <c r="L334" s="116"/>
    </row>
    <row r="335" spans="1:13" x14ac:dyDescent="0.2">
      <c r="A335" s="54">
        <v>44949</v>
      </c>
      <c r="B335" s="55" t="s">
        <v>395</v>
      </c>
      <c r="C335" s="56" t="s">
        <v>67</v>
      </c>
      <c r="E335" s="10">
        <f t="shared" si="51"/>
        <v>0</v>
      </c>
      <c r="F335" s="116">
        <v>8795</v>
      </c>
      <c r="G335" s="10">
        <f t="shared" si="52"/>
        <v>0</v>
      </c>
      <c r="H335" s="10">
        <f t="shared" si="53"/>
        <v>0</v>
      </c>
      <c r="I335" s="116"/>
      <c r="J335" s="93" t="s">
        <v>78</v>
      </c>
      <c r="K335" s="94">
        <v>6861</v>
      </c>
      <c r="L335" s="116"/>
    </row>
    <row r="336" spans="1:13" x14ac:dyDescent="0.2">
      <c r="A336" s="54">
        <v>44967</v>
      </c>
      <c r="B336" s="55" t="s">
        <v>396</v>
      </c>
      <c r="C336" s="56" t="s">
        <v>67</v>
      </c>
      <c r="E336" s="10">
        <f t="shared" si="51"/>
        <v>0</v>
      </c>
      <c r="F336" s="116">
        <v>1827.6</v>
      </c>
      <c r="G336" s="10">
        <f t="shared" si="52"/>
        <v>0</v>
      </c>
      <c r="H336" s="10">
        <f t="shared" si="53"/>
        <v>0</v>
      </c>
      <c r="I336" s="116"/>
      <c r="J336" s="93" t="s">
        <v>104</v>
      </c>
      <c r="K336" s="94">
        <v>6824</v>
      </c>
      <c r="L336" s="116"/>
    </row>
    <row r="337" spans="1:12" x14ac:dyDescent="0.2">
      <c r="A337" s="54">
        <v>44985</v>
      </c>
      <c r="B337" s="117" t="s">
        <v>404</v>
      </c>
      <c r="C337" s="56" t="s">
        <v>71</v>
      </c>
      <c r="E337" s="10">
        <f t="shared" si="51"/>
        <v>0</v>
      </c>
      <c r="F337" s="116"/>
      <c r="G337" s="10">
        <f t="shared" si="52"/>
        <v>0</v>
      </c>
      <c r="H337" s="10">
        <f t="shared" si="53"/>
        <v>0</v>
      </c>
      <c r="I337" s="116"/>
      <c r="L337" s="116">
        <v>422014.88</v>
      </c>
    </row>
    <row r="338" spans="1:12" x14ac:dyDescent="0.2">
      <c r="A338" s="54">
        <v>44980</v>
      </c>
      <c r="B338" s="55" t="s">
        <v>397</v>
      </c>
      <c r="C338" s="56" t="s">
        <v>67</v>
      </c>
      <c r="E338" s="10">
        <f t="shared" si="51"/>
        <v>0</v>
      </c>
      <c r="F338" s="116">
        <v>6500</v>
      </c>
      <c r="G338" s="10">
        <f t="shared" si="52"/>
        <v>0</v>
      </c>
      <c r="H338" s="10">
        <f t="shared" si="53"/>
        <v>0</v>
      </c>
      <c r="I338" s="116"/>
      <c r="J338" s="93" t="s">
        <v>78</v>
      </c>
      <c r="K338" s="94">
        <v>6861</v>
      </c>
      <c r="L338" s="116"/>
    </row>
    <row r="339" spans="1:12" x14ac:dyDescent="0.2">
      <c r="A339" s="54">
        <v>44950</v>
      </c>
      <c r="B339" s="117" t="s">
        <v>398</v>
      </c>
      <c r="C339" s="56" t="s">
        <v>71</v>
      </c>
      <c r="E339" s="10">
        <f t="shared" si="51"/>
        <v>0</v>
      </c>
      <c r="F339" s="116"/>
      <c r="G339" s="10">
        <f t="shared" si="52"/>
        <v>0</v>
      </c>
      <c r="H339" s="10">
        <f t="shared" si="53"/>
        <v>0</v>
      </c>
      <c r="I339" s="116">
        <v>32360.880000000001</v>
      </c>
      <c r="K339" s="94">
        <v>4760</v>
      </c>
      <c r="L339" s="116"/>
    </row>
    <row r="340" spans="1:12" x14ac:dyDescent="0.2">
      <c r="A340" s="54">
        <v>44957</v>
      </c>
      <c r="B340" s="117" t="s">
        <v>399</v>
      </c>
      <c r="C340" s="56" t="s">
        <v>71</v>
      </c>
      <c r="E340" s="10">
        <f t="shared" si="51"/>
        <v>0</v>
      </c>
      <c r="F340" s="116"/>
      <c r="G340" s="10">
        <f t="shared" si="52"/>
        <v>0</v>
      </c>
      <c r="H340" s="10">
        <f t="shared" si="53"/>
        <v>0</v>
      </c>
      <c r="I340" s="116">
        <v>375448.49</v>
      </c>
      <c r="K340" s="94">
        <v>4760</v>
      </c>
      <c r="L340" s="116"/>
    </row>
    <row r="341" spans="1:12" x14ac:dyDescent="0.2">
      <c r="A341" s="54">
        <v>44985</v>
      </c>
      <c r="B341" s="117" t="s">
        <v>400</v>
      </c>
      <c r="C341" s="56" t="s">
        <v>71</v>
      </c>
      <c r="E341" s="10">
        <f t="shared" si="51"/>
        <v>0</v>
      </c>
      <c r="F341" s="116"/>
      <c r="G341" s="10">
        <f t="shared" si="52"/>
        <v>0</v>
      </c>
      <c r="H341" s="10">
        <f t="shared" si="53"/>
        <v>0</v>
      </c>
      <c r="I341" s="116">
        <v>125907.38</v>
      </c>
      <c r="K341" s="94">
        <v>4760</v>
      </c>
      <c r="L341" s="116"/>
    </row>
    <row r="342" spans="1:12" x14ac:dyDescent="0.2">
      <c r="A342" s="54">
        <v>45007</v>
      </c>
      <c r="B342" s="55" t="s">
        <v>401</v>
      </c>
      <c r="C342" s="56" t="s">
        <v>67</v>
      </c>
      <c r="E342" s="10">
        <f t="shared" si="51"/>
        <v>0</v>
      </c>
      <c r="F342" s="116">
        <v>97412.26</v>
      </c>
      <c r="G342" s="10">
        <f t="shared" si="52"/>
        <v>0</v>
      </c>
      <c r="H342" s="10">
        <f t="shared" si="53"/>
        <v>0</v>
      </c>
      <c r="I342" s="116"/>
      <c r="J342" s="93" t="s">
        <v>80</v>
      </c>
      <c r="K342" s="94">
        <v>6811</v>
      </c>
      <c r="L342" s="116"/>
    </row>
    <row r="343" spans="1:12" x14ac:dyDescent="0.2">
      <c r="A343" s="54">
        <v>45007</v>
      </c>
      <c r="B343" s="55" t="s">
        <v>402</v>
      </c>
      <c r="C343" s="56" t="s">
        <v>67</v>
      </c>
      <c r="E343" s="10">
        <f t="shared" si="51"/>
        <v>0</v>
      </c>
      <c r="F343" s="116">
        <v>5126.96</v>
      </c>
      <c r="G343" s="10">
        <f t="shared" si="52"/>
        <v>0</v>
      </c>
      <c r="H343" s="10">
        <f t="shared" si="53"/>
        <v>0</v>
      </c>
      <c r="I343" s="116"/>
      <c r="J343" s="93" t="s">
        <v>80</v>
      </c>
      <c r="K343" s="94">
        <v>6811</v>
      </c>
      <c r="L343" s="116"/>
    </row>
    <row r="344" spans="1:12" x14ac:dyDescent="0.2">
      <c r="A344" s="54">
        <v>45009</v>
      </c>
      <c r="B344" s="55" t="s">
        <v>403</v>
      </c>
      <c r="C344" s="56" t="s">
        <v>67</v>
      </c>
      <c r="E344" s="10">
        <f t="shared" si="51"/>
        <v>0</v>
      </c>
      <c r="F344" s="116">
        <v>5155.25</v>
      </c>
      <c r="G344" s="10">
        <f t="shared" si="52"/>
        <v>0</v>
      </c>
      <c r="H344" s="10">
        <f t="shared" si="53"/>
        <v>0</v>
      </c>
      <c r="I344" s="116"/>
      <c r="J344" s="93" t="s">
        <v>78</v>
      </c>
      <c r="K344" s="94">
        <v>6861</v>
      </c>
      <c r="L344" s="116"/>
    </row>
    <row r="345" spans="1:12" x14ac:dyDescent="0.2">
      <c r="A345" s="54">
        <v>45028</v>
      </c>
      <c r="B345" s="117" t="s">
        <v>406</v>
      </c>
      <c r="C345" s="56" t="s">
        <v>71</v>
      </c>
      <c r="E345" s="10">
        <f t="shared" si="51"/>
        <v>0</v>
      </c>
      <c r="F345" s="116"/>
      <c r="G345" s="10">
        <f t="shared" si="52"/>
        <v>0</v>
      </c>
      <c r="H345" s="10">
        <f t="shared" si="53"/>
        <v>0</v>
      </c>
      <c r="I345" s="116"/>
      <c r="L345" s="116">
        <v>114194.47</v>
      </c>
    </row>
    <row r="346" spans="1:12" x14ac:dyDescent="0.2">
      <c r="A346" s="54">
        <v>45030</v>
      </c>
      <c r="B346" s="55" t="s">
        <v>405</v>
      </c>
      <c r="C346" s="56" t="s">
        <v>67</v>
      </c>
      <c r="E346" s="10">
        <f t="shared" si="51"/>
        <v>0</v>
      </c>
      <c r="F346" s="116">
        <v>220208.91</v>
      </c>
      <c r="G346" s="10">
        <f t="shared" si="52"/>
        <v>0</v>
      </c>
      <c r="H346" s="10">
        <f t="shared" si="53"/>
        <v>0</v>
      </c>
      <c r="I346" s="116"/>
      <c r="J346" s="93" t="s">
        <v>104</v>
      </c>
      <c r="K346" s="94">
        <v>6824</v>
      </c>
      <c r="L346" s="116"/>
    </row>
    <row r="347" spans="1:12" x14ac:dyDescent="0.2">
      <c r="A347" s="54">
        <v>45037</v>
      </c>
      <c r="B347" s="55" t="s">
        <v>407</v>
      </c>
      <c r="C347" s="56" t="s">
        <v>67</v>
      </c>
      <c r="E347" s="10">
        <f t="shared" si="51"/>
        <v>0</v>
      </c>
      <c r="F347" s="116">
        <v>7409.8</v>
      </c>
      <c r="G347" s="10">
        <f t="shared" si="52"/>
        <v>0</v>
      </c>
      <c r="H347" s="10">
        <f t="shared" si="53"/>
        <v>0</v>
      </c>
      <c r="I347" s="116"/>
      <c r="J347" s="93" t="s">
        <v>78</v>
      </c>
      <c r="K347" s="94">
        <v>6861</v>
      </c>
      <c r="L347" s="116"/>
    </row>
    <row r="348" spans="1:12" x14ac:dyDescent="0.2">
      <c r="A348" s="54">
        <v>45028</v>
      </c>
      <c r="B348" s="117" t="s">
        <v>408</v>
      </c>
      <c r="C348" s="56" t="s">
        <v>71</v>
      </c>
      <c r="E348" s="10">
        <f t="shared" si="51"/>
        <v>0</v>
      </c>
      <c r="F348" s="116"/>
      <c r="G348" s="10">
        <f t="shared" si="52"/>
        <v>0</v>
      </c>
      <c r="H348" s="10">
        <f t="shared" si="53"/>
        <v>0</v>
      </c>
      <c r="I348" s="116">
        <v>422014.88</v>
      </c>
      <c r="K348" s="94">
        <v>4760</v>
      </c>
      <c r="L348" s="116"/>
    </row>
    <row r="349" spans="1:12" x14ac:dyDescent="0.2">
      <c r="A349" s="54">
        <v>45011</v>
      </c>
      <c r="B349" s="55" t="s">
        <v>409</v>
      </c>
      <c r="C349" s="56" t="s">
        <v>70</v>
      </c>
      <c r="E349" s="10">
        <f t="shared" si="51"/>
        <v>0</v>
      </c>
      <c r="F349" s="116"/>
      <c r="G349" s="12">
        <v>3193.18</v>
      </c>
      <c r="H349" s="10">
        <f t="shared" si="53"/>
        <v>0</v>
      </c>
      <c r="I349" s="116"/>
      <c r="J349" s="93" t="s">
        <v>78</v>
      </c>
      <c r="L349" s="116"/>
    </row>
    <row r="350" spans="1:12" x14ac:dyDescent="0.2">
      <c r="A350" s="54">
        <v>45064</v>
      </c>
      <c r="B350" s="117" t="s">
        <v>411</v>
      </c>
      <c r="C350" s="56" t="s">
        <v>71</v>
      </c>
      <c r="E350" s="10">
        <f t="shared" si="51"/>
        <v>0</v>
      </c>
      <c r="F350" s="116"/>
      <c r="G350" s="10">
        <f t="shared" si="52"/>
        <v>0</v>
      </c>
      <c r="H350" s="10">
        <f t="shared" si="53"/>
        <v>0</v>
      </c>
      <c r="I350" s="116"/>
      <c r="L350" s="116">
        <v>227618.71</v>
      </c>
    </row>
    <row r="351" spans="1:12" x14ac:dyDescent="0.2">
      <c r="A351" s="54">
        <v>45070</v>
      </c>
      <c r="B351" s="117" t="s">
        <v>410</v>
      </c>
      <c r="C351" s="56" t="s">
        <v>71</v>
      </c>
      <c r="E351" s="10">
        <f t="shared" si="51"/>
        <v>0</v>
      </c>
      <c r="F351" s="116"/>
      <c r="G351" s="10">
        <f t="shared" si="52"/>
        <v>0</v>
      </c>
      <c r="H351" s="10">
        <f t="shared" si="53"/>
        <v>0</v>
      </c>
      <c r="I351" s="116">
        <v>114194.47</v>
      </c>
      <c r="K351" s="94">
        <v>4760</v>
      </c>
      <c r="L351" s="116"/>
    </row>
    <row r="352" spans="1:12" x14ac:dyDescent="0.2">
      <c r="A352" s="54">
        <v>45084</v>
      </c>
      <c r="B352" s="55" t="s">
        <v>412</v>
      </c>
      <c r="C352" s="56" t="s">
        <v>67</v>
      </c>
      <c r="E352" s="10">
        <f t="shared" si="51"/>
        <v>0</v>
      </c>
      <c r="F352" s="116">
        <v>3559</v>
      </c>
      <c r="G352" s="10">
        <f t="shared" si="52"/>
        <v>0</v>
      </c>
      <c r="H352" s="10">
        <f t="shared" si="53"/>
        <v>0</v>
      </c>
      <c r="I352" s="116"/>
      <c r="J352" s="93" t="s">
        <v>93</v>
      </c>
      <c r="K352" s="94">
        <v>6849</v>
      </c>
      <c r="L352" s="116"/>
    </row>
    <row r="353" spans="1:12" x14ac:dyDescent="0.2">
      <c r="A353" s="54">
        <v>45092</v>
      </c>
      <c r="B353" s="117" t="s">
        <v>414</v>
      </c>
      <c r="C353" s="56" t="s">
        <v>71</v>
      </c>
      <c r="E353" s="10">
        <f t="shared" si="51"/>
        <v>0</v>
      </c>
      <c r="F353" s="116"/>
      <c r="G353" s="10">
        <f t="shared" si="52"/>
        <v>0</v>
      </c>
      <c r="H353" s="10">
        <f t="shared" si="53"/>
        <v>0</v>
      </c>
      <c r="I353" s="116"/>
      <c r="L353" s="116">
        <v>3559</v>
      </c>
    </row>
    <row r="354" spans="1:12" x14ac:dyDescent="0.2">
      <c r="A354" s="54">
        <v>45097</v>
      </c>
      <c r="B354" s="55" t="s">
        <v>413</v>
      </c>
      <c r="C354" s="56" t="s">
        <v>67</v>
      </c>
      <c r="E354" s="10">
        <f t="shared" si="51"/>
        <v>0</v>
      </c>
      <c r="F354" s="116">
        <v>3585</v>
      </c>
      <c r="G354" s="10">
        <f t="shared" si="52"/>
        <v>0</v>
      </c>
      <c r="H354" s="10">
        <f t="shared" si="53"/>
        <v>0</v>
      </c>
      <c r="I354" s="116"/>
      <c r="J354" s="93" t="s">
        <v>93</v>
      </c>
      <c r="K354" s="94">
        <v>6849</v>
      </c>
      <c r="L354" s="116"/>
    </row>
    <row r="355" spans="1:12" x14ac:dyDescent="0.2">
      <c r="A355" s="54">
        <v>45107</v>
      </c>
      <c r="B355" s="117" t="s">
        <v>416</v>
      </c>
      <c r="C355" s="56" t="s">
        <v>71</v>
      </c>
      <c r="E355" s="10">
        <f t="shared" si="51"/>
        <v>0</v>
      </c>
      <c r="F355" s="116"/>
      <c r="G355" s="10">
        <f t="shared" si="52"/>
        <v>0</v>
      </c>
      <c r="H355" s="10">
        <f t="shared" si="53"/>
        <v>0</v>
      </c>
      <c r="I355" s="116"/>
      <c r="L355" s="116">
        <v>3585</v>
      </c>
    </row>
    <row r="356" spans="1:12" x14ac:dyDescent="0.2">
      <c r="A356" s="54">
        <v>45100</v>
      </c>
      <c r="B356" s="117" t="s">
        <v>415</v>
      </c>
      <c r="C356" s="56" t="s">
        <v>71</v>
      </c>
      <c r="E356" s="10">
        <f t="shared" si="51"/>
        <v>0</v>
      </c>
      <c r="F356" s="116"/>
      <c r="G356" s="10">
        <f t="shared" si="52"/>
        <v>0</v>
      </c>
      <c r="H356" s="10">
        <f t="shared" si="53"/>
        <v>0</v>
      </c>
      <c r="I356" s="116">
        <v>227618.71</v>
      </c>
      <c r="K356" s="94">
        <v>4760</v>
      </c>
      <c r="L356" s="116"/>
    </row>
    <row r="357" spans="1:12" x14ac:dyDescent="0.2">
      <c r="A357" s="54" t="s">
        <v>417</v>
      </c>
      <c r="B357" s="55" t="s">
        <v>418</v>
      </c>
      <c r="E357" s="10">
        <f t="shared" si="51"/>
        <v>0</v>
      </c>
      <c r="F357" s="116">
        <v>9072.27</v>
      </c>
      <c r="G357" s="10">
        <f t="shared" si="52"/>
        <v>0</v>
      </c>
      <c r="H357" s="10">
        <f t="shared" si="53"/>
        <v>0</v>
      </c>
      <c r="I357" s="116"/>
      <c r="J357" s="93" t="s">
        <v>104</v>
      </c>
      <c r="K357" s="94">
        <v>6824</v>
      </c>
      <c r="L357" s="116"/>
    </row>
    <row r="358" spans="1:12" x14ac:dyDescent="0.2">
      <c r="A358" s="54" t="s">
        <v>417</v>
      </c>
      <c r="B358" s="117" t="s">
        <v>423</v>
      </c>
      <c r="C358" s="56" t="s">
        <v>71</v>
      </c>
      <c r="E358" s="10">
        <f t="shared" si="51"/>
        <v>0</v>
      </c>
      <c r="F358" s="116"/>
      <c r="G358" s="10">
        <f t="shared" si="52"/>
        <v>0</v>
      </c>
      <c r="H358" s="10">
        <f t="shared" si="53"/>
        <v>0</v>
      </c>
      <c r="I358" s="116"/>
      <c r="L358" s="116">
        <v>9072.27</v>
      </c>
    </row>
    <row r="359" spans="1:12" x14ac:dyDescent="0.2">
      <c r="E359" s="10">
        <f t="shared" si="51"/>
        <v>0</v>
      </c>
      <c r="F359" s="116"/>
      <c r="G359" s="10">
        <f t="shared" si="52"/>
        <v>0</v>
      </c>
      <c r="H359" s="10">
        <f t="shared" si="53"/>
        <v>0</v>
      </c>
      <c r="I359" s="116"/>
      <c r="L359" s="116"/>
    </row>
    <row r="360" spans="1:12" x14ac:dyDescent="0.2">
      <c r="E360" s="10">
        <f t="shared" si="51"/>
        <v>0</v>
      </c>
      <c r="F360" s="116"/>
      <c r="G360" s="10">
        <f t="shared" si="52"/>
        <v>0</v>
      </c>
      <c r="H360" s="10">
        <f t="shared" si="53"/>
        <v>0</v>
      </c>
      <c r="I360" s="116"/>
      <c r="L360" s="116"/>
    </row>
    <row r="361" spans="1:12" x14ac:dyDescent="0.2">
      <c r="A361" s="120" t="s">
        <v>419</v>
      </c>
      <c r="E361" s="10">
        <f t="shared" si="51"/>
        <v>0</v>
      </c>
      <c r="F361" s="116"/>
      <c r="G361" s="10">
        <f t="shared" si="52"/>
        <v>0</v>
      </c>
      <c r="H361" s="10">
        <f t="shared" si="53"/>
        <v>0</v>
      </c>
      <c r="I361" s="116"/>
      <c r="L361" s="116"/>
    </row>
    <row r="362" spans="1:12" x14ac:dyDescent="0.2">
      <c r="A362" s="54">
        <v>45112</v>
      </c>
      <c r="B362" s="117" t="s">
        <v>420</v>
      </c>
      <c r="C362" s="56" t="s">
        <v>71</v>
      </c>
      <c r="E362" s="10">
        <f t="shared" si="51"/>
        <v>0</v>
      </c>
      <c r="F362" s="116"/>
      <c r="G362" s="10">
        <f t="shared" si="52"/>
        <v>0</v>
      </c>
      <c r="H362" s="10">
        <f t="shared" si="53"/>
        <v>0</v>
      </c>
      <c r="I362" s="116">
        <v>3559</v>
      </c>
      <c r="K362" s="94">
        <v>4760</v>
      </c>
      <c r="L362" s="116"/>
    </row>
    <row r="363" spans="1:12" x14ac:dyDescent="0.2">
      <c r="A363" s="54">
        <v>45135</v>
      </c>
      <c r="B363" s="117" t="s">
        <v>421</v>
      </c>
      <c r="C363" s="56" t="s">
        <v>71</v>
      </c>
      <c r="E363" s="10">
        <f t="shared" si="51"/>
        <v>0</v>
      </c>
      <c r="F363" s="116"/>
      <c r="G363" s="10">
        <f t="shared" si="52"/>
        <v>0</v>
      </c>
      <c r="H363" s="10">
        <f t="shared" si="53"/>
        <v>0</v>
      </c>
      <c r="I363" s="116">
        <v>3585</v>
      </c>
      <c r="K363" s="94">
        <v>4760</v>
      </c>
      <c r="L363" s="116"/>
    </row>
    <row r="364" spans="1:12" x14ac:dyDescent="0.2">
      <c r="A364" s="54">
        <v>45155</v>
      </c>
      <c r="B364" s="117" t="s">
        <v>422</v>
      </c>
      <c r="C364" s="56" t="s">
        <v>71</v>
      </c>
      <c r="E364" s="10">
        <f t="shared" si="51"/>
        <v>0</v>
      </c>
      <c r="F364" s="116"/>
      <c r="G364" s="10">
        <f t="shared" si="52"/>
        <v>0</v>
      </c>
      <c r="H364" s="10">
        <f t="shared" si="53"/>
        <v>0</v>
      </c>
      <c r="I364" s="116">
        <v>9072.27</v>
      </c>
      <c r="K364" s="94">
        <v>4760</v>
      </c>
      <c r="L364" s="116"/>
    </row>
    <row r="365" spans="1:12" x14ac:dyDescent="0.2">
      <c r="A365" s="54">
        <v>45167</v>
      </c>
      <c r="B365" s="55" t="s">
        <v>424</v>
      </c>
      <c r="C365" s="56" t="s">
        <v>67</v>
      </c>
      <c r="E365" s="10">
        <f t="shared" si="51"/>
        <v>0</v>
      </c>
      <c r="F365" s="116">
        <v>18092</v>
      </c>
      <c r="G365" s="10">
        <f t="shared" si="52"/>
        <v>0</v>
      </c>
      <c r="H365" s="10">
        <f t="shared" si="53"/>
        <v>0</v>
      </c>
      <c r="I365" s="116"/>
      <c r="J365" s="93" t="s">
        <v>78</v>
      </c>
      <c r="K365" s="94">
        <v>6861</v>
      </c>
      <c r="L365" s="116"/>
    </row>
    <row r="366" spans="1:12" x14ac:dyDescent="0.2">
      <c r="A366" s="54">
        <v>45182</v>
      </c>
      <c r="B366" s="117" t="s">
        <v>425</v>
      </c>
      <c r="C366" s="56" t="s">
        <v>71</v>
      </c>
      <c r="E366" s="10">
        <f t="shared" si="51"/>
        <v>0</v>
      </c>
      <c r="F366" s="116"/>
      <c r="G366" s="10">
        <f t="shared" si="52"/>
        <v>0</v>
      </c>
      <c r="H366" s="10">
        <f t="shared" si="53"/>
        <v>0</v>
      </c>
      <c r="I366" s="116"/>
      <c r="K366" s="94">
        <v>4760</v>
      </c>
      <c r="L366" s="116">
        <v>18092</v>
      </c>
    </row>
    <row r="367" spans="1:12" x14ac:dyDescent="0.2">
      <c r="A367" s="54">
        <v>45201</v>
      </c>
      <c r="B367" s="55" t="s">
        <v>426</v>
      </c>
      <c r="C367" s="56" t="s">
        <v>67</v>
      </c>
      <c r="E367" s="10">
        <f t="shared" si="51"/>
        <v>0</v>
      </c>
      <c r="F367" s="116">
        <v>3500</v>
      </c>
      <c r="G367" s="10">
        <f t="shared" si="52"/>
        <v>0</v>
      </c>
      <c r="H367" s="10">
        <f t="shared" si="53"/>
        <v>0</v>
      </c>
      <c r="I367" s="116"/>
      <c r="J367" s="93" t="s">
        <v>78</v>
      </c>
      <c r="K367" s="94">
        <v>6861</v>
      </c>
      <c r="L367" s="116"/>
    </row>
    <row r="368" spans="1:12" x14ac:dyDescent="0.2">
      <c r="A368" s="54">
        <v>45217</v>
      </c>
      <c r="B368" s="117" t="s">
        <v>428</v>
      </c>
      <c r="C368" s="56" t="s">
        <v>71</v>
      </c>
      <c r="E368" s="10">
        <f t="shared" ref="E368:E430" si="54">+D368</f>
        <v>0</v>
      </c>
      <c r="F368" s="116"/>
      <c r="G368" s="10">
        <f t="shared" ref="G368:G430" si="55">IF(J368&gt;0,0,F368)</f>
        <v>0</v>
      </c>
      <c r="H368" s="10">
        <f t="shared" ref="H368:H430" si="56">+D368</f>
        <v>0</v>
      </c>
      <c r="I368" s="116"/>
      <c r="L368" s="116">
        <v>3500</v>
      </c>
    </row>
    <row r="369" spans="1:12" x14ac:dyDescent="0.2">
      <c r="A369" s="54">
        <v>45229</v>
      </c>
      <c r="B369" s="117" t="s">
        <v>427</v>
      </c>
      <c r="C369" s="56" t="s">
        <v>71</v>
      </c>
      <c r="E369" s="10">
        <f t="shared" si="54"/>
        <v>0</v>
      </c>
      <c r="F369" s="116"/>
      <c r="G369" s="10">
        <f t="shared" si="55"/>
        <v>0</v>
      </c>
      <c r="H369" s="10">
        <f t="shared" si="56"/>
        <v>0</v>
      </c>
      <c r="I369" s="116">
        <v>18092</v>
      </c>
      <c r="K369" s="94">
        <v>4760</v>
      </c>
      <c r="L369" s="116"/>
    </row>
    <row r="370" spans="1:12" x14ac:dyDescent="0.2">
      <c r="A370" s="54">
        <v>45259</v>
      </c>
      <c r="B370" s="117" t="s">
        <v>429</v>
      </c>
      <c r="C370" s="56" t="s">
        <v>71</v>
      </c>
      <c r="E370" s="10">
        <f t="shared" si="54"/>
        <v>0</v>
      </c>
      <c r="F370" s="116"/>
      <c r="G370" s="10">
        <f t="shared" si="55"/>
        <v>0</v>
      </c>
      <c r="H370" s="10">
        <f t="shared" si="56"/>
        <v>0</v>
      </c>
      <c r="I370" s="116">
        <v>3500</v>
      </c>
      <c r="K370" s="94">
        <v>4760</v>
      </c>
      <c r="L370" s="116"/>
    </row>
    <row r="371" spans="1:12" x14ac:dyDescent="0.2">
      <c r="A371" s="54">
        <v>45342</v>
      </c>
      <c r="B371" s="55" t="s">
        <v>430</v>
      </c>
      <c r="C371" s="56" t="s">
        <v>70</v>
      </c>
      <c r="E371" s="10">
        <f t="shared" si="54"/>
        <v>0</v>
      </c>
      <c r="F371" s="116"/>
      <c r="G371" s="10">
        <v>-42642.15</v>
      </c>
      <c r="H371" s="10">
        <f t="shared" si="56"/>
        <v>0</v>
      </c>
      <c r="I371" s="116"/>
      <c r="J371" s="93" t="s">
        <v>80</v>
      </c>
      <c r="L371" s="116"/>
    </row>
    <row r="372" spans="1:12" x14ac:dyDescent="0.2">
      <c r="A372" s="54">
        <v>45419</v>
      </c>
      <c r="B372" s="55" t="s">
        <v>431</v>
      </c>
      <c r="C372" s="56" t="s">
        <v>67</v>
      </c>
      <c r="E372" s="10">
        <f t="shared" si="54"/>
        <v>0</v>
      </c>
      <c r="F372" s="116">
        <v>924</v>
      </c>
      <c r="G372" s="10">
        <f t="shared" si="55"/>
        <v>924</v>
      </c>
      <c r="H372" s="10">
        <f t="shared" si="56"/>
        <v>0</v>
      </c>
      <c r="I372" s="116"/>
      <c r="K372" s="94">
        <v>6849</v>
      </c>
      <c r="L372" s="116"/>
    </row>
    <row r="373" spans="1:12" x14ac:dyDescent="0.2">
      <c r="A373" s="54">
        <v>45432</v>
      </c>
      <c r="B373" s="117" t="s">
        <v>432</v>
      </c>
      <c r="C373" s="56" t="s">
        <v>71</v>
      </c>
      <c r="E373" s="10">
        <f t="shared" si="54"/>
        <v>0</v>
      </c>
      <c r="F373" s="116"/>
      <c r="G373" s="10">
        <f t="shared" si="55"/>
        <v>0</v>
      </c>
      <c r="H373" s="10">
        <f t="shared" si="56"/>
        <v>0</v>
      </c>
      <c r="I373" s="116"/>
      <c r="K373" s="94">
        <v>4760</v>
      </c>
      <c r="L373" s="116">
        <v>924</v>
      </c>
    </row>
    <row r="374" spans="1:12" x14ac:dyDescent="0.2">
      <c r="A374" s="54">
        <v>45471</v>
      </c>
      <c r="B374" s="117" t="s">
        <v>433</v>
      </c>
      <c r="C374" s="56" t="s">
        <v>71</v>
      </c>
      <c r="E374" s="10">
        <f t="shared" si="54"/>
        <v>0</v>
      </c>
      <c r="F374" s="116"/>
      <c r="G374" s="10">
        <f t="shared" si="55"/>
        <v>0</v>
      </c>
      <c r="H374" s="10">
        <f t="shared" si="56"/>
        <v>0</v>
      </c>
      <c r="I374" s="116">
        <v>924</v>
      </c>
      <c r="K374" s="94">
        <v>4760</v>
      </c>
      <c r="L374" s="116"/>
    </row>
    <row r="375" spans="1:12" x14ac:dyDescent="0.2">
      <c r="E375" s="10">
        <f t="shared" si="54"/>
        <v>0</v>
      </c>
      <c r="F375" s="116"/>
      <c r="G375" s="10">
        <f t="shared" si="55"/>
        <v>0</v>
      </c>
      <c r="H375" s="10">
        <f t="shared" si="56"/>
        <v>0</v>
      </c>
      <c r="I375" s="116"/>
      <c r="L375" s="116"/>
    </row>
    <row r="376" spans="1:12" x14ac:dyDescent="0.2">
      <c r="E376" s="10">
        <f t="shared" si="54"/>
        <v>0</v>
      </c>
      <c r="F376" s="116"/>
      <c r="G376" s="10">
        <f t="shared" si="55"/>
        <v>0</v>
      </c>
      <c r="H376" s="10">
        <f t="shared" si="56"/>
        <v>0</v>
      </c>
      <c r="I376" s="116"/>
      <c r="L376" s="116"/>
    </row>
    <row r="377" spans="1:12" x14ac:dyDescent="0.2">
      <c r="A377" s="120" t="s">
        <v>434</v>
      </c>
      <c r="E377" s="10">
        <f t="shared" si="54"/>
        <v>0</v>
      </c>
      <c r="F377" s="116"/>
      <c r="G377" s="10">
        <f t="shared" si="55"/>
        <v>0</v>
      </c>
      <c r="H377" s="10">
        <f t="shared" si="56"/>
        <v>0</v>
      </c>
      <c r="I377" s="116"/>
      <c r="L377" s="116"/>
    </row>
    <row r="378" spans="1:12" s="124" customFormat="1" x14ac:dyDescent="0.2">
      <c r="A378" s="121">
        <v>45510</v>
      </c>
      <c r="B378" s="122" t="s">
        <v>435</v>
      </c>
      <c r="C378" s="123" t="s">
        <v>67</v>
      </c>
      <c r="F378" s="125">
        <v>16863</v>
      </c>
      <c r="G378" s="10">
        <f t="shared" si="55"/>
        <v>16863</v>
      </c>
      <c r="H378" s="10">
        <f t="shared" si="56"/>
        <v>0</v>
      </c>
      <c r="K378" s="126">
        <v>6870</v>
      </c>
    </row>
    <row r="379" spans="1:12" x14ac:dyDescent="0.2">
      <c r="A379" s="54">
        <v>45565</v>
      </c>
      <c r="B379" s="117" t="s">
        <v>436</v>
      </c>
      <c r="C379" s="56" t="s">
        <v>71</v>
      </c>
      <c r="E379" s="10">
        <f t="shared" si="54"/>
        <v>0</v>
      </c>
      <c r="F379" s="116"/>
      <c r="G379" s="10">
        <f t="shared" si="55"/>
        <v>0</v>
      </c>
      <c r="H379" s="10">
        <f t="shared" si="56"/>
        <v>0</v>
      </c>
      <c r="I379" s="116"/>
      <c r="L379" s="116">
        <v>16863</v>
      </c>
    </row>
    <row r="380" spans="1:12" x14ac:dyDescent="0.2">
      <c r="A380" s="54">
        <v>45596</v>
      </c>
      <c r="B380" s="117" t="s">
        <v>437</v>
      </c>
      <c r="C380" s="56" t="s">
        <v>71</v>
      </c>
      <c r="E380" s="10">
        <f t="shared" si="54"/>
        <v>0</v>
      </c>
      <c r="F380" s="116"/>
      <c r="G380" s="10">
        <f t="shared" si="55"/>
        <v>0</v>
      </c>
      <c r="H380" s="10">
        <f t="shared" si="56"/>
        <v>0</v>
      </c>
      <c r="I380" s="116">
        <v>16863</v>
      </c>
      <c r="K380" s="94">
        <v>4760</v>
      </c>
      <c r="L380" s="116"/>
    </row>
    <row r="381" spans="1:12" x14ac:dyDescent="0.2">
      <c r="E381" s="10">
        <f t="shared" si="54"/>
        <v>0</v>
      </c>
      <c r="F381" s="116"/>
      <c r="G381" s="10">
        <f t="shared" si="55"/>
        <v>0</v>
      </c>
      <c r="H381" s="10">
        <f t="shared" si="56"/>
        <v>0</v>
      </c>
      <c r="I381" s="116"/>
      <c r="L381" s="116"/>
    </row>
    <row r="382" spans="1:12" x14ac:dyDescent="0.2">
      <c r="E382" s="10">
        <f t="shared" si="54"/>
        <v>0</v>
      </c>
      <c r="F382" s="116"/>
      <c r="G382" s="10">
        <f t="shared" si="55"/>
        <v>0</v>
      </c>
      <c r="H382" s="10">
        <f t="shared" si="56"/>
        <v>0</v>
      </c>
      <c r="I382" s="116"/>
      <c r="L382" s="116"/>
    </row>
    <row r="383" spans="1:12" x14ac:dyDescent="0.2">
      <c r="E383" s="10">
        <f t="shared" si="54"/>
        <v>0</v>
      </c>
      <c r="F383" s="116"/>
      <c r="G383" s="10">
        <f t="shared" si="55"/>
        <v>0</v>
      </c>
      <c r="H383" s="10">
        <f t="shared" si="56"/>
        <v>0</v>
      </c>
      <c r="I383" s="116"/>
      <c r="L383" s="116"/>
    </row>
    <row r="384" spans="1:12" x14ac:dyDescent="0.2">
      <c r="E384" s="10">
        <f t="shared" si="54"/>
        <v>0</v>
      </c>
      <c r="F384" s="116"/>
      <c r="G384" s="10">
        <f t="shared" si="55"/>
        <v>0</v>
      </c>
      <c r="H384" s="10">
        <f t="shared" si="56"/>
        <v>0</v>
      </c>
      <c r="I384" s="116"/>
      <c r="L384" s="116"/>
    </row>
    <row r="385" spans="5:12" x14ac:dyDescent="0.2">
      <c r="E385" s="10">
        <f t="shared" si="54"/>
        <v>0</v>
      </c>
      <c r="F385" s="116"/>
      <c r="G385" s="10">
        <f t="shared" si="55"/>
        <v>0</v>
      </c>
      <c r="H385" s="10">
        <f t="shared" si="56"/>
        <v>0</v>
      </c>
      <c r="I385" s="116"/>
      <c r="L385" s="116"/>
    </row>
    <row r="386" spans="5:12" x14ac:dyDescent="0.2">
      <c r="E386" s="10">
        <f t="shared" si="54"/>
        <v>0</v>
      </c>
      <c r="F386" s="116"/>
      <c r="G386" s="10">
        <f t="shared" si="55"/>
        <v>0</v>
      </c>
      <c r="H386" s="10">
        <f t="shared" si="56"/>
        <v>0</v>
      </c>
      <c r="I386" s="116"/>
      <c r="L386" s="116"/>
    </row>
    <row r="387" spans="5:12" x14ac:dyDescent="0.2">
      <c r="E387" s="10">
        <f t="shared" si="54"/>
        <v>0</v>
      </c>
      <c r="F387" s="116"/>
      <c r="G387" s="10">
        <f t="shared" si="55"/>
        <v>0</v>
      </c>
      <c r="H387" s="10">
        <f t="shared" si="56"/>
        <v>0</v>
      </c>
      <c r="I387" s="116"/>
      <c r="L387" s="116"/>
    </row>
    <row r="388" spans="5:12" x14ac:dyDescent="0.2">
      <c r="E388" s="10">
        <f t="shared" si="54"/>
        <v>0</v>
      </c>
      <c r="F388" s="116"/>
      <c r="G388" s="10">
        <f t="shared" si="55"/>
        <v>0</v>
      </c>
      <c r="H388" s="10">
        <f t="shared" si="56"/>
        <v>0</v>
      </c>
      <c r="I388" s="116"/>
      <c r="L388" s="116"/>
    </row>
    <row r="389" spans="5:12" x14ac:dyDescent="0.2">
      <c r="E389" s="10">
        <f t="shared" si="54"/>
        <v>0</v>
      </c>
      <c r="F389" s="116"/>
      <c r="G389" s="10">
        <f t="shared" si="55"/>
        <v>0</v>
      </c>
      <c r="H389" s="10">
        <f t="shared" si="56"/>
        <v>0</v>
      </c>
      <c r="I389" s="116"/>
      <c r="L389" s="116"/>
    </row>
    <row r="390" spans="5:12" x14ac:dyDescent="0.2">
      <c r="E390" s="10">
        <f t="shared" si="54"/>
        <v>0</v>
      </c>
      <c r="F390" s="116"/>
      <c r="G390" s="10">
        <f t="shared" si="55"/>
        <v>0</v>
      </c>
      <c r="H390" s="10">
        <f t="shared" si="56"/>
        <v>0</v>
      </c>
      <c r="I390" s="116"/>
      <c r="L390" s="116"/>
    </row>
    <row r="391" spans="5:12" x14ac:dyDescent="0.2">
      <c r="E391" s="10">
        <f t="shared" si="54"/>
        <v>0</v>
      </c>
      <c r="F391" s="116"/>
      <c r="G391" s="10">
        <f t="shared" si="55"/>
        <v>0</v>
      </c>
      <c r="H391" s="10">
        <f t="shared" si="56"/>
        <v>0</v>
      </c>
      <c r="I391" s="116"/>
      <c r="L391" s="116"/>
    </row>
    <row r="392" spans="5:12" x14ac:dyDescent="0.2">
      <c r="E392" s="10">
        <f t="shared" si="54"/>
        <v>0</v>
      </c>
      <c r="F392" s="116"/>
      <c r="G392" s="10">
        <f t="shared" si="55"/>
        <v>0</v>
      </c>
      <c r="H392" s="10">
        <f t="shared" si="56"/>
        <v>0</v>
      </c>
      <c r="I392" s="116"/>
      <c r="L392" s="116"/>
    </row>
    <row r="393" spans="5:12" x14ac:dyDescent="0.2">
      <c r="E393" s="10">
        <f t="shared" si="54"/>
        <v>0</v>
      </c>
      <c r="F393" s="116"/>
      <c r="G393" s="10">
        <f t="shared" si="55"/>
        <v>0</v>
      </c>
      <c r="H393" s="10">
        <f t="shared" si="56"/>
        <v>0</v>
      </c>
      <c r="I393" s="116"/>
      <c r="L393" s="116"/>
    </row>
    <row r="394" spans="5:12" x14ac:dyDescent="0.2">
      <c r="E394" s="10">
        <f t="shared" si="54"/>
        <v>0</v>
      </c>
      <c r="F394" s="116"/>
      <c r="G394" s="10">
        <f t="shared" si="55"/>
        <v>0</v>
      </c>
      <c r="H394" s="10">
        <f t="shared" si="56"/>
        <v>0</v>
      </c>
      <c r="I394" s="116"/>
      <c r="L394" s="116"/>
    </row>
    <row r="395" spans="5:12" x14ac:dyDescent="0.2">
      <c r="E395" s="10">
        <f t="shared" si="54"/>
        <v>0</v>
      </c>
      <c r="F395" s="116"/>
      <c r="G395" s="10">
        <f t="shared" si="55"/>
        <v>0</v>
      </c>
      <c r="H395" s="10">
        <f t="shared" si="56"/>
        <v>0</v>
      </c>
      <c r="I395" s="116"/>
      <c r="L395" s="116"/>
    </row>
    <row r="396" spans="5:12" x14ac:dyDescent="0.2">
      <c r="E396" s="10">
        <f t="shared" si="54"/>
        <v>0</v>
      </c>
      <c r="F396" s="116"/>
      <c r="G396" s="10">
        <f t="shared" si="55"/>
        <v>0</v>
      </c>
      <c r="H396" s="10">
        <f t="shared" si="56"/>
        <v>0</v>
      </c>
      <c r="I396" s="116"/>
      <c r="L396" s="116"/>
    </row>
    <row r="397" spans="5:12" x14ac:dyDescent="0.2">
      <c r="E397" s="10">
        <f t="shared" si="54"/>
        <v>0</v>
      </c>
      <c r="F397" s="116"/>
      <c r="G397" s="10">
        <f t="shared" si="55"/>
        <v>0</v>
      </c>
      <c r="H397" s="10">
        <f t="shared" si="56"/>
        <v>0</v>
      </c>
      <c r="I397" s="116"/>
      <c r="L397" s="116"/>
    </row>
    <row r="398" spans="5:12" x14ac:dyDescent="0.2">
      <c r="E398" s="10">
        <f t="shared" si="54"/>
        <v>0</v>
      </c>
      <c r="F398" s="116"/>
      <c r="G398" s="10">
        <f t="shared" si="55"/>
        <v>0</v>
      </c>
      <c r="H398" s="10">
        <f t="shared" si="56"/>
        <v>0</v>
      </c>
      <c r="I398" s="116"/>
      <c r="L398" s="116"/>
    </row>
    <row r="399" spans="5:12" x14ac:dyDescent="0.2">
      <c r="E399" s="10">
        <f t="shared" si="54"/>
        <v>0</v>
      </c>
      <c r="F399" s="116"/>
      <c r="G399" s="10">
        <f t="shared" si="55"/>
        <v>0</v>
      </c>
      <c r="H399" s="10">
        <f t="shared" si="56"/>
        <v>0</v>
      </c>
      <c r="I399" s="116"/>
      <c r="L399" s="116"/>
    </row>
    <row r="400" spans="5:12" x14ac:dyDescent="0.2">
      <c r="E400" s="10">
        <f t="shared" si="54"/>
        <v>0</v>
      </c>
      <c r="F400" s="116"/>
      <c r="G400" s="10">
        <f t="shared" si="55"/>
        <v>0</v>
      </c>
      <c r="H400" s="10">
        <f t="shared" si="56"/>
        <v>0</v>
      </c>
      <c r="I400" s="116"/>
      <c r="L400" s="116"/>
    </row>
    <row r="401" spans="5:12" x14ac:dyDescent="0.2">
      <c r="E401" s="10">
        <f t="shared" si="54"/>
        <v>0</v>
      </c>
      <c r="F401" s="116"/>
      <c r="G401" s="10">
        <f t="shared" si="55"/>
        <v>0</v>
      </c>
      <c r="H401" s="10">
        <f t="shared" si="56"/>
        <v>0</v>
      </c>
      <c r="I401" s="116"/>
      <c r="L401" s="116"/>
    </row>
    <row r="402" spans="5:12" x14ac:dyDescent="0.2">
      <c r="E402" s="10">
        <f t="shared" si="54"/>
        <v>0</v>
      </c>
      <c r="F402" s="116"/>
      <c r="G402" s="10">
        <f t="shared" si="55"/>
        <v>0</v>
      </c>
      <c r="H402" s="10">
        <f t="shared" si="56"/>
        <v>0</v>
      </c>
      <c r="I402" s="116"/>
      <c r="L402" s="116"/>
    </row>
    <row r="403" spans="5:12" x14ac:dyDescent="0.2">
      <c r="E403" s="10">
        <f t="shared" si="54"/>
        <v>0</v>
      </c>
      <c r="F403" s="116"/>
      <c r="G403" s="10">
        <f t="shared" si="55"/>
        <v>0</v>
      </c>
      <c r="H403" s="10">
        <f t="shared" si="56"/>
        <v>0</v>
      </c>
      <c r="I403" s="116"/>
      <c r="L403" s="116"/>
    </row>
    <row r="404" spans="5:12" x14ac:dyDescent="0.2">
      <c r="E404" s="10">
        <f t="shared" si="54"/>
        <v>0</v>
      </c>
      <c r="F404" s="116"/>
      <c r="G404" s="10">
        <f t="shared" si="55"/>
        <v>0</v>
      </c>
      <c r="H404" s="10">
        <f t="shared" si="56"/>
        <v>0</v>
      </c>
      <c r="I404" s="116"/>
      <c r="L404" s="116"/>
    </row>
    <row r="405" spans="5:12" x14ac:dyDescent="0.2">
      <c r="E405" s="10">
        <f t="shared" si="54"/>
        <v>0</v>
      </c>
      <c r="F405" s="116"/>
      <c r="G405" s="10">
        <f t="shared" si="55"/>
        <v>0</v>
      </c>
      <c r="H405" s="10">
        <f t="shared" si="56"/>
        <v>0</v>
      </c>
      <c r="I405" s="116"/>
      <c r="L405" s="116"/>
    </row>
    <row r="406" spans="5:12" x14ac:dyDescent="0.2">
      <c r="E406" s="10">
        <f t="shared" si="54"/>
        <v>0</v>
      </c>
      <c r="F406" s="116"/>
      <c r="G406" s="10">
        <f t="shared" si="55"/>
        <v>0</v>
      </c>
      <c r="H406" s="10">
        <f t="shared" si="56"/>
        <v>0</v>
      </c>
      <c r="I406" s="116"/>
      <c r="L406" s="116"/>
    </row>
    <row r="407" spans="5:12" x14ac:dyDescent="0.2">
      <c r="E407" s="10">
        <f t="shared" si="54"/>
        <v>0</v>
      </c>
      <c r="F407" s="116"/>
      <c r="G407" s="10">
        <f t="shared" si="55"/>
        <v>0</v>
      </c>
      <c r="H407" s="10">
        <f t="shared" si="56"/>
        <v>0</v>
      </c>
      <c r="I407" s="116"/>
      <c r="L407" s="116"/>
    </row>
    <row r="408" spans="5:12" x14ac:dyDescent="0.2">
      <c r="E408" s="10">
        <f t="shared" si="54"/>
        <v>0</v>
      </c>
      <c r="F408" s="116"/>
      <c r="G408" s="10">
        <f t="shared" si="55"/>
        <v>0</v>
      </c>
      <c r="H408" s="10">
        <f t="shared" si="56"/>
        <v>0</v>
      </c>
      <c r="I408" s="116"/>
      <c r="L408" s="116"/>
    </row>
    <row r="409" spans="5:12" x14ac:dyDescent="0.2">
      <c r="E409" s="10">
        <f t="shared" si="54"/>
        <v>0</v>
      </c>
      <c r="F409" s="116"/>
      <c r="G409" s="10">
        <f t="shared" si="55"/>
        <v>0</v>
      </c>
      <c r="H409" s="10">
        <f t="shared" si="56"/>
        <v>0</v>
      </c>
      <c r="I409" s="116"/>
      <c r="L409" s="116"/>
    </row>
    <row r="410" spans="5:12" x14ac:dyDescent="0.2">
      <c r="E410" s="10">
        <f t="shared" si="54"/>
        <v>0</v>
      </c>
      <c r="F410" s="116"/>
      <c r="G410" s="10">
        <f t="shared" si="55"/>
        <v>0</v>
      </c>
      <c r="H410" s="10">
        <f t="shared" si="56"/>
        <v>0</v>
      </c>
      <c r="I410" s="116"/>
      <c r="L410" s="116"/>
    </row>
    <row r="411" spans="5:12" x14ac:dyDescent="0.2">
      <c r="E411" s="10">
        <f t="shared" si="54"/>
        <v>0</v>
      </c>
      <c r="F411" s="116"/>
      <c r="G411" s="10">
        <f t="shared" si="55"/>
        <v>0</v>
      </c>
      <c r="H411" s="10">
        <f t="shared" si="56"/>
        <v>0</v>
      </c>
      <c r="I411" s="116"/>
      <c r="L411" s="116"/>
    </row>
    <row r="412" spans="5:12" x14ac:dyDescent="0.2">
      <c r="E412" s="10">
        <f t="shared" si="54"/>
        <v>0</v>
      </c>
      <c r="F412" s="116"/>
      <c r="G412" s="10">
        <f t="shared" si="55"/>
        <v>0</v>
      </c>
      <c r="H412" s="10">
        <f t="shared" si="56"/>
        <v>0</v>
      </c>
      <c r="I412" s="116"/>
    </row>
    <row r="413" spans="5:12" x14ac:dyDescent="0.2">
      <c r="E413" s="10">
        <f t="shared" si="54"/>
        <v>0</v>
      </c>
      <c r="F413" s="116"/>
      <c r="G413" s="10">
        <f t="shared" si="55"/>
        <v>0</v>
      </c>
      <c r="H413" s="10">
        <f t="shared" si="56"/>
        <v>0</v>
      </c>
      <c r="I413" s="116"/>
    </row>
    <row r="414" spans="5:12" x14ac:dyDescent="0.2">
      <c r="E414" s="10">
        <f t="shared" si="54"/>
        <v>0</v>
      </c>
      <c r="F414" s="116"/>
      <c r="G414" s="10">
        <f t="shared" si="55"/>
        <v>0</v>
      </c>
      <c r="H414" s="10">
        <f t="shared" si="56"/>
        <v>0</v>
      </c>
      <c r="I414" s="116"/>
    </row>
    <row r="415" spans="5:12" x14ac:dyDescent="0.2">
      <c r="E415" s="10">
        <f t="shared" si="54"/>
        <v>0</v>
      </c>
      <c r="F415" s="116"/>
      <c r="G415" s="10">
        <f t="shared" si="55"/>
        <v>0</v>
      </c>
      <c r="H415" s="10">
        <f t="shared" si="56"/>
        <v>0</v>
      </c>
      <c r="I415" s="116"/>
    </row>
    <row r="416" spans="5:12" x14ac:dyDescent="0.2">
      <c r="E416" s="10">
        <f t="shared" si="54"/>
        <v>0</v>
      </c>
      <c r="F416" s="116"/>
      <c r="G416" s="10">
        <f t="shared" si="55"/>
        <v>0</v>
      </c>
      <c r="H416" s="10">
        <f t="shared" si="56"/>
        <v>0</v>
      </c>
      <c r="I416" s="116"/>
    </row>
    <row r="417" spans="5:9" x14ac:dyDescent="0.2">
      <c r="E417" s="10">
        <f t="shared" si="54"/>
        <v>0</v>
      </c>
      <c r="F417" s="116"/>
      <c r="G417" s="10">
        <f t="shared" si="55"/>
        <v>0</v>
      </c>
      <c r="H417" s="10">
        <f t="shared" si="56"/>
        <v>0</v>
      </c>
      <c r="I417" s="116"/>
    </row>
    <row r="418" spans="5:9" x14ac:dyDescent="0.2">
      <c r="E418" s="10">
        <f t="shared" si="54"/>
        <v>0</v>
      </c>
      <c r="F418" s="116"/>
      <c r="G418" s="10">
        <f t="shared" si="55"/>
        <v>0</v>
      </c>
      <c r="H418" s="10">
        <f t="shared" si="56"/>
        <v>0</v>
      </c>
      <c r="I418" s="116"/>
    </row>
    <row r="419" spans="5:9" x14ac:dyDescent="0.2">
      <c r="E419" s="10">
        <f t="shared" si="54"/>
        <v>0</v>
      </c>
      <c r="F419" s="116"/>
      <c r="G419" s="10">
        <f t="shared" si="55"/>
        <v>0</v>
      </c>
      <c r="H419" s="10">
        <f t="shared" si="56"/>
        <v>0</v>
      </c>
      <c r="I419" s="116"/>
    </row>
    <row r="420" spans="5:9" x14ac:dyDescent="0.2">
      <c r="E420" s="10">
        <f t="shared" si="54"/>
        <v>0</v>
      </c>
      <c r="F420" s="116"/>
      <c r="G420" s="10">
        <f t="shared" si="55"/>
        <v>0</v>
      </c>
      <c r="H420" s="10">
        <f t="shared" si="56"/>
        <v>0</v>
      </c>
      <c r="I420" s="116"/>
    </row>
    <row r="421" spans="5:9" x14ac:dyDescent="0.2">
      <c r="E421" s="10">
        <f t="shared" si="54"/>
        <v>0</v>
      </c>
      <c r="F421" s="116"/>
      <c r="G421" s="10">
        <f t="shared" si="55"/>
        <v>0</v>
      </c>
      <c r="H421" s="10">
        <f t="shared" si="56"/>
        <v>0</v>
      </c>
      <c r="I421" s="116"/>
    </row>
    <row r="422" spans="5:9" x14ac:dyDescent="0.2">
      <c r="E422" s="10">
        <f t="shared" si="54"/>
        <v>0</v>
      </c>
      <c r="F422" s="116"/>
      <c r="G422" s="10">
        <f t="shared" si="55"/>
        <v>0</v>
      </c>
      <c r="H422" s="10">
        <f t="shared" si="56"/>
        <v>0</v>
      </c>
      <c r="I422" s="116"/>
    </row>
    <row r="423" spans="5:9" x14ac:dyDescent="0.2">
      <c r="E423" s="10">
        <f t="shared" si="54"/>
        <v>0</v>
      </c>
      <c r="F423" s="116"/>
      <c r="G423" s="10">
        <f t="shared" si="55"/>
        <v>0</v>
      </c>
      <c r="H423" s="10">
        <f t="shared" si="56"/>
        <v>0</v>
      </c>
      <c r="I423" s="116"/>
    </row>
    <row r="424" spans="5:9" x14ac:dyDescent="0.2">
      <c r="E424" s="10">
        <f t="shared" si="54"/>
        <v>0</v>
      </c>
      <c r="F424" s="116"/>
      <c r="G424" s="10">
        <f t="shared" si="55"/>
        <v>0</v>
      </c>
      <c r="H424" s="10">
        <f t="shared" si="56"/>
        <v>0</v>
      </c>
      <c r="I424" s="116"/>
    </row>
    <row r="425" spans="5:9" x14ac:dyDescent="0.2">
      <c r="E425" s="10">
        <f t="shared" si="54"/>
        <v>0</v>
      </c>
      <c r="F425" s="116"/>
      <c r="G425" s="10">
        <f t="shared" si="55"/>
        <v>0</v>
      </c>
      <c r="H425" s="10">
        <f t="shared" si="56"/>
        <v>0</v>
      </c>
      <c r="I425" s="116"/>
    </row>
    <row r="426" spans="5:9" x14ac:dyDescent="0.2">
      <c r="E426" s="10">
        <f t="shared" si="54"/>
        <v>0</v>
      </c>
      <c r="F426" s="116"/>
      <c r="G426" s="10">
        <f t="shared" si="55"/>
        <v>0</v>
      </c>
      <c r="H426" s="10">
        <f t="shared" si="56"/>
        <v>0</v>
      </c>
      <c r="I426" s="116"/>
    </row>
    <row r="427" spans="5:9" x14ac:dyDescent="0.2">
      <c r="E427" s="10">
        <f t="shared" si="54"/>
        <v>0</v>
      </c>
      <c r="F427" s="116"/>
      <c r="G427" s="10">
        <f t="shared" si="55"/>
        <v>0</v>
      </c>
      <c r="H427" s="10">
        <f t="shared" si="56"/>
        <v>0</v>
      </c>
      <c r="I427" s="116"/>
    </row>
    <row r="428" spans="5:9" x14ac:dyDescent="0.2">
      <c r="E428" s="10">
        <f t="shared" si="54"/>
        <v>0</v>
      </c>
      <c r="F428" s="116"/>
      <c r="G428" s="10">
        <f t="shared" si="55"/>
        <v>0</v>
      </c>
      <c r="H428" s="10">
        <f t="shared" si="56"/>
        <v>0</v>
      </c>
      <c r="I428" s="116"/>
    </row>
    <row r="429" spans="5:9" x14ac:dyDescent="0.2">
      <c r="E429" s="10">
        <f t="shared" si="54"/>
        <v>0</v>
      </c>
      <c r="F429" s="116"/>
      <c r="G429" s="10">
        <f t="shared" si="55"/>
        <v>0</v>
      </c>
      <c r="H429" s="10">
        <f t="shared" si="56"/>
        <v>0</v>
      </c>
      <c r="I429" s="116"/>
    </row>
    <row r="430" spans="5:9" x14ac:dyDescent="0.2">
      <c r="E430" s="10">
        <f t="shared" si="54"/>
        <v>0</v>
      </c>
      <c r="F430" s="116"/>
      <c r="G430" s="10">
        <f t="shared" si="55"/>
        <v>0</v>
      </c>
      <c r="H430" s="10">
        <f t="shared" si="56"/>
        <v>0</v>
      </c>
      <c r="I430" s="116"/>
    </row>
    <row r="431" spans="5:9" x14ac:dyDescent="0.2">
      <c r="E431" s="10">
        <f t="shared" ref="E431:E456" si="57">+D431</f>
        <v>0</v>
      </c>
      <c r="F431" s="116"/>
      <c r="G431" s="10">
        <f t="shared" ref="G431:G455" si="58">IF(J431&gt;0,0,F431)</f>
        <v>0</v>
      </c>
      <c r="H431" s="10">
        <f t="shared" ref="H431:H454" si="59">+D431</f>
        <v>0</v>
      </c>
      <c r="I431" s="116"/>
    </row>
    <row r="432" spans="5:9" x14ac:dyDescent="0.2">
      <c r="E432" s="10">
        <f t="shared" si="57"/>
        <v>0</v>
      </c>
      <c r="F432" s="116"/>
      <c r="G432" s="10">
        <f t="shared" si="58"/>
        <v>0</v>
      </c>
      <c r="H432" s="10">
        <f t="shared" si="59"/>
        <v>0</v>
      </c>
      <c r="I432" s="116"/>
    </row>
    <row r="433" spans="5:9" x14ac:dyDescent="0.2">
      <c r="E433" s="10">
        <f t="shared" si="57"/>
        <v>0</v>
      </c>
      <c r="F433" s="116"/>
      <c r="G433" s="10">
        <f t="shared" si="58"/>
        <v>0</v>
      </c>
      <c r="H433" s="10">
        <f t="shared" si="59"/>
        <v>0</v>
      </c>
      <c r="I433" s="116"/>
    </row>
    <row r="434" spans="5:9" x14ac:dyDescent="0.2">
      <c r="E434" s="10">
        <f t="shared" si="57"/>
        <v>0</v>
      </c>
      <c r="F434" s="116"/>
      <c r="G434" s="10">
        <f t="shared" si="58"/>
        <v>0</v>
      </c>
      <c r="H434" s="10">
        <f t="shared" si="59"/>
        <v>0</v>
      </c>
      <c r="I434" s="116"/>
    </row>
    <row r="435" spans="5:9" x14ac:dyDescent="0.2">
      <c r="E435" s="10">
        <f t="shared" si="57"/>
        <v>0</v>
      </c>
      <c r="F435" s="116"/>
      <c r="G435" s="10">
        <f t="shared" si="58"/>
        <v>0</v>
      </c>
      <c r="H435" s="10">
        <f t="shared" si="59"/>
        <v>0</v>
      </c>
      <c r="I435" s="116"/>
    </row>
    <row r="436" spans="5:9" x14ac:dyDescent="0.2">
      <c r="E436" s="10">
        <f t="shared" si="57"/>
        <v>0</v>
      </c>
      <c r="F436" s="116"/>
      <c r="G436" s="10">
        <f t="shared" si="58"/>
        <v>0</v>
      </c>
      <c r="H436" s="10">
        <f t="shared" si="59"/>
        <v>0</v>
      </c>
      <c r="I436" s="116"/>
    </row>
    <row r="437" spans="5:9" x14ac:dyDescent="0.2">
      <c r="E437" s="10">
        <f t="shared" si="57"/>
        <v>0</v>
      </c>
      <c r="F437" s="116"/>
      <c r="G437" s="10">
        <f t="shared" si="58"/>
        <v>0</v>
      </c>
      <c r="H437" s="10">
        <f t="shared" si="59"/>
        <v>0</v>
      </c>
      <c r="I437" s="116"/>
    </row>
    <row r="438" spans="5:9" x14ac:dyDescent="0.2">
      <c r="E438" s="10">
        <f t="shared" si="57"/>
        <v>0</v>
      </c>
      <c r="F438" s="116"/>
      <c r="G438" s="10">
        <f t="shared" si="58"/>
        <v>0</v>
      </c>
      <c r="H438" s="10">
        <f t="shared" si="59"/>
        <v>0</v>
      </c>
      <c r="I438" s="116"/>
    </row>
    <row r="439" spans="5:9" x14ac:dyDescent="0.2">
      <c r="E439" s="10">
        <f t="shared" si="57"/>
        <v>0</v>
      </c>
      <c r="F439" s="116"/>
      <c r="G439" s="10">
        <f t="shared" si="58"/>
        <v>0</v>
      </c>
      <c r="H439" s="10">
        <f t="shared" si="59"/>
        <v>0</v>
      </c>
      <c r="I439" s="116"/>
    </row>
    <row r="440" spans="5:9" x14ac:dyDescent="0.2">
      <c r="E440" s="10">
        <f t="shared" si="57"/>
        <v>0</v>
      </c>
      <c r="F440" s="116"/>
      <c r="G440" s="10">
        <f t="shared" si="58"/>
        <v>0</v>
      </c>
      <c r="H440" s="10">
        <f t="shared" si="59"/>
        <v>0</v>
      </c>
      <c r="I440" s="116"/>
    </row>
    <row r="441" spans="5:9" x14ac:dyDescent="0.2">
      <c r="E441" s="10">
        <f t="shared" si="57"/>
        <v>0</v>
      </c>
      <c r="F441" s="116"/>
      <c r="G441" s="10">
        <f t="shared" si="58"/>
        <v>0</v>
      </c>
      <c r="H441" s="10">
        <f t="shared" si="59"/>
        <v>0</v>
      </c>
      <c r="I441" s="116"/>
    </row>
    <row r="442" spans="5:9" x14ac:dyDescent="0.2">
      <c r="E442" s="10">
        <f t="shared" si="57"/>
        <v>0</v>
      </c>
      <c r="F442" s="116"/>
      <c r="G442" s="10">
        <f t="shared" si="58"/>
        <v>0</v>
      </c>
      <c r="H442" s="10">
        <f t="shared" si="59"/>
        <v>0</v>
      </c>
      <c r="I442" s="116"/>
    </row>
    <row r="443" spans="5:9" x14ac:dyDescent="0.2">
      <c r="E443" s="10">
        <f t="shared" si="57"/>
        <v>0</v>
      </c>
      <c r="F443" s="116"/>
      <c r="G443" s="10">
        <f t="shared" si="58"/>
        <v>0</v>
      </c>
      <c r="H443" s="10">
        <f t="shared" si="59"/>
        <v>0</v>
      </c>
      <c r="I443" s="116"/>
    </row>
    <row r="444" spans="5:9" x14ac:dyDescent="0.2">
      <c r="E444" s="10">
        <f t="shared" si="57"/>
        <v>0</v>
      </c>
      <c r="F444" s="116"/>
      <c r="G444" s="10">
        <f t="shared" si="58"/>
        <v>0</v>
      </c>
      <c r="H444" s="10">
        <f t="shared" si="59"/>
        <v>0</v>
      </c>
      <c r="I444" s="116"/>
    </row>
    <row r="445" spans="5:9" x14ac:dyDescent="0.2">
      <c r="E445" s="10">
        <f t="shared" si="57"/>
        <v>0</v>
      </c>
      <c r="F445" s="116"/>
      <c r="G445" s="10">
        <f t="shared" si="58"/>
        <v>0</v>
      </c>
      <c r="H445" s="10">
        <f t="shared" si="59"/>
        <v>0</v>
      </c>
      <c r="I445" s="116"/>
    </row>
    <row r="446" spans="5:9" x14ac:dyDescent="0.2">
      <c r="E446" s="10">
        <f t="shared" si="57"/>
        <v>0</v>
      </c>
      <c r="F446" s="116"/>
      <c r="G446" s="10">
        <f t="shared" si="58"/>
        <v>0</v>
      </c>
      <c r="H446" s="10">
        <f t="shared" si="59"/>
        <v>0</v>
      </c>
      <c r="I446" s="116"/>
    </row>
    <row r="447" spans="5:9" x14ac:dyDescent="0.2">
      <c r="E447" s="10">
        <f t="shared" si="57"/>
        <v>0</v>
      </c>
      <c r="F447" s="116"/>
      <c r="G447" s="10">
        <f t="shared" si="58"/>
        <v>0</v>
      </c>
      <c r="H447" s="10">
        <f t="shared" si="59"/>
        <v>0</v>
      </c>
      <c r="I447" s="116"/>
    </row>
    <row r="448" spans="5:9" x14ac:dyDescent="0.2">
      <c r="E448" s="10">
        <f t="shared" si="57"/>
        <v>0</v>
      </c>
      <c r="F448" s="116"/>
      <c r="G448" s="10">
        <f t="shared" si="58"/>
        <v>0</v>
      </c>
      <c r="H448" s="10">
        <f t="shared" si="59"/>
        <v>0</v>
      </c>
      <c r="I448" s="116"/>
    </row>
    <row r="449" spans="5:9" x14ac:dyDescent="0.2">
      <c r="E449" s="10">
        <f t="shared" si="57"/>
        <v>0</v>
      </c>
      <c r="F449" s="116"/>
      <c r="G449" s="10">
        <f t="shared" si="58"/>
        <v>0</v>
      </c>
      <c r="H449" s="10">
        <f t="shared" si="59"/>
        <v>0</v>
      </c>
      <c r="I449" s="116"/>
    </row>
    <row r="450" spans="5:9" x14ac:dyDescent="0.2">
      <c r="E450" s="10">
        <f t="shared" si="57"/>
        <v>0</v>
      </c>
      <c r="F450" s="116"/>
      <c r="G450" s="10">
        <f t="shared" si="58"/>
        <v>0</v>
      </c>
      <c r="H450" s="10">
        <f t="shared" si="59"/>
        <v>0</v>
      </c>
      <c r="I450" s="116"/>
    </row>
    <row r="451" spans="5:9" x14ac:dyDescent="0.2">
      <c r="E451" s="10">
        <f t="shared" si="57"/>
        <v>0</v>
      </c>
      <c r="F451" s="116"/>
      <c r="G451" s="10">
        <f t="shared" si="58"/>
        <v>0</v>
      </c>
      <c r="H451" s="10">
        <f t="shared" si="59"/>
        <v>0</v>
      </c>
      <c r="I451" s="116"/>
    </row>
    <row r="452" spans="5:9" x14ac:dyDescent="0.2">
      <c r="E452" s="10">
        <f t="shared" si="57"/>
        <v>0</v>
      </c>
      <c r="F452" s="116"/>
      <c r="G452" s="10">
        <f t="shared" si="58"/>
        <v>0</v>
      </c>
      <c r="H452" s="10">
        <f t="shared" si="59"/>
        <v>0</v>
      </c>
      <c r="I452" s="116"/>
    </row>
    <row r="453" spans="5:9" x14ac:dyDescent="0.2">
      <c r="E453" s="10">
        <f t="shared" si="57"/>
        <v>0</v>
      </c>
      <c r="F453" s="116"/>
      <c r="G453" s="10">
        <f t="shared" si="58"/>
        <v>0</v>
      </c>
      <c r="H453" s="10">
        <f t="shared" si="59"/>
        <v>0</v>
      </c>
      <c r="I453" s="116"/>
    </row>
    <row r="454" spans="5:9" x14ac:dyDescent="0.2">
      <c r="E454" s="10">
        <f t="shared" si="57"/>
        <v>0</v>
      </c>
      <c r="F454" s="116"/>
      <c r="G454" s="10">
        <f t="shared" si="58"/>
        <v>0</v>
      </c>
      <c r="H454" s="10">
        <f t="shared" si="59"/>
        <v>0</v>
      </c>
      <c r="I454" s="116"/>
    </row>
    <row r="455" spans="5:9" x14ac:dyDescent="0.2">
      <c r="E455" s="10">
        <f t="shared" si="57"/>
        <v>0</v>
      </c>
      <c r="F455" s="116"/>
      <c r="G455" s="10">
        <f t="shared" si="58"/>
        <v>0</v>
      </c>
      <c r="I455" s="116"/>
    </row>
    <row r="456" spans="5:9" x14ac:dyDescent="0.2">
      <c r="E456" s="10">
        <f t="shared" si="57"/>
        <v>0</v>
      </c>
      <c r="F456" s="116"/>
      <c r="I456" s="116"/>
    </row>
    <row r="457" spans="5:9" x14ac:dyDescent="0.2">
      <c r="F457" s="116"/>
      <c r="I457" s="116"/>
    </row>
    <row r="458" spans="5:9" x14ac:dyDescent="0.2">
      <c r="F458" s="116"/>
      <c r="I458" s="116"/>
    </row>
    <row r="459" spans="5:9" x14ac:dyDescent="0.2">
      <c r="F459" s="116"/>
      <c r="I459" s="116"/>
    </row>
    <row r="460" spans="5:9" x14ac:dyDescent="0.2">
      <c r="F460" s="116"/>
      <c r="I460" s="116"/>
    </row>
    <row r="461" spans="5:9" x14ac:dyDescent="0.2">
      <c r="F461" s="116"/>
      <c r="I461" s="116"/>
    </row>
    <row r="462" spans="5:9" x14ac:dyDescent="0.2">
      <c r="F462" s="116"/>
      <c r="I462" s="116"/>
    </row>
    <row r="463" spans="5:9" x14ac:dyDescent="0.2">
      <c r="F463" s="116"/>
      <c r="I463" s="116"/>
    </row>
    <row r="464" spans="5:9" x14ac:dyDescent="0.2">
      <c r="F464" s="116"/>
      <c r="I464" s="116"/>
    </row>
    <row r="465" spans="6:9" x14ac:dyDescent="0.2">
      <c r="F465" s="116"/>
      <c r="I465" s="116"/>
    </row>
    <row r="466" spans="6:9" x14ac:dyDescent="0.2">
      <c r="F466" s="116"/>
      <c r="I466" s="116"/>
    </row>
    <row r="467" spans="6:9" x14ac:dyDescent="0.2">
      <c r="F467" s="116"/>
      <c r="I467" s="116"/>
    </row>
    <row r="468" spans="6:9" x14ac:dyDescent="0.2">
      <c r="F468" s="116"/>
      <c r="I468" s="116"/>
    </row>
    <row r="469" spans="6:9" x14ac:dyDescent="0.2">
      <c r="F469" s="116"/>
      <c r="I469" s="116"/>
    </row>
    <row r="470" spans="6:9" x14ac:dyDescent="0.2">
      <c r="F470" s="116"/>
      <c r="I470" s="116"/>
    </row>
    <row r="471" spans="6:9" x14ac:dyDescent="0.2">
      <c r="F471" s="116"/>
      <c r="I471" s="116"/>
    </row>
    <row r="472" spans="6:9" x14ac:dyDescent="0.2">
      <c r="F472" s="116"/>
      <c r="I472" s="116"/>
    </row>
    <row r="473" spans="6:9" x14ac:dyDescent="0.2">
      <c r="F473" s="116"/>
      <c r="I473" s="116"/>
    </row>
    <row r="474" spans="6:9" x14ac:dyDescent="0.2">
      <c r="F474" s="116"/>
      <c r="I474" s="116"/>
    </row>
    <row r="475" spans="6:9" x14ac:dyDescent="0.2">
      <c r="F475" s="116"/>
      <c r="I475" s="116"/>
    </row>
    <row r="476" spans="6:9" x14ac:dyDescent="0.2">
      <c r="F476" s="116"/>
      <c r="I476" s="116"/>
    </row>
    <row r="477" spans="6:9" x14ac:dyDescent="0.2">
      <c r="F477" s="116"/>
      <c r="I477" s="116"/>
    </row>
    <row r="478" spans="6:9" x14ac:dyDescent="0.2">
      <c r="F478" s="116"/>
      <c r="I478" s="116"/>
    </row>
    <row r="479" spans="6:9" x14ac:dyDescent="0.2">
      <c r="F479" s="116"/>
      <c r="I479" s="116"/>
    </row>
    <row r="480" spans="6:9" x14ac:dyDescent="0.2">
      <c r="F480" s="116"/>
      <c r="I480" s="116"/>
    </row>
    <row r="481" spans="6:9" x14ac:dyDescent="0.2">
      <c r="F481" s="116"/>
      <c r="I481" s="116"/>
    </row>
    <row r="482" spans="6:9" x14ac:dyDescent="0.2">
      <c r="F482" s="116"/>
      <c r="I482" s="116"/>
    </row>
    <row r="483" spans="6:9" x14ac:dyDescent="0.2">
      <c r="F483" s="116"/>
      <c r="I483" s="116"/>
    </row>
    <row r="484" spans="6:9" x14ac:dyDescent="0.2">
      <c r="F484" s="116"/>
      <c r="I484" s="116"/>
    </row>
    <row r="485" spans="6:9" x14ac:dyDescent="0.2">
      <c r="F485" s="116"/>
      <c r="I485" s="116"/>
    </row>
    <row r="486" spans="6:9" x14ac:dyDescent="0.2">
      <c r="F486" s="116"/>
      <c r="I486" s="116"/>
    </row>
    <row r="487" spans="6:9" x14ac:dyDescent="0.2">
      <c r="F487" s="116"/>
      <c r="I487" s="116"/>
    </row>
    <row r="488" spans="6:9" x14ac:dyDescent="0.2">
      <c r="F488" s="116"/>
      <c r="I488" s="116"/>
    </row>
    <row r="489" spans="6:9" x14ac:dyDescent="0.2">
      <c r="F489" s="116"/>
      <c r="I489" s="116"/>
    </row>
    <row r="490" spans="6:9" x14ac:dyDescent="0.2">
      <c r="F490" s="116"/>
      <c r="I490" s="116"/>
    </row>
    <row r="491" spans="6:9" x14ac:dyDescent="0.2">
      <c r="F491" s="116"/>
      <c r="I491" s="116"/>
    </row>
    <row r="492" spans="6:9" x14ac:dyDescent="0.2">
      <c r="F492" s="116"/>
      <c r="I492" s="116"/>
    </row>
    <row r="493" spans="6:9" x14ac:dyDescent="0.2">
      <c r="F493" s="116"/>
      <c r="I493" s="116"/>
    </row>
    <row r="494" spans="6:9" x14ac:dyDescent="0.2">
      <c r="F494" s="116"/>
      <c r="I494" s="116"/>
    </row>
    <row r="495" spans="6:9" x14ac:dyDescent="0.2">
      <c r="F495" s="116"/>
      <c r="I495" s="116"/>
    </row>
    <row r="496" spans="6:9" x14ac:dyDescent="0.2">
      <c r="F496" s="116"/>
      <c r="I496" s="116"/>
    </row>
    <row r="497" spans="6:9" x14ac:dyDescent="0.2">
      <c r="F497" s="116"/>
      <c r="I497" s="116"/>
    </row>
    <row r="498" spans="6:9" x14ac:dyDescent="0.2">
      <c r="F498" s="116"/>
      <c r="I498" s="116"/>
    </row>
    <row r="499" spans="6:9" x14ac:dyDescent="0.2">
      <c r="F499" s="116"/>
      <c r="I499" s="116"/>
    </row>
    <row r="500" spans="6:9" x14ac:dyDescent="0.2">
      <c r="F500" s="116"/>
      <c r="I500" s="116"/>
    </row>
    <row r="501" spans="6:9" x14ac:dyDescent="0.2">
      <c r="F501" s="116"/>
      <c r="I501" s="116"/>
    </row>
    <row r="502" spans="6:9" x14ac:dyDescent="0.2">
      <c r="F502" s="116"/>
      <c r="I502" s="116"/>
    </row>
    <row r="503" spans="6:9" x14ac:dyDescent="0.2">
      <c r="F503" s="116"/>
    </row>
    <row r="504" spans="6:9" x14ac:dyDescent="0.2">
      <c r="F504" s="116"/>
    </row>
    <row r="505" spans="6:9" x14ac:dyDescent="0.2">
      <c r="F505" s="116"/>
    </row>
    <row r="506" spans="6:9" x14ac:dyDescent="0.2">
      <c r="F506" s="116"/>
    </row>
    <row r="507" spans="6:9" x14ac:dyDescent="0.2">
      <c r="F507" s="116"/>
    </row>
    <row r="508" spans="6:9" x14ac:dyDescent="0.2">
      <c r="F508" s="116"/>
    </row>
    <row r="509" spans="6:9" x14ac:dyDescent="0.2">
      <c r="F509" s="116"/>
    </row>
    <row r="510" spans="6:9" x14ac:dyDescent="0.2">
      <c r="F510" s="116"/>
    </row>
    <row r="511" spans="6:9" x14ac:dyDescent="0.2">
      <c r="F511" s="116"/>
    </row>
    <row r="512" spans="6:9" x14ac:dyDescent="0.2">
      <c r="F512" s="116"/>
    </row>
    <row r="513" spans="6:6" x14ac:dyDescent="0.2">
      <c r="F513" s="116"/>
    </row>
    <row r="514" spans="6:6" x14ac:dyDescent="0.2">
      <c r="F514" s="116"/>
    </row>
    <row r="515" spans="6:6" x14ac:dyDescent="0.2">
      <c r="F515" s="116"/>
    </row>
    <row r="516" spans="6:6" x14ac:dyDescent="0.2">
      <c r="F516" s="116"/>
    </row>
    <row r="517" spans="6:6" x14ac:dyDescent="0.2">
      <c r="F517" s="116"/>
    </row>
    <row r="518" spans="6:6" x14ac:dyDescent="0.2">
      <c r="F518" s="116"/>
    </row>
    <row r="519" spans="6:6" x14ac:dyDescent="0.2">
      <c r="F519" s="116"/>
    </row>
    <row r="520" spans="6:6" x14ac:dyDescent="0.2">
      <c r="F520" s="116"/>
    </row>
    <row r="521" spans="6:6" x14ac:dyDescent="0.2">
      <c r="F521" s="116"/>
    </row>
    <row r="522" spans="6:6" x14ac:dyDescent="0.2">
      <c r="F522" s="116"/>
    </row>
    <row r="523" spans="6:6" x14ac:dyDescent="0.2">
      <c r="F523" s="116"/>
    </row>
    <row r="524" spans="6:6" x14ac:dyDescent="0.2">
      <c r="F524" s="116"/>
    </row>
    <row r="525" spans="6:6" x14ac:dyDescent="0.2">
      <c r="F525" s="116"/>
    </row>
    <row r="526" spans="6:6" x14ac:dyDescent="0.2">
      <c r="F526" s="116"/>
    </row>
    <row r="527" spans="6:6" x14ac:dyDescent="0.2">
      <c r="F527" s="116"/>
    </row>
    <row r="528" spans="6:6" x14ac:dyDescent="0.2">
      <c r="F528" s="116"/>
    </row>
    <row r="529" spans="6:6" x14ac:dyDescent="0.2">
      <c r="F529" s="116"/>
    </row>
    <row r="530" spans="6:6" x14ac:dyDescent="0.2">
      <c r="F530" s="116"/>
    </row>
    <row r="531" spans="6:6" x14ac:dyDescent="0.2">
      <c r="F531" s="116"/>
    </row>
    <row r="532" spans="6:6" x14ac:dyDescent="0.2">
      <c r="F532" s="116"/>
    </row>
    <row r="533" spans="6:6" x14ac:dyDescent="0.2">
      <c r="F533" s="116"/>
    </row>
    <row r="534" spans="6:6" x14ac:dyDescent="0.2">
      <c r="F534" s="116"/>
    </row>
    <row r="535" spans="6:6" x14ac:dyDescent="0.2">
      <c r="F535" s="116"/>
    </row>
    <row r="536" spans="6:6" x14ac:dyDescent="0.2">
      <c r="F536" s="116"/>
    </row>
    <row r="537" spans="6:6" x14ac:dyDescent="0.2">
      <c r="F537" s="116"/>
    </row>
    <row r="538" spans="6:6" x14ac:dyDescent="0.2">
      <c r="F538" s="116"/>
    </row>
    <row r="539" spans="6:6" x14ac:dyDescent="0.2">
      <c r="F539" s="116"/>
    </row>
    <row r="540" spans="6:6" x14ac:dyDescent="0.2">
      <c r="F540" s="116"/>
    </row>
    <row r="541" spans="6:6" x14ac:dyDescent="0.2">
      <c r="F541" s="116"/>
    </row>
    <row r="542" spans="6:6" x14ac:dyDescent="0.2">
      <c r="F542" s="116"/>
    </row>
    <row r="543" spans="6:6" x14ac:dyDescent="0.2">
      <c r="F543" s="116"/>
    </row>
    <row r="544" spans="6:6" x14ac:dyDescent="0.2">
      <c r="F544" s="116"/>
    </row>
    <row r="545" spans="6:6" x14ac:dyDescent="0.2">
      <c r="F545" s="116"/>
    </row>
    <row r="546" spans="6:6" x14ac:dyDescent="0.2">
      <c r="F546" s="116"/>
    </row>
    <row r="547" spans="6:6" x14ac:dyDescent="0.2">
      <c r="F547" s="116"/>
    </row>
    <row r="548" spans="6:6" x14ac:dyDescent="0.2">
      <c r="F548" s="116"/>
    </row>
    <row r="549" spans="6:6" x14ac:dyDescent="0.2">
      <c r="F549" s="116"/>
    </row>
    <row r="550" spans="6:6" x14ac:dyDescent="0.2">
      <c r="F550" s="116"/>
    </row>
    <row r="551" spans="6:6" x14ac:dyDescent="0.2">
      <c r="F551" s="116"/>
    </row>
    <row r="552" spans="6:6" x14ac:dyDescent="0.2">
      <c r="F552" s="116"/>
    </row>
    <row r="553" spans="6:6" x14ac:dyDescent="0.2">
      <c r="F553" s="116"/>
    </row>
    <row r="554" spans="6:6" x14ac:dyDescent="0.2">
      <c r="F554" s="116"/>
    </row>
    <row r="555" spans="6:6" x14ac:dyDescent="0.2">
      <c r="F555" s="116"/>
    </row>
    <row r="556" spans="6:6" x14ac:dyDescent="0.2">
      <c r="F556" s="116"/>
    </row>
    <row r="557" spans="6:6" x14ac:dyDescent="0.2">
      <c r="F557" s="116"/>
    </row>
    <row r="558" spans="6:6" x14ac:dyDescent="0.2">
      <c r="F558" s="116"/>
    </row>
    <row r="559" spans="6:6" x14ac:dyDescent="0.2">
      <c r="F559" s="116"/>
    </row>
    <row r="560" spans="6:6" x14ac:dyDescent="0.2">
      <c r="F560" s="116"/>
    </row>
    <row r="561" spans="6:6" x14ac:dyDescent="0.2">
      <c r="F561" s="116"/>
    </row>
    <row r="562" spans="6:6" x14ac:dyDescent="0.2">
      <c r="F562" s="116"/>
    </row>
    <row r="563" spans="6:6" x14ac:dyDescent="0.2">
      <c r="F563" s="116"/>
    </row>
    <row r="564" spans="6:6" x14ac:dyDescent="0.2">
      <c r="F564" s="116"/>
    </row>
    <row r="565" spans="6:6" x14ac:dyDescent="0.2">
      <c r="F565" s="116"/>
    </row>
    <row r="566" spans="6:6" x14ac:dyDescent="0.2">
      <c r="F566" s="116"/>
    </row>
    <row r="567" spans="6:6" x14ac:dyDescent="0.2">
      <c r="F567" s="116"/>
    </row>
    <row r="568" spans="6:6" x14ac:dyDescent="0.2">
      <c r="F568" s="116"/>
    </row>
    <row r="569" spans="6:6" x14ac:dyDescent="0.2">
      <c r="F569" s="116"/>
    </row>
    <row r="570" spans="6:6" x14ac:dyDescent="0.2">
      <c r="F570" s="116"/>
    </row>
    <row r="571" spans="6:6" x14ac:dyDescent="0.2">
      <c r="F571" s="116"/>
    </row>
    <row r="572" spans="6:6" x14ac:dyDescent="0.2">
      <c r="F572" s="116"/>
    </row>
    <row r="573" spans="6:6" x14ac:dyDescent="0.2">
      <c r="F573" s="116"/>
    </row>
    <row r="574" spans="6:6" x14ac:dyDescent="0.2">
      <c r="F574" s="116"/>
    </row>
    <row r="575" spans="6:6" x14ac:dyDescent="0.2">
      <c r="F575" s="116"/>
    </row>
    <row r="576" spans="6:6" x14ac:dyDescent="0.2">
      <c r="F576" s="116"/>
    </row>
    <row r="577" spans="6:6" x14ac:dyDescent="0.2">
      <c r="F577" s="116"/>
    </row>
    <row r="578" spans="6:6" x14ac:dyDescent="0.2">
      <c r="F578" s="116"/>
    </row>
    <row r="579" spans="6:6" x14ac:dyDescent="0.2">
      <c r="F579" s="116"/>
    </row>
    <row r="580" spans="6:6" x14ac:dyDescent="0.2">
      <c r="F580" s="116"/>
    </row>
    <row r="581" spans="6:6" x14ac:dyDescent="0.2">
      <c r="F581" s="116"/>
    </row>
    <row r="582" spans="6:6" x14ac:dyDescent="0.2">
      <c r="F582" s="116"/>
    </row>
    <row r="583" spans="6:6" x14ac:dyDescent="0.2">
      <c r="F583" s="116"/>
    </row>
    <row r="584" spans="6:6" x14ac:dyDescent="0.2">
      <c r="F584" s="116"/>
    </row>
    <row r="585" spans="6:6" x14ac:dyDescent="0.2">
      <c r="F585" s="116"/>
    </row>
    <row r="586" spans="6:6" x14ac:dyDescent="0.2">
      <c r="F586" s="116"/>
    </row>
    <row r="587" spans="6:6" x14ac:dyDescent="0.2">
      <c r="F587" s="116"/>
    </row>
    <row r="588" spans="6:6" x14ac:dyDescent="0.2">
      <c r="F588" s="116"/>
    </row>
    <row r="589" spans="6:6" x14ac:dyDescent="0.2">
      <c r="F589" s="116"/>
    </row>
    <row r="590" spans="6:6" x14ac:dyDescent="0.2">
      <c r="F590" s="116"/>
    </row>
    <row r="591" spans="6:6" x14ac:dyDescent="0.2">
      <c r="F591" s="116"/>
    </row>
    <row r="592" spans="6:6" x14ac:dyDescent="0.2">
      <c r="F592" s="116"/>
    </row>
    <row r="593" spans="6:6" x14ac:dyDescent="0.2">
      <c r="F593" s="116"/>
    </row>
    <row r="594" spans="6:6" x14ac:dyDescent="0.2">
      <c r="F594" s="116"/>
    </row>
    <row r="595" spans="6:6" x14ac:dyDescent="0.2">
      <c r="F595" s="116"/>
    </row>
    <row r="596" spans="6:6" x14ac:dyDescent="0.2">
      <c r="F596" s="116"/>
    </row>
    <row r="597" spans="6:6" x14ac:dyDescent="0.2">
      <c r="F597" s="116"/>
    </row>
    <row r="598" spans="6:6" x14ac:dyDescent="0.2">
      <c r="F598" s="116"/>
    </row>
    <row r="599" spans="6:6" x14ac:dyDescent="0.2">
      <c r="F599" s="116"/>
    </row>
    <row r="600" spans="6:6" x14ac:dyDescent="0.2">
      <c r="F600" s="116"/>
    </row>
    <row r="601" spans="6:6" x14ac:dyDescent="0.2">
      <c r="F601" s="116"/>
    </row>
    <row r="602" spans="6:6" x14ac:dyDescent="0.2">
      <c r="F602" s="116"/>
    </row>
    <row r="603" spans="6:6" x14ac:dyDescent="0.2">
      <c r="F603" s="116"/>
    </row>
    <row r="604" spans="6:6" x14ac:dyDescent="0.2">
      <c r="F604" s="116"/>
    </row>
    <row r="605" spans="6:6" x14ac:dyDescent="0.2">
      <c r="F605" s="116"/>
    </row>
    <row r="606" spans="6:6" x14ac:dyDescent="0.2">
      <c r="F606" s="116"/>
    </row>
    <row r="607" spans="6:6" x14ac:dyDescent="0.2">
      <c r="F607" s="116"/>
    </row>
    <row r="608" spans="6:6" x14ac:dyDescent="0.2">
      <c r="F608" s="116"/>
    </row>
    <row r="609" spans="6:6" x14ac:dyDescent="0.2">
      <c r="F609" s="116"/>
    </row>
    <row r="610" spans="6:6" x14ac:dyDescent="0.2">
      <c r="F610" s="116"/>
    </row>
    <row r="611" spans="6:6" x14ac:dyDescent="0.2">
      <c r="F611" s="116"/>
    </row>
    <row r="612" spans="6:6" x14ac:dyDescent="0.2">
      <c r="F612" s="116"/>
    </row>
    <row r="613" spans="6:6" x14ac:dyDescent="0.2">
      <c r="F613" s="116"/>
    </row>
    <row r="614" spans="6:6" x14ac:dyDescent="0.2">
      <c r="F614" s="116"/>
    </row>
    <row r="615" spans="6:6" x14ac:dyDescent="0.2">
      <c r="F615" s="116"/>
    </row>
    <row r="616" spans="6:6" x14ac:dyDescent="0.2">
      <c r="F616" s="116"/>
    </row>
    <row r="617" spans="6:6" x14ac:dyDescent="0.2">
      <c r="F617" s="116"/>
    </row>
    <row r="618" spans="6:6" x14ac:dyDescent="0.2">
      <c r="F618" s="116"/>
    </row>
    <row r="619" spans="6:6" x14ac:dyDescent="0.2">
      <c r="F619" s="116"/>
    </row>
    <row r="620" spans="6:6" x14ac:dyDescent="0.2">
      <c r="F620" s="116"/>
    </row>
    <row r="621" spans="6:6" x14ac:dyDescent="0.2">
      <c r="F621" s="116"/>
    </row>
    <row r="622" spans="6:6" x14ac:dyDescent="0.2">
      <c r="F622" s="116"/>
    </row>
    <row r="623" spans="6:6" x14ac:dyDescent="0.2">
      <c r="F623" s="116"/>
    </row>
    <row r="624" spans="6:6" x14ac:dyDescent="0.2">
      <c r="F624" s="116"/>
    </row>
    <row r="625" spans="6:6" x14ac:dyDescent="0.2">
      <c r="F625" s="116"/>
    </row>
    <row r="626" spans="6:6" x14ac:dyDescent="0.2">
      <c r="F626" s="116"/>
    </row>
    <row r="627" spans="6:6" x14ac:dyDescent="0.2">
      <c r="F627" s="116"/>
    </row>
    <row r="628" spans="6:6" x14ac:dyDescent="0.2">
      <c r="F628" s="116"/>
    </row>
    <row r="629" spans="6:6" x14ac:dyDescent="0.2">
      <c r="F629" s="116"/>
    </row>
    <row r="630" spans="6:6" x14ac:dyDescent="0.2">
      <c r="F630" s="116"/>
    </row>
    <row r="631" spans="6:6" x14ac:dyDescent="0.2">
      <c r="F631" s="116"/>
    </row>
    <row r="632" spans="6:6" x14ac:dyDescent="0.2">
      <c r="F632" s="116"/>
    </row>
    <row r="633" spans="6:6" x14ac:dyDescent="0.2">
      <c r="F633" s="116"/>
    </row>
    <row r="634" spans="6:6" x14ac:dyDescent="0.2">
      <c r="F634" s="116"/>
    </row>
    <row r="635" spans="6:6" x14ac:dyDescent="0.2">
      <c r="F635" s="116"/>
    </row>
    <row r="636" spans="6:6" x14ac:dyDescent="0.2">
      <c r="F636" s="116"/>
    </row>
    <row r="637" spans="6:6" x14ac:dyDescent="0.2">
      <c r="F637" s="116"/>
    </row>
    <row r="638" spans="6:6" x14ac:dyDescent="0.2">
      <c r="F638" s="116"/>
    </row>
    <row r="639" spans="6:6" x14ac:dyDescent="0.2">
      <c r="F639" s="116"/>
    </row>
    <row r="640" spans="6:6" x14ac:dyDescent="0.2">
      <c r="F640" s="116"/>
    </row>
    <row r="641" spans="6:6" x14ac:dyDescent="0.2">
      <c r="F641" s="116"/>
    </row>
    <row r="642" spans="6:6" x14ac:dyDescent="0.2">
      <c r="F642" s="116"/>
    </row>
    <row r="643" spans="6:6" x14ac:dyDescent="0.2">
      <c r="F643" s="116"/>
    </row>
    <row r="644" spans="6:6" x14ac:dyDescent="0.2">
      <c r="F644" s="116"/>
    </row>
    <row r="645" spans="6:6" x14ac:dyDescent="0.2">
      <c r="F645" s="116"/>
    </row>
    <row r="646" spans="6:6" x14ac:dyDescent="0.2">
      <c r="F646" s="116"/>
    </row>
    <row r="647" spans="6:6" x14ac:dyDescent="0.2">
      <c r="F647" s="116"/>
    </row>
    <row r="648" spans="6:6" x14ac:dyDescent="0.2">
      <c r="F648" s="116"/>
    </row>
    <row r="649" spans="6:6" x14ac:dyDescent="0.2">
      <c r="F649" s="116"/>
    </row>
    <row r="650" spans="6:6" x14ac:dyDescent="0.2">
      <c r="F650" s="116"/>
    </row>
    <row r="651" spans="6:6" x14ac:dyDescent="0.2">
      <c r="F651" s="116"/>
    </row>
    <row r="652" spans="6:6" x14ac:dyDescent="0.2">
      <c r="F652" s="116"/>
    </row>
    <row r="653" spans="6:6" x14ac:dyDescent="0.2">
      <c r="F653" s="116"/>
    </row>
    <row r="654" spans="6:6" x14ac:dyDescent="0.2">
      <c r="F654" s="116"/>
    </row>
    <row r="655" spans="6:6" x14ac:dyDescent="0.2">
      <c r="F655" s="116"/>
    </row>
    <row r="656" spans="6:6" x14ac:dyDescent="0.2">
      <c r="F656" s="116"/>
    </row>
    <row r="657" spans="6:6" x14ac:dyDescent="0.2">
      <c r="F657" s="116"/>
    </row>
    <row r="658" spans="6:6" x14ac:dyDescent="0.2">
      <c r="F658" s="116"/>
    </row>
    <row r="659" spans="6:6" x14ac:dyDescent="0.2">
      <c r="F659" s="116"/>
    </row>
    <row r="660" spans="6:6" x14ac:dyDescent="0.2">
      <c r="F660" s="116"/>
    </row>
    <row r="661" spans="6:6" x14ac:dyDescent="0.2">
      <c r="F661" s="116"/>
    </row>
    <row r="662" spans="6:6" x14ac:dyDescent="0.2">
      <c r="F662" s="116"/>
    </row>
    <row r="663" spans="6:6" x14ac:dyDescent="0.2">
      <c r="F663" s="116"/>
    </row>
    <row r="664" spans="6:6" x14ac:dyDescent="0.2">
      <c r="F664" s="116"/>
    </row>
    <row r="665" spans="6:6" x14ac:dyDescent="0.2">
      <c r="F665" s="116"/>
    </row>
    <row r="666" spans="6:6" x14ac:dyDescent="0.2">
      <c r="F666" s="116"/>
    </row>
    <row r="667" spans="6:6" x14ac:dyDescent="0.2">
      <c r="F667" s="116"/>
    </row>
    <row r="668" spans="6:6" x14ac:dyDescent="0.2">
      <c r="F668" s="116"/>
    </row>
    <row r="669" spans="6:6" x14ac:dyDescent="0.2">
      <c r="F669" s="116"/>
    </row>
    <row r="670" spans="6:6" x14ac:dyDescent="0.2">
      <c r="F670" s="116"/>
    </row>
    <row r="671" spans="6:6" x14ac:dyDescent="0.2">
      <c r="F671" s="116"/>
    </row>
    <row r="672" spans="6:6" x14ac:dyDescent="0.2">
      <c r="F672" s="116"/>
    </row>
    <row r="673" spans="6:6" x14ac:dyDescent="0.2">
      <c r="F673" s="116"/>
    </row>
    <row r="674" spans="6:6" x14ac:dyDescent="0.2">
      <c r="F674" s="116"/>
    </row>
    <row r="675" spans="6:6" x14ac:dyDescent="0.2">
      <c r="F675" s="116"/>
    </row>
    <row r="676" spans="6:6" x14ac:dyDescent="0.2">
      <c r="F676" s="116"/>
    </row>
    <row r="677" spans="6:6" x14ac:dyDescent="0.2">
      <c r="F677" s="116"/>
    </row>
    <row r="678" spans="6:6" x14ac:dyDescent="0.2">
      <c r="F678" s="116"/>
    </row>
    <row r="679" spans="6:6" x14ac:dyDescent="0.2">
      <c r="F679" s="116"/>
    </row>
    <row r="680" spans="6:6" x14ac:dyDescent="0.2">
      <c r="F680" s="116"/>
    </row>
    <row r="681" spans="6:6" x14ac:dyDescent="0.2">
      <c r="F681" s="116"/>
    </row>
    <row r="682" spans="6:6" x14ac:dyDescent="0.2">
      <c r="F682" s="116"/>
    </row>
    <row r="683" spans="6:6" x14ac:dyDescent="0.2">
      <c r="F683" s="116"/>
    </row>
    <row r="684" spans="6:6" x14ac:dyDescent="0.2">
      <c r="F684" s="116"/>
    </row>
    <row r="685" spans="6:6" x14ac:dyDescent="0.2">
      <c r="F685" s="116"/>
    </row>
    <row r="686" spans="6:6" x14ac:dyDescent="0.2">
      <c r="F686" s="116"/>
    </row>
    <row r="687" spans="6:6" x14ac:dyDescent="0.2">
      <c r="F687" s="116"/>
    </row>
    <row r="688" spans="6:6" x14ac:dyDescent="0.2">
      <c r="F688" s="116"/>
    </row>
    <row r="689" spans="6:6" x14ac:dyDescent="0.2">
      <c r="F689" s="116"/>
    </row>
    <row r="690" spans="6:6" x14ac:dyDescent="0.2">
      <c r="F690" s="116"/>
    </row>
    <row r="691" spans="6:6" x14ac:dyDescent="0.2">
      <c r="F691" s="116"/>
    </row>
    <row r="692" spans="6:6" x14ac:dyDescent="0.2">
      <c r="F692" s="116"/>
    </row>
    <row r="693" spans="6:6" x14ac:dyDescent="0.2">
      <c r="F693" s="116"/>
    </row>
    <row r="694" spans="6:6" x14ac:dyDescent="0.2">
      <c r="F694" s="116"/>
    </row>
    <row r="695" spans="6:6" x14ac:dyDescent="0.2">
      <c r="F695" s="116"/>
    </row>
    <row r="696" spans="6:6" x14ac:dyDescent="0.2">
      <c r="F696" s="116"/>
    </row>
    <row r="697" spans="6:6" x14ac:dyDescent="0.2">
      <c r="F697" s="116"/>
    </row>
    <row r="698" spans="6:6" x14ac:dyDescent="0.2">
      <c r="F698" s="116"/>
    </row>
    <row r="699" spans="6:6" x14ac:dyDescent="0.2">
      <c r="F699" s="116"/>
    </row>
    <row r="700" spans="6:6" x14ac:dyDescent="0.2">
      <c r="F700" s="116"/>
    </row>
    <row r="701" spans="6:6" x14ac:dyDescent="0.2">
      <c r="F701" s="116"/>
    </row>
    <row r="702" spans="6:6" x14ac:dyDescent="0.2">
      <c r="F702" s="116"/>
    </row>
    <row r="703" spans="6:6" x14ac:dyDescent="0.2">
      <c r="F703" s="116"/>
    </row>
    <row r="704" spans="6:6" x14ac:dyDescent="0.2">
      <c r="F704" s="116"/>
    </row>
    <row r="705" spans="6:6" x14ac:dyDescent="0.2">
      <c r="F705" s="116"/>
    </row>
    <row r="706" spans="6:6" x14ac:dyDescent="0.2">
      <c r="F706" s="116"/>
    </row>
    <row r="707" spans="6:6" x14ac:dyDescent="0.2">
      <c r="F707" s="116"/>
    </row>
    <row r="708" spans="6:6" x14ac:dyDescent="0.2">
      <c r="F708" s="116"/>
    </row>
    <row r="709" spans="6:6" x14ac:dyDescent="0.2">
      <c r="F709" s="116"/>
    </row>
    <row r="710" spans="6:6" x14ac:dyDescent="0.2">
      <c r="F710" s="116"/>
    </row>
    <row r="711" spans="6:6" x14ac:dyDescent="0.2">
      <c r="F711" s="116"/>
    </row>
    <row r="712" spans="6:6" x14ac:dyDescent="0.2">
      <c r="F712" s="116"/>
    </row>
    <row r="713" spans="6:6" x14ac:dyDescent="0.2">
      <c r="F713" s="116"/>
    </row>
    <row r="714" spans="6:6" x14ac:dyDescent="0.2">
      <c r="F714" s="116"/>
    </row>
    <row r="715" spans="6:6" x14ac:dyDescent="0.2">
      <c r="F715" s="116"/>
    </row>
    <row r="716" spans="6:6" x14ac:dyDescent="0.2">
      <c r="F716" s="116"/>
    </row>
    <row r="717" spans="6:6" x14ac:dyDescent="0.2">
      <c r="F717" s="116"/>
    </row>
    <row r="718" spans="6:6" x14ac:dyDescent="0.2">
      <c r="F718" s="116"/>
    </row>
    <row r="719" spans="6:6" x14ac:dyDescent="0.2">
      <c r="F719" s="116"/>
    </row>
    <row r="720" spans="6:6" x14ac:dyDescent="0.2">
      <c r="F720" s="116"/>
    </row>
    <row r="721" spans="6:6" x14ac:dyDescent="0.2">
      <c r="F721" s="116"/>
    </row>
    <row r="722" spans="6:6" x14ac:dyDescent="0.2">
      <c r="F722" s="116"/>
    </row>
    <row r="723" spans="6:6" x14ac:dyDescent="0.2">
      <c r="F723" s="116"/>
    </row>
    <row r="724" spans="6:6" x14ac:dyDescent="0.2">
      <c r="F724" s="116"/>
    </row>
    <row r="725" spans="6:6" x14ac:dyDescent="0.2">
      <c r="F725" s="116"/>
    </row>
    <row r="726" spans="6:6" x14ac:dyDescent="0.2">
      <c r="F726" s="116"/>
    </row>
    <row r="727" spans="6:6" x14ac:dyDescent="0.2">
      <c r="F727" s="116"/>
    </row>
    <row r="728" spans="6:6" x14ac:dyDescent="0.2">
      <c r="F728" s="116"/>
    </row>
    <row r="729" spans="6:6" x14ac:dyDescent="0.2">
      <c r="F729" s="116"/>
    </row>
    <row r="730" spans="6:6" x14ac:dyDescent="0.2">
      <c r="F730" s="116"/>
    </row>
    <row r="731" spans="6:6" x14ac:dyDescent="0.2">
      <c r="F731" s="116"/>
    </row>
    <row r="732" spans="6:6" x14ac:dyDescent="0.2">
      <c r="F732" s="116"/>
    </row>
    <row r="733" spans="6:6" x14ac:dyDescent="0.2">
      <c r="F733" s="116"/>
    </row>
    <row r="734" spans="6:6" x14ac:dyDescent="0.2">
      <c r="F734" s="116"/>
    </row>
    <row r="735" spans="6:6" x14ac:dyDescent="0.2">
      <c r="F735" s="116"/>
    </row>
    <row r="736" spans="6:6" x14ac:dyDescent="0.2">
      <c r="F736" s="116"/>
    </row>
    <row r="737" spans="6:6" x14ac:dyDescent="0.2">
      <c r="F737" s="116"/>
    </row>
    <row r="738" spans="6:6" x14ac:dyDescent="0.2">
      <c r="F738" s="116"/>
    </row>
    <row r="739" spans="6:6" x14ac:dyDescent="0.2">
      <c r="F739" s="116"/>
    </row>
    <row r="740" spans="6:6" x14ac:dyDescent="0.2">
      <c r="F740" s="116"/>
    </row>
    <row r="741" spans="6:6" x14ac:dyDescent="0.2">
      <c r="F741" s="116"/>
    </row>
    <row r="742" spans="6:6" x14ac:dyDescent="0.2">
      <c r="F742" s="116"/>
    </row>
    <row r="743" spans="6:6" x14ac:dyDescent="0.2">
      <c r="F743" s="116"/>
    </row>
    <row r="744" spans="6:6" x14ac:dyDescent="0.2">
      <c r="F744" s="116"/>
    </row>
    <row r="745" spans="6:6" x14ac:dyDescent="0.2">
      <c r="F745" s="116"/>
    </row>
    <row r="746" spans="6:6" x14ac:dyDescent="0.2">
      <c r="F746" s="116"/>
    </row>
    <row r="747" spans="6:6" x14ac:dyDescent="0.2">
      <c r="F747" s="116"/>
    </row>
    <row r="748" spans="6:6" x14ac:dyDescent="0.2">
      <c r="F748" s="116"/>
    </row>
    <row r="749" spans="6:6" x14ac:dyDescent="0.2">
      <c r="F749" s="116"/>
    </row>
    <row r="750" spans="6:6" x14ac:dyDescent="0.2">
      <c r="F750" s="116"/>
    </row>
    <row r="751" spans="6:6" x14ac:dyDescent="0.2">
      <c r="F751" s="116"/>
    </row>
    <row r="752" spans="6:6" x14ac:dyDescent="0.2">
      <c r="F752" s="116"/>
    </row>
    <row r="753" spans="6:6" x14ac:dyDescent="0.2">
      <c r="F753" s="116"/>
    </row>
    <row r="754" spans="6:6" x14ac:dyDescent="0.2">
      <c r="F754" s="116"/>
    </row>
    <row r="755" spans="6:6" x14ac:dyDescent="0.2">
      <c r="F755" s="116"/>
    </row>
    <row r="756" spans="6:6" x14ac:dyDescent="0.2">
      <c r="F756" s="116"/>
    </row>
    <row r="757" spans="6:6" x14ac:dyDescent="0.2">
      <c r="F757" s="116"/>
    </row>
    <row r="758" spans="6:6" x14ac:dyDescent="0.2">
      <c r="F758" s="116"/>
    </row>
    <row r="759" spans="6:6" x14ac:dyDescent="0.2">
      <c r="F759" s="116"/>
    </row>
    <row r="760" spans="6:6" x14ac:dyDescent="0.2">
      <c r="F760" s="116"/>
    </row>
    <row r="761" spans="6:6" x14ac:dyDescent="0.2">
      <c r="F761" s="116"/>
    </row>
    <row r="762" spans="6:6" x14ac:dyDescent="0.2">
      <c r="F762" s="116"/>
    </row>
    <row r="763" spans="6:6" x14ac:dyDescent="0.2">
      <c r="F763" s="116"/>
    </row>
    <row r="764" spans="6:6" x14ac:dyDescent="0.2">
      <c r="F764" s="116"/>
    </row>
    <row r="765" spans="6:6" x14ac:dyDescent="0.2">
      <c r="F765" s="116"/>
    </row>
    <row r="766" spans="6:6" x14ac:dyDescent="0.2">
      <c r="F766" s="116"/>
    </row>
    <row r="767" spans="6:6" x14ac:dyDescent="0.2">
      <c r="F767" s="116"/>
    </row>
    <row r="768" spans="6:6" x14ac:dyDescent="0.2">
      <c r="F768" s="116"/>
    </row>
    <row r="769" spans="6:6" x14ac:dyDescent="0.2">
      <c r="F769" s="116"/>
    </row>
    <row r="770" spans="6:6" x14ac:dyDescent="0.2">
      <c r="F770" s="116"/>
    </row>
    <row r="771" spans="6:6" x14ac:dyDescent="0.2">
      <c r="F771" s="116"/>
    </row>
    <row r="772" spans="6:6" x14ac:dyDescent="0.2">
      <c r="F772" s="116"/>
    </row>
    <row r="773" spans="6:6" x14ac:dyDescent="0.2">
      <c r="F773" s="116"/>
    </row>
    <row r="774" spans="6:6" x14ac:dyDescent="0.2">
      <c r="F774" s="116"/>
    </row>
    <row r="775" spans="6:6" x14ac:dyDescent="0.2">
      <c r="F775" s="116"/>
    </row>
    <row r="776" spans="6:6" x14ac:dyDescent="0.2">
      <c r="F776" s="116"/>
    </row>
    <row r="777" spans="6:6" x14ac:dyDescent="0.2">
      <c r="F777" s="116"/>
    </row>
    <row r="778" spans="6:6" x14ac:dyDescent="0.2">
      <c r="F778" s="116"/>
    </row>
    <row r="779" spans="6:6" x14ac:dyDescent="0.2">
      <c r="F779" s="116"/>
    </row>
    <row r="780" spans="6:6" x14ac:dyDescent="0.2">
      <c r="F780" s="116"/>
    </row>
    <row r="781" spans="6:6" x14ac:dyDescent="0.2">
      <c r="F781" s="116"/>
    </row>
    <row r="782" spans="6:6" x14ac:dyDescent="0.2">
      <c r="F782" s="116"/>
    </row>
    <row r="783" spans="6:6" x14ac:dyDescent="0.2">
      <c r="F783" s="116"/>
    </row>
    <row r="784" spans="6:6" x14ac:dyDescent="0.2">
      <c r="F784" s="116"/>
    </row>
    <row r="785" spans="6:6" x14ac:dyDescent="0.2">
      <c r="F785" s="116"/>
    </row>
    <row r="786" spans="6:6" x14ac:dyDescent="0.2">
      <c r="F786" s="116"/>
    </row>
    <row r="787" spans="6:6" x14ac:dyDescent="0.2">
      <c r="F787" s="116"/>
    </row>
    <row r="788" spans="6:6" x14ac:dyDescent="0.2">
      <c r="F788" s="116"/>
    </row>
    <row r="789" spans="6:6" x14ac:dyDescent="0.2">
      <c r="F789" s="116"/>
    </row>
    <row r="790" spans="6:6" x14ac:dyDescent="0.2">
      <c r="F790" s="116"/>
    </row>
    <row r="791" spans="6:6" x14ac:dyDescent="0.2">
      <c r="F791" s="116"/>
    </row>
    <row r="792" spans="6:6" x14ac:dyDescent="0.2">
      <c r="F792" s="116"/>
    </row>
    <row r="793" spans="6:6" x14ac:dyDescent="0.2">
      <c r="F793" s="116"/>
    </row>
    <row r="794" spans="6:6" x14ac:dyDescent="0.2">
      <c r="F794" s="116"/>
    </row>
    <row r="795" spans="6:6" x14ac:dyDescent="0.2">
      <c r="F795" s="116"/>
    </row>
    <row r="796" spans="6:6" x14ac:dyDescent="0.2">
      <c r="F796" s="116"/>
    </row>
    <row r="797" spans="6:6" x14ac:dyDescent="0.2">
      <c r="F797" s="116"/>
    </row>
    <row r="798" spans="6:6" x14ac:dyDescent="0.2">
      <c r="F798" s="116"/>
    </row>
    <row r="799" spans="6:6" x14ac:dyDescent="0.2">
      <c r="F799" s="116"/>
    </row>
    <row r="800" spans="6:6" x14ac:dyDescent="0.2">
      <c r="F800" s="116"/>
    </row>
    <row r="801" spans="6:6" x14ac:dyDescent="0.2">
      <c r="F801" s="116"/>
    </row>
    <row r="802" spans="6:6" x14ac:dyDescent="0.2">
      <c r="F802" s="116"/>
    </row>
    <row r="803" spans="6:6" x14ac:dyDescent="0.2">
      <c r="F803" s="116"/>
    </row>
    <row r="804" spans="6:6" x14ac:dyDescent="0.2">
      <c r="F804" s="116"/>
    </row>
    <row r="805" spans="6:6" x14ac:dyDescent="0.2">
      <c r="F805" s="116"/>
    </row>
    <row r="806" spans="6:6" x14ac:dyDescent="0.2">
      <c r="F806" s="116"/>
    </row>
    <row r="807" spans="6:6" x14ac:dyDescent="0.2">
      <c r="F807" s="116"/>
    </row>
    <row r="808" spans="6:6" x14ac:dyDescent="0.2">
      <c r="F808" s="116"/>
    </row>
    <row r="809" spans="6:6" x14ac:dyDescent="0.2">
      <c r="F809" s="116"/>
    </row>
    <row r="810" spans="6:6" x14ac:dyDescent="0.2">
      <c r="F810" s="116"/>
    </row>
    <row r="811" spans="6:6" x14ac:dyDescent="0.2">
      <c r="F811" s="116"/>
    </row>
    <row r="812" spans="6:6" x14ac:dyDescent="0.2">
      <c r="F812" s="116"/>
    </row>
    <row r="813" spans="6:6" x14ac:dyDescent="0.2">
      <c r="F813" s="116"/>
    </row>
    <row r="814" spans="6:6" x14ac:dyDescent="0.2">
      <c r="F814" s="116"/>
    </row>
    <row r="815" spans="6:6" x14ac:dyDescent="0.2">
      <c r="F815" s="116"/>
    </row>
    <row r="816" spans="6:6" x14ac:dyDescent="0.2">
      <c r="F816" s="116"/>
    </row>
    <row r="817" spans="6:6" x14ac:dyDescent="0.2">
      <c r="F817" s="116"/>
    </row>
    <row r="818" spans="6:6" x14ac:dyDescent="0.2">
      <c r="F818" s="116"/>
    </row>
    <row r="819" spans="6:6" x14ac:dyDescent="0.2">
      <c r="F819" s="116"/>
    </row>
    <row r="820" spans="6:6" x14ac:dyDescent="0.2">
      <c r="F820" s="116"/>
    </row>
    <row r="821" spans="6:6" x14ac:dyDescent="0.2">
      <c r="F821" s="116"/>
    </row>
    <row r="822" spans="6:6" x14ac:dyDescent="0.2">
      <c r="F822" s="116"/>
    </row>
    <row r="823" spans="6:6" x14ac:dyDescent="0.2">
      <c r="F823" s="116"/>
    </row>
    <row r="824" spans="6:6" x14ac:dyDescent="0.2">
      <c r="F824" s="116"/>
    </row>
    <row r="825" spans="6:6" x14ac:dyDescent="0.2">
      <c r="F825" s="116"/>
    </row>
    <row r="826" spans="6:6" x14ac:dyDescent="0.2">
      <c r="F826" s="116"/>
    </row>
    <row r="827" spans="6:6" x14ac:dyDescent="0.2">
      <c r="F827" s="116"/>
    </row>
    <row r="828" spans="6:6" x14ac:dyDescent="0.2">
      <c r="F828" s="116"/>
    </row>
    <row r="829" spans="6:6" x14ac:dyDescent="0.2">
      <c r="F829" s="116"/>
    </row>
    <row r="830" spans="6:6" x14ac:dyDescent="0.2">
      <c r="F830" s="116"/>
    </row>
    <row r="831" spans="6:6" x14ac:dyDescent="0.2">
      <c r="F831" s="116"/>
    </row>
    <row r="832" spans="6:6" x14ac:dyDescent="0.2">
      <c r="F832" s="116"/>
    </row>
    <row r="833" spans="6:6" x14ac:dyDescent="0.2">
      <c r="F833" s="116"/>
    </row>
    <row r="834" spans="6:6" x14ac:dyDescent="0.2">
      <c r="F834" s="116"/>
    </row>
    <row r="835" spans="6:6" x14ac:dyDescent="0.2">
      <c r="F835" s="116"/>
    </row>
    <row r="836" spans="6:6" x14ac:dyDescent="0.2">
      <c r="F836" s="116"/>
    </row>
    <row r="837" spans="6:6" x14ac:dyDescent="0.2">
      <c r="F837" s="116"/>
    </row>
    <row r="838" spans="6:6" x14ac:dyDescent="0.2">
      <c r="F838" s="116"/>
    </row>
    <row r="839" spans="6:6" x14ac:dyDescent="0.2">
      <c r="F839" s="116"/>
    </row>
    <row r="840" spans="6:6" x14ac:dyDescent="0.2">
      <c r="F840" s="116"/>
    </row>
    <row r="841" spans="6:6" x14ac:dyDescent="0.2">
      <c r="F841" s="116"/>
    </row>
    <row r="842" spans="6:6" x14ac:dyDescent="0.2">
      <c r="F842" s="116"/>
    </row>
    <row r="843" spans="6:6" x14ac:dyDescent="0.2">
      <c r="F843" s="116"/>
    </row>
    <row r="844" spans="6:6" x14ac:dyDescent="0.2">
      <c r="F844" s="116"/>
    </row>
    <row r="845" spans="6:6" x14ac:dyDescent="0.2">
      <c r="F845" s="116"/>
    </row>
    <row r="846" spans="6:6" x14ac:dyDescent="0.2">
      <c r="F846" s="116"/>
    </row>
    <row r="847" spans="6:6" x14ac:dyDescent="0.2">
      <c r="F847" s="116"/>
    </row>
    <row r="848" spans="6:6" x14ac:dyDescent="0.2">
      <c r="F848" s="116"/>
    </row>
    <row r="849" spans="6:6" x14ac:dyDescent="0.2">
      <c r="F849" s="116"/>
    </row>
    <row r="850" spans="6:6" x14ac:dyDescent="0.2">
      <c r="F850" s="116"/>
    </row>
    <row r="851" spans="6:6" x14ac:dyDescent="0.2">
      <c r="F851" s="116"/>
    </row>
    <row r="852" spans="6:6" x14ac:dyDescent="0.2">
      <c r="F852" s="116"/>
    </row>
    <row r="853" spans="6:6" x14ac:dyDescent="0.2">
      <c r="F853" s="116"/>
    </row>
    <row r="854" spans="6:6" x14ac:dyDescent="0.2">
      <c r="F854" s="116"/>
    </row>
    <row r="855" spans="6:6" x14ac:dyDescent="0.2">
      <c r="F855" s="116"/>
    </row>
    <row r="856" spans="6:6" x14ac:dyDescent="0.2">
      <c r="F856" s="116"/>
    </row>
    <row r="857" spans="6:6" x14ac:dyDescent="0.2">
      <c r="F857" s="116"/>
    </row>
    <row r="858" spans="6:6" x14ac:dyDescent="0.2">
      <c r="F858" s="116"/>
    </row>
    <row r="859" spans="6:6" x14ac:dyDescent="0.2">
      <c r="F859" s="116"/>
    </row>
    <row r="860" spans="6:6" x14ac:dyDescent="0.2">
      <c r="F860" s="116"/>
    </row>
    <row r="861" spans="6:6" x14ac:dyDescent="0.2">
      <c r="F861" s="116"/>
    </row>
    <row r="862" spans="6:6" x14ac:dyDescent="0.2">
      <c r="F862" s="116"/>
    </row>
    <row r="863" spans="6:6" x14ac:dyDescent="0.2">
      <c r="F863" s="116"/>
    </row>
    <row r="864" spans="6:6" x14ac:dyDescent="0.2">
      <c r="F864" s="116"/>
    </row>
    <row r="865" spans="6:6" x14ac:dyDescent="0.2">
      <c r="F865" s="116"/>
    </row>
    <row r="866" spans="6:6" x14ac:dyDescent="0.2">
      <c r="F866" s="116"/>
    </row>
    <row r="867" spans="6:6" x14ac:dyDescent="0.2">
      <c r="F867" s="116"/>
    </row>
    <row r="868" spans="6:6" x14ac:dyDescent="0.2">
      <c r="F868" s="116"/>
    </row>
    <row r="869" spans="6:6" x14ac:dyDescent="0.2">
      <c r="F869" s="116"/>
    </row>
    <row r="870" spans="6:6" x14ac:dyDescent="0.2">
      <c r="F870" s="116"/>
    </row>
    <row r="871" spans="6:6" x14ac:dyDescent="0.2">
      <c r="F871" s="116"/>
    </row>
    <row r="872" spans="6:6" x14ac:dyDescent="0.2">
      <c r="F872" s="116"/>
    </row>
    <row r="873" spans="6:6" x14ac:dyDescent="0.2">
      <c r="F873" s="116"/>
    </row>
    <row r="874" spans="6:6" x14ac:dyDescent="0.2">
      <c r="F874" s="116"/>
    </row>
    <row r="875" spans="6:6" x14ac:dyDescent="0.2">
      <c r="F875" s="116"/>
    </row>
    <row r="876" spans="6:6" x14ac:dyDescent="0.2">
      <c r="F876" s="116"/>
    </row>
    <row r="877" spans="6:6" x14ac:dyDescent="0.2">
      <c r="F877" s="116"/>
    </row>
    <row r="878" spans="6:6" x14ac:dyDescent="0.2">
      <c r="F878" s="116"/>
    </row>
    <row r="879" spans="6:6" x14ac:dyDescent="0.2">
      <c r="F879" s="116"/>
    </row>
    <row r="880" spans="6:6" x14ac:dyDescent="0.2">
      <c r="F880" s="116"/>
    </row>
    <row r="881" spans="6:6" x14ac:dyDescent="0.2">
      <c r="F881" s="116"/>
    </row>
    <row r="882" spans="6:6" x14ac:dyDescent="0.2">
      <c r="F882" s="116"/>
    </row>
    <row r="883" spans="6:6" x14ac:dyDescent="0.2">
      <c r="F883" s="116"/>
    </row>
    <row r="884" spans="6:6" x14ac:dyDescent="0.2">
      <c r="F884" s="116"/>
    </row>
    <row r="885" spans="6:6" x14ac:dyDescent="0.2">
      <c r="F885" s="116"/>
    </row>
    <row r="886" spans="6:6" x14ac:dyDescent="0.2">
      <c r="F886" s="116"/>
    </row>
    <row r="887" spans="6:6" x14ac:dyDescent="0.2">
      <c r="F887" s="116"/>
    </row>
    <row r="888" spans="6:6" x14ac:dyDescent="0.2">
      <c r="F888" s="116"/>
    </row>
    <row r="889" spans="6:6" x14ac:dyDescent="0.2">
      <c r="F889" s="116"/>
    </row>
    <row r="890" spans="6:6" x14ac:dyDescent="0.2">
      <c r="F890" s="116"/>
    </row>
    <row r="891" spans="6:6" x14ac:dyDescent="0.2">
      <c r="F891" s="116"/>
    </row>
    <row r="892" spans="6:6" x14ac:dyDescent="0.2">
      <c r="F892" s="116"/>
    </row>
    <row r="893" spans="6:6" x14ac:dyDescent="0.2">
      <c r="F893" s="116"/>
    </row>
    <row r="894" spans="6:6" x14ac:dyDescent="0.2">
      <c r="F894" s="116"/>
    </row>
    <row r="895" spans="6:6" x14ac:dyDescent="0.2">
      <c r="F895" s="116"/>
    </row>
    <row r="896" spans="6:6" x14ac:dyDescent="0.2">
      <c r="F896" s="116"/>
    </row>
    <row r="897" spans="6:6" x14ac:dyDescent="0.2">
      <c r="F897" s="116"/>
    </row>
    <row r="898" spans="6:6" x14ac:dyDescent="0.2">
      <c r="F898" s="116"/>
    </row>
    <row r="899" spans="6:6" x14ac:dyDescent="0.2">
      <c r="F899" s="116"/>
    </row>
    <row r="900" spans="6:6" x14ac:dyDescent="0.2">
      <c r="F900" s="116"/>
    </row>
    <row r="901" spans="6:6" x14ac:dyDescent="0.2">
      <c r="F901" s="116"/>
    </row>
    <row r="902" spans="6:6" x14ac:dyDescent="0.2">
      <c r="F902" s="116"/>
    </row>
    <row r="903" spans="6:6" x14ac:dyDescent="0.2">
      <c r="F903" s="116"/>
    </row>
    <row r="904" spans="6:6" x14ac:dyDescent="0.2">
      <c r="F904" s="116"/>
    </row>
    <row r="905" spans="6:6" x14ac:dyDescent="0.2">
      <c r="F905" s="116"/>
    </row>
    <row r="906" spans="6:6" x14ac:dyDescent="0.2">
      <c r="F906" s="116"/>
    </row>
    <row r="907" spans="6:6" x14ac:dyDescent="0.2">
      <c r="F907" s="116"/>
    </row>
    <row r="908" spans="6:6" x14ac:dyDescent="0.2">
      <c r="F908" s="116"/>
    </row>
    <row r="909" spans="6:6" x14ac:dyDescent="0.2">
      <c r="F909" s="116"/>
    </row>
    <row r="910" spans="6:6" x14ac:dyDescent="0.2">
      <c r="F910" s="116"/>
    </row>
    <row r="911" spans="6:6" x14ac:dyDescent="0.2">
      <c r="F911" s="116"/>
    </row>
    <row r="912" spans="6:6" x14ac:dyDescent="0.2">
      <c r="F912" s="116"/>
    </row>
    <row r="913" spans="6:6" x14ac:dyDescent="0.2">
      <c r="F913" s="116"/>
    </row>
    <row r="914" spans="6:6" x14ac:dyDescent="0.2">
      <c r="F914" s="116"/>
    </row>
    <row r="915" spans="6:6" x14ac:dyDescent="0.2">
      <c r="F915" s="116"/>
    </row>
    <row r="916" spans="6:6" x14ac:dyDescent="0.2">
      <c r="F916" s="116"/>
    </row>
    <row r="917" spans="6:6" x14ac:dyDescent="0.2">
      <c r="F917" s="116"/>
    </row>
    <row r="918" spans="6:6" x14ac:dyDescent="0.2">
      <c r="F918" s="116"/>
    </row>
    <row r="919" spans="6:6" x14ac:dyDescent="0.2">
      <c r="F919" s="116"/>
    </row>
    <row r="920" spans="6:6" x14ac:dyDescent="0.2">
      <c r="F920" s="116"/>
    </row>
    <row r="921" spans="6:6" x14ac:dyDescent="0.2">
      <c r="F921" s="116"/>
    </row>
    <row r="922" spans="6:6" x14ac:dyDescent="0.2">
      <c r="F922" s="116"/>
    </row>
    <row r="923" spans="6:6" x14ac:dyDescent="0.2">
      <c r="F923" s="116"/>
    </row>
    <row r="924" spans="6:6" x14ac:dyDescent="0.2">
      <c r="F924" s="116"/>
    </row>
    <row r="925" spans="6:6" x14ac:dyDescent="0.2">
      <c r="F925" s="116"/>
    </row>
    <row r="926" spans="6:6" x14ac:dyDescent="0.2">
      <c r="F926" s="116"/>
    </row>
    <row r="927" spans="6:6" x14ac:dyDescent="0.2">
      <c r="F927" s="116"/>
    </row>
    <row r="928" spans="6:6" x14ac:dyDescent="0.2">
      <c r="F928" s="116"/>
    </row>
    <row r="929" spans="6:6" x14ac:dyDescent="0.2">
      <c r="F929" s="116"/>
    </row>
    <row r="930" spans="6:6" x14ac:dyDescent="0.2">
      <c r="F930" s="116"/>
    </row>
    <row r="931" spans="6:6" x14ac:dyDescent="0.2">
      <c r="F931" s="116"/>
    </row>
    <row r="932" spans="6:6" x14ac:dyDescent="0.2">
      <c r="F932" s="116"/>
    </row>
    <row r="933" spans="6:6" x14ac:dyDescent="0.2">
      <c r="F933" s="116"/>
    </row>
    <row r="934" spans="6:6" x14ac:dyDescent="0.2">
      <c r="F934" s="116"/>
    </row>
    <row r="935" spans="6:6" x14ac:dyDescent="0.2">
      <c r="F935" s="116"/>
    </row>
    <row r="936" spans="6:6" x14ac:dyDescent="0.2">
      <c r="F936" s="116"/>
    </row>
    <row r="937" spans="6:6" x14ac:dyDescent="0.2">
      <c r="F937" s="116"/>
    </row>
    <row r="938" spans="6:6" x14ac:dyDescent="0.2">
      <c r="F938" s="116"/>
    </row>
    <row r="939" spans="6:6" x14ac:dyDescent="0.2">
      <c r="F939" s="116"/>
    </row>
    <row r="940" spans="6:6" x14ac:dyDescent="0.2">
      <c r="F940" s="116"/>
    </row>
    <row r="941" spans="6:6" x14ac:dyDescent="0.2">
      <c r="F941" s="116"/>
    </row>
    <row r="942" spans="6:6" x14ac:dyDescent="0.2">
      <c r="F942" s="116"/>
    </row>
    <row r="943" spans="6:6" x14ac:dyDescent="0.2">
      <c r="F943" s="116"/>
    </row>
    <row r="944" spans="6:6" x14ac:dyDescent="0.2">
      <c r="F944" s="116"/>
    </row>
    <row r="945" spans="6:6" x14ac:dyDescent="0.2">
      <c r="F945" s="116"/>
    </row>
    <row r="946" spans="6:6" x14ac:dyDescent="0.2">
      <c r="F946" s="116"/>
    </row>
    <row r="947" spans="6:6" x14ac:dyDescent="0.2">
      <c r="F947" s="116"/>
    </row>
    <row r="948" spans="6:6" x14ac:dyDescent="0.2">
      <c r="F948" s="116"/>
    </row>
    <row r="949" spans="6:6" x14ac:dyDescent="0.2">
      <c r="F949" s="116"/>
    </row>
    <row r="950" spans="6:6" x14ac:dyDescent="0.2">
      <c r="F950" s="116"/>
    </row>
    <row r="951" spans="6:6" x14ac:dyDescent="0.2">
      <c r="F951" s="116"/>
    </row>
    <row r="952" spans="6:6" x14ac:dyDescent="0.2">
      <c r="F952" s="116"/>
    </row>
    <row r="953" spans="6:6" x14ac:dyDescent="0.2">
      <c r="F953" s="116"/>
    </row>
    <row r="954" spans="6:6" x14ac:dyDescent="0.2">
      <c r="F954" s="116"/>
    </row>
    <row r="955" spans="6:6" x14ac:dyDescent="0.2">
      <c r="F955" s="116"/>
    </row>
    <row r="956" spans="6:6" x14ac:dyDescent="0.2">
      <c r="F956" s="116"/>
    </row>
    <row r="957" spans="6:6" x14ac:dyDescent="0.2">
      <c r="F957" s="116"/>
    </row>
    <row r="958" spans="6:6" x14ac:dyDescent="0.2">
      <c r="F958" s="116"/>
    </row>
    <row r="959" spans="6:6" x14ac:dyDescent="0.2">
      <c r="F959" s="116"/>
    </row>
    <row r="960" spans="6:6" x14ac:dyDescent="0.2">
      <c r="F960" s="116"/>
    </row>
    <row r="961" spans="6:6" x14ac:dyDescent="0.2">
      <c r="F961" s="116"/>
    </row>
    <row r="962" spans="6:6" x14ac:dyDescent="0.2">
      <c r="F962" s="116"/>
    </row>
    <row r="963" spans="6:6" x14ac:dyDescent="0.2">
      <c r="F963" s="116"/>
    </row>
    <row r="964" spans="6:6" x14ac:dyDescent="0.2">
      <c r="F964" s="116"/>
    </row>
    <row r="965" spans="6:6" x14ac:dyDescent="0.2">
      <c r="F965" s="116"/>
    </row>
    <row r="966" spans="6:6" x14ac:dyDescent="0.2">
      <c r="F966" s="116"/>
    </row>
    <row r="967" spans="6:6" x14ac:dyDescent="0.2">
      <c r="F967" s="116"/>
    </row>
    <row r="968" spans="6:6" x14ac:dyDescent="0.2">
      <c r="F968" s="116"/>
    </row>
    <row r="969" spans="6:6" x14ac:dyDescent="0.2">
      <c r="F969" s="116"/>
    </row>
    <row r="970" spans="6:6" x14ac:dyDescent="0.2">
      <c r="F970" s="116"/>
    </row>
    <row r="971" spans="6:6" x14ac:dyDescent="0.2">
      <c r="F971" s="116"/>
    </row>
    <row r="972" spans="6:6" x14ac:dyDescent="0.2">
      <c r="F972" s="116"/>
    </row>
    <row r="973" spans="6:6" x14ac:dyDescent="0.2">
      <c r="F973" s="116"/>
    </row>
    <row r="974" spans="6:6" x14ac:dyDescent="0.2">
      <c r="F974" s="116"/>
    </row>
    <row r="975" spans="6:6" x14ac:dyDescent="0.2">
      <c r="F975" s="116"/>
    </row>
    <row r="976" spans="6:6" x14ac:dyDescent="0.2">
      <c r="F976" s="116"/>
    </row>
    <row r="977" spans="6:6" x14ac:dyDescent="0.2">
      <c r="F977" s="116"/>
    </row>
    <row r="978" spans="6:6" x14ac:dyDescent="0.2">
      <c r="F978" s="116"/>
    </row>
    <row r="979" spans="6:6" x14ac:dyDescent="0.2">
      <c r="F979" s="116"/>
    </row>
    <row r="980" spans="6:6" x14ac:dyDescent="0.2">
      <c r="F980" s="116"/>
    </row>
    <row r="981" spans="6:6" x14ac:dyDescent="0.2">
      <c r="F981" s="116"/>
    </row>
    <row r="982" spans="6:6" x14ac:dyDescent="0.2">
      <c r="F982" s="116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20067770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2024-11-01T19:59:14Z</dcterms:modified>
</cp:coreProperties>
</file>