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401\"/>
    </mc:Choice>
  </mc:AlternateContent>
  <xr:revisionPtr revIDLastSave="0" documentId="13_ncr:1_{B4D5A5FB-4FF4-4AA7-9391-3EDF2ACB0BB0}" xr6:coauthVersionLast="47" xr6:coauthVersionMax="47" xr10:uidLastSave="{00000000-0000-0000-0000-000000000000}"/>
  <bookViews>
    <workbookView xWindow="3885" yWindow="495" windowWidth="21600" windowHeight="1371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0" i="1" l="1"/>
  <c r="H96" i="1"/>
  <c r="G96" i="1"/>
  <c r="L11" i="1" l="1"/>
  <c r="H26" i="1" l="1"/>
  <c r="G26" i="1"/>
  <c r="E26" i="1"/>
  <c r="G62" i="1" l="1"/>
  <c r="H39" i="1"/>
  <c r="G39" i="1"/>
  <c r="E39" i="1"/>
  <c r="F35" i="1"/>
  <c r="H35" i="1"/>
  <c r="G35" i="1"/>
  <c r="E35" i="1"/>
  <c r="H15" i="1"/>
  <c r="H16" i="1"/>
  <c r="H17" i="1"/>
  <c r="H18" i="1"/>
  <c r="H19" i="1"/>
  <c r="H20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L10" i="1" s="1"/>
  <c r="L12" i="1" s="1"/>
  <c r="D11" i="1"/>
  <c r="H21" i="1" l="1"/>
  <c r="H22" i="1"/>
  <c r="H23" i="1"/>
  <c r="H24" i="1"/>
  <c r="H25" i="1"/>
  <c r="H27" i="1"/>
  <c r="H28" i="1"/>
  <c r="H29" i="1"/>
  <c r="H30" i="1"/>
  <c r="H31" i="1"/>
  <c r="H32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H126" i="1"/>
  <c r="E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G23" i="1"/>
  <c r="E24" i="1"/>
  <c r="E25" i="1"/>
  <c r="G25" i="1"/>
  <c r="E27" i="1"/>
  <c r="G27" i="1"/>
  <c r="E28" i="1"/>
  <c r="G28" i="1"/>
  <c r="E29" i="1"/>
  <c r="G29" i="1"/>
  <c r="E30" i="1"/>
  <c r="G30" i="1"/>
  <c r="E31" i="1"/>
  <c r="G31" i="1"/>
  <c r="E32" i="1"/>
  <c r="G32" i="1"/>
  <c r="E33" i="1"/>
  <c r="H33" i="1"/>
  <c r="E34" i="1"/>
  <c r="H34" i="1"/>
  <c r="E36" i="1"/>
  <c r="G36" i="1"/>
  <c r="H36" i="1"/>
  <c r="E37" i="1"/>
  <c r="H37" i="1"/>
  <c r="E38" i="1"/>
  <c r="H38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H52" i="1"/>
  <c r="E53" i="1"/>
  <c r="H53" i="1"/>
  <c r="E54" i="1"/>
  <c r="G54" i="1"/>
  <c r="H54" i="1"/>
  <c r="E55" i="1"/>
  <c r="G55" i="1"/>
  <c r="H55" i="1"/>
  <c r="E56" i="1"/>
  <c r="G56" i="1"/>
  <c r="H56" i="1"/>
  <c r="E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H62" i="1"/>
  <c r="E63" i="1"/>
  <c r="G63" i="1"/>
  <c r="H63" i="1"/>
  <c r="E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<sst xmlns="http://schemas.openxmlformats.org/spreadsheetml/2006/main" count="578" uniqueCount="227">
  <si>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</si>
  <si>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</si>
  <si>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</si>
  <si>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</si>
  <si>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</si>
  <si>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</si>
  <si>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</si>
  <si>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</si>
  <si>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</si>
  <si>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</si>
  <si>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</si>
  <si>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</si>
  <si>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</si>
  <si>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</si>
  <si>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</si>
  <si>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</si>
  <si>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</si>
  <si>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</si>
  <si>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</si>
  <si>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</si>
  <si>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</si>
  <si>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</si>
  <si>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</si>
  <si>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</si>
  <si>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</si>
  <si>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</si>
  <si>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</si>
  <si>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</si>
  <si>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</si>
  <si>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</si>
  <si>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</si>
  <si>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</si>
  <si>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</si>
  <si>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</si>
  <si>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</si>
  <si>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</si>
  <si>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</si>
  <si>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</si>
  <si>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</si>
  <si>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</si>
  <si>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</si>
  <si>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</si>
  <si>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</si>
  <si>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</si>
  <si>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</si>
  <si>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</si>
  <si>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</si>
  <si>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</si>
  <si>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</si>
  <si>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</si>
  <si>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</si>
  <si>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</si>
  <si>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</si>
  <si>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</si>
  <si>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</si>
  <si>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</si>
  <si>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</si>
  <si>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</si>
  <si>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FY'23</t>
  </si>
  <si>
    <t>HEF USU</t>
  </si>
  <si>
    <t>00000</t>
  </si>
  <si>
    <t>USU SOUTH CAMPUS NEW RESIDENCE HOUSING PROGRAMMING</t>
  </si>
  <si>
    <t>3000-300-3401-FWA-23441770</t>
  </si>
  <si>
    <t>MHTN ARCHITECTS INC - CONTRACT</t>
  </si>
  <si>
    <t>N/A</t>
  </si>
  <si>
    <t>2370220</t>
  </si>
  <si>
    <t>MHTN ARCHITECTS INC - GAX FC2023030815964</t>
  </si>
  <si>
    <t>MHTN ARCHI GAX FC2023032416622</t>
  </si>
  <si>
    <t>MHTN ARCHI GAX FC2023042117806</t>
  </si>
  <si>
    <t>DF</t>
  </si>
  <si>
    <t>MHTN ARCHI GAX FX2023062020752</t>
  </si>
  <si>
    <t>2370388</t>
  </si>
  <si>
    <t>13/23</t>
  </si>
  <si>
    <t>MHTN ARCHI GAX FC2023071222164</t>
  </si>
  <si>
    <t>FY'24</t>
  </si>
  <si>
    <t>JACOBSEN CONSTRUCTION COMPANY, INC - CONTRACT</t>
  </si>
  <si>
    <t>2475003</t>
  </si>
  <si>
    <t>BLUE HAVEN ENERGY GAX FC2023081423596</t>
  </si>
  <si>
    <t>2370589</t>
  </si>
  <si>
    <t>MHTN ARCHI GAX FC2023081623725</t>
  </si>
  <si>
    <t>MHTN ARCHI GAX FC2023091825131</t>
  </si>
  <si>
    <t>ITA 24*011 COFC INS</t>
  </si>
  <si>
    <t>UT ST FIRE MARSHAL GAX 24C5*056</t>
  </si>
  <si>
    <t>MHTN ARCHI GAX FC2023102326593</t>
  </si>
  <si>
    <t>MHTN ARCHI GAX FC2023112127959</t>
  </si>
  <si>
    <t>WEST COAST CODE CONSULTANTS INC - CONTRACT</t>
  </si>
  <si>
    <t>2470205</t>
  </si>
  <si>
    <t>BLUE HAVEN ENERGY     AMD 001</t>
  </si>
  <si>
    <t>CO</t>
  </si>
  <si>
    <t>WC3 PLAN REVIEW OCT 2023 GAX 24C5*108</t>
  </si>
  <si>
    <t>MHTN ARCHI GAX FC2023121228974</t>
  </si>
  <si>
    <t>JACOBSEN CONST     CO 001</t>
  </si>
  <si>
    <t>CMB CONSULTANTS LC dba UNVC - CONTRACT</t>
  </si>
  <si>
    <t>2470248</t>
  </si>
  <si>
    <t>UT ST FIRE MARSHAL GAX 24C5*155</t>
  </si>
  <si>
    <t>JACOBSEN CONST GAX FC2024010229660</t>
  </si>
  <si>
    <t>2745003</t>
  </si>
  <si>
    <t>ZIONS/JACOBSEN RTNG GAX FC2024010229661</t>
  </si>
  <si>
    <t>WC3 GAX FC2024010830015</t>
  </si>
  <si>
    <t>CMB CONSULTANTS GAX FC2024011630408</t>
  </si>
  <si>
    <t>JACOBSEN CONST GAX FC2024011830609</t>
  </si>
  <si>
    <t>ZIONS/JACOBSEN RTNG GAX FC2024011830610</t>
  </si>
  <si>
    <t>MHTN ARCHI GAX FC2024012330764</t>
  </si>
  <si>
    <t>JACOBSEN CONST     CO 002</t>
  </si>
  <si>
    <t>MHTN ARCHI GAX FC2024012630947</t>
  </si>
  <si>
    <t>CMB CONSULTANTS GAX FC2024021331798</t>
  </si>
  <si>
    <t>MHTN ARCHITECT GAXFC2024022132199</t>
  </si>
  <si>
    <t>WC3 GAX FC2024030632826</t>
  </si>
  <si>
    <t>WC3     AMD 001</t>
  </si>
  <si>
    <t>JACOBSEN CONST     CO 003</t>
  </si>
  <si>
    <t>CMB CONSULTANTS GAX FC2024031233001</t>
  </si>
  <si>
    <t>JACOBSEN CONST GAX FC2024031333093</t>
  </si>
  <si>
    <t>ZIONS/JACOBSEN RTNG GAX FC2024031333094</t>
  </si>
  <si>
    <t>2470378</t>
  </si>
  <si>
    <t>MHTN ARCHI GAX FC2024032233602</t>
  </si>
  <si>
    <t>CMB CONSULTANTS GAX FC2024032233614</t>
  </si>
  <si>
    <t>WC3 GAX FC2024032233615</t>
  </si>
  <si>
    <t>WC3  GAX FC2024032233616</t>
  </si>
  <si>
    <t>JACOBSEN CONST GAX FC2024032633715</t>
  </si>
  <si>
    <t>ZIONS/JACOBSEN RTNG GAX FC2024032633716</t>
  </si>
  <si>
    <t>BLUE HAVEN ENERGY     AMD 002</t>
  </si>
  <si>
    <t>IDT30023C3000097 PROJ MANAGER FEES</t>
  </si>
  <si>
    <t>CMB CONSULTATNS GAX FC2024040934481</t>
  </si>
  <si>
    <t>470378</t>
  </si>
  <si>
    <t>BLUE HAVEN GAX FC2024040934482</t>
  </si>
  <si>
    <t>CMB CONSULTANTS GAX FC2024040934496</t>
  </si>
  <si>
    <t>MHTN ARCHI GAX FC2024041734898</t>
  </si>
  <si>
    <t>JACOBSEN CONST GAX FC2024042335150</t>
  </si>
  <si>
    <t>ZIONS/JACOBSEN RTNG GAX FC2024042335151</t>
  </si>
  <si>
    <t>WC3 GAX FC2024050735814</t>
  </si>
  <si>
    <t>UT ST FIRE MARSHAL GAX 24C5*275</t>
  </si>
  <si>
    <t>CMB CONSULTANTS GAX FC2024051536197</t>
  </si>
  <si>
    <t>MHTN ARCHI GAX FC2024051636292</t>
  </si>
  <si>
    <t>WC3 GAX FC2024052136511</t>
  </si>
  <si>
    <t>JACOBSEN CONST GAX FC2024052236615</t>
  </si>
  <si>
    <t>ZIONS/JACOBSEN RTNG GAX FC2024022367616</t>
  </si>
  <si>
    <t>6811\</t>
  </si>
  <si>
    <t>UT ST FIRE MARSHAL GAX 24C5*294</t>
  </si>
  <si>
    <t>JACOBSEN CONST GAX FC2024061137696</t>
  </si>
  <si>
    <t>ZIONS/JACOBSEN RTNG GAX FC2024061137697</t>
  </si>
  <si>
    <r>
      <t>175          </t>
    </r>
    <r>
      <rPr>
        <u/>
        <sz val="12"/>
        <color rgb="FF000000"/>
        <rFont val="Arial"/>
        <family val="2"/>
      </rPr>
      <t>(6) The Legislature intends that:</t>
    </r>
  </si>
  <si>
    <r>
      <t>176          </t>
    </r>
    <r>
      <rPr>
        <u/>
        <sz val="12"/>
        <color rgb="FF000000"/>
        <rFont val="Arial"/>
        <family val="2"/>
      </rPr>
      <t>(a) the Utah Board of Higher Education, on behalf of Utah State University, may issue,</t>
    </r>
  </si>
  <si>
    <r>
      <t>177     </t>
    </r>
    <r>
      <rPr>
        <u/>
        <sz val="12"/>
        <color rgb="FF000000"/>
        <rFont val="Arial"/>
        <family val="2"/>
      </rPr>
      <t>sell, and deliver revenue bonds or other evidences of indebtedness of Utah State University to</t>
    </r>
  </si>
  <si>
    <r>
      <t>178     </t>
    </r>
    <r>
      <rPr>
        <u/>
        <sz val="12"/>
        <color rgb="FF000000"/>
        <rFont val="Arial"/>
        <family val="2"/>
      </rPr>
      <t>borrow money on the credit, revenues, and reserves of the university, other than appropriations</t>
    </r>
  </si>
  <si>
    <r>
      <t>179     </t>
    </r>
    <r>
      <rPr>
        <u/>
        <sz val="12"/>
        <color rgb="FF000000"/>
        <rFont val="Arial"/>
        <family val="2"/>
      </rPr>
      <t>of the Legislature, to finance the cost of constructing the South Campus Parking Terrace</t>
    </r>
  </si>
  <si>
    <r>
      <t>180     </t>
    </r>
    <r>
      <rPr>
        <u/>
        <sz val="12"/>
        <color rgb="FF000000"/>
        <rFont val="Arial"/>
        <family val="2"/>
      </rPr>
      <t>project;</t>
    </r>
  </si>
  <si>
    <r>
      <t>181          </t>
    </r>
    <r>
      <rPr>
        <u/>
        <sz val="12"/>
        <color rgb="FF000000"/>
        <rFont val="Arial"/>
        <family val="2"/>
      </rPr>
      <t>(b) Utah State University use parking fees and other auxiliary revenues as the primary</t>
    </r>
  </si>
  <si>
    <r>
      <t>182     </t>
    </r>
    <r>
      <rPr>
        <u/>
        <sz val="12"/>
        <color rgb="FF000000"/>
        <rFont val="Arial"/>
        <family val="2"/>
      </rPr>
      <t>revenue sources for repayment of any obligation created under authority of this Subsection (6);</t>
    </r>
  </si>
  <si>
    <r>
      <t>183          </t>
    </r>
    <r>
      <rPr>
        <u/>
        <sz val="12"/>
        <color rgb="FF000000"/>
        <rFont val="Arial"/>
        <family val="2"/>
      </rPr>
      <t>(c) the amount of revenue bonds or evidences of indebtedness authorized by this</t>
    </r>
  </si>
  <si>
    <r>
      <t>184     </t>
    </r>
    <r>
      <rPr>
        <u/>
        <sz val="12"/>
        <color rgb="FF000000"/>
        <rFont val="Arial"/>
        <family val="2"/>
      </rPr>
      <t>Subsection (6) may not exceed $22,925,000 for acquisition and construction proceeds, together</t>
    </r>
  </si>
  <si>
    <r>
      <t>185     </t>
    </r>
    <r>
      <rPr>
        <u/>
        <sz val="12"/>
        <color rgb="FF000000"/>
        <rFont val="Arial"/>
        <family val="2"/>
      </rPr>
      <t>with other amounts necessary to pay costs of issuance, pay capitalized interest, and fund any</t>
    </r>
  </si>
  <si>
    <r>
      <t>186     </t>
    </r>
    <r>
      <rPr>
        <u/>
        <sz val="12"/>
        <color rgb="FF000000"/>
        <rFont val="Arial"/>
        <family val="2"/>
      </rPr>
      <t>debt service reserve requirements;</t>
    </r>
  </si>
  <si>
    <r>
      <t>187          </t>
    </r>
    <r>
      <rPr>
        <u/>
        <sz val="12"/>
        <color rgb="FF000000"/>
        <rFont val="Arial"/>
        <family val="2"/>
      </rPr>
      <t>(d) the university may plan, design, and construct the South Campus Parking Terrace</t>
    </r>
  </si>
  <si>
    <r>
      <t>188     </t>
    </r>
    <r>
      <rPr>
        <u/>
        <sz val="12"/>
        <color rgb="FF000000"/>
        <rFont val="Arial"/>
        <family val="2"/>
      </rPr>
      <t>project subject to the requirements of Title 63A, Chapter 5b, Administration of State Facilities;</t>
    </r>
  </si>
  <si>
    <r>
      <t>189     </t>
    </r>
    <r>
      <rPr>
        <u/>
        <sz val="12"/>
        <color rgb="FF000000"/>
        <rFont val="Arial"/>
        <family val="2"/>
      </rPr>
      <t>and</t>
    </r>
  </si>
  <si>
    <r>
      <t>190          </t>
    </r>
    <r>
      <rPr>
        <u/>
        <sz val="12"/>
        <color rgb="FF000000"/>
        <rFont val="Arial"/>
        <family val="2"/>
      </rPr>
      <t>(e) the university may not request additional state funds for operation and maintenance</t>
    </r>
  </si>
  <si>
    <r>
      <t>191     </t>
    </r>
    <r>
      <rPr>
        <u/>
        <sz val="12"/>
        <color rgb="FF000000"/>
        <rFont val="Arial"/>
        <family val="2"/>
      </rPr>
      <t>costs or capital improvements.</t>
    </r>
  </si>
  <si>
    <t>2023 GS SB297</t>
  </si>
  <si>
    <r>
      <t> </t>
    </r>
    <r>
      <rPr>
        <u/>
        <sz val="12"/>
        <color rgb="FFFF0000"/>
        <rFont val="Arial"/>
        <family val="2"/>
      </rPr>
      <t>(a) the Utah Board of Higher Education, on behalf of Utah State University, may issue,</t>
    </r>
  </si>
  <si>
    <r>
      <t>161     </t>
    </r>
    <r>
      <rPr>
        <u/>
        <sz val="12"/>
        <color rgb="FFFF0000"/>
        <rFont val="Arial"/>
        <family val="2"/>
      </rPr>
      <t>sell, and deliver revenue bonds or other evidences of indebtedness of Utah State University to</t>
    </r>
  </si>
  <si>
    <r>
      <t>162     </t>
    </r>
    <r>
      <rPr>
        <u/>
        <sz val="12"/>
        <color rgb="FFFF0000"/>
        <rFont val="Arial"/>
        <family val="2"/>
      </rPr>
      <t>borrow money on the credit, revenues, and reserves of the university, other than appropriations</t>
    </r>
  </si>
  <si>
    <r>
      <t>163     </t>
    </r>
    <r>
      <rPr>
        <u/>
        <sz val="12"/>
        <color rgb="FFFF0000"/>
        <rFont val="Arial"/>
        <family val="2"/>
      </rPr>
      <t>of the Legislature, to finance the cost of constructing the South Campus Residence Hall;</t>
    </r>
  </si>
  <si>
    <r>
      <t>164          </t>
    </r>
    <r>
      <rPr>
        <u/>
        <sz val="12"/>
        <color rgb="FFFF0000"/>
        <rFont val="Arial"/>
        <family val="2"/>
      </rPr>
      <t>(b) Utah State University use student housing rental fees and other auxiliary revenues</t>
    </r>
  </si>
  <si>
    <r>
      <t>165     </t>
    </r>
    <r>
      <rPr>
        <u/>
        <sz val="12"/>
        <color rgb="FFFF0000"/>
        <rFont val="Arial"/>
        <family val="2"/>
      </rPr>
      <t>as the primary revenue sources for repayment of any obligation created under authority of this</t>
    </r>
  </si>
  <si>
    <r>
      <t>166     </t>
    </r>
    <r>
      <rPr>
        <u/>
        <sz val="12"/>
        <color rgb="FFFF0000"/>
        <rFont val="Arial"/>
        <family val="2"/>
      </rPr>
      <t>Subsection (5);</t>
    </r>
  </si>
  <si>
    <r>
      <t>167          </t>
    </r>
    <r>
      <rPr>
        <u/>
        <sz val="12"/>
        <color rgb="FFFF0000"/>
        <rFont val="Arial"/>
        <family val="2"/>
      </rPr>
      <t>(c) the amount of revenue bonds or evidences of indebtedness authorized by this</t>
    </r>
  </si>
  <si>
    <r>
      <t>168     </t>
    </r>
    <r>
      <rPr>
        <u/>
        <sz val="12"/>
        <color rgb="FFFF0000"/>
        <rFont val="Arial"/>
        <family val="2"/>
      </rPr>
      <t>Subsection (5) may not exceed $49,293,000 for acquisition and construction proceeds, together</t>
    </r>
  </si>
  <si>
    <r>
      <t>169     </t>
    </r>
    <r>
      <rPr>
        <u/>
        <sz val="12"/>
        <color rgb="FFFF0000"/>
        <rFont val="Arial"/>
        <family val="2"/>
      </rPr>
      <t>with other amounts necessary to pay costs of issuance, pay capitalized interest, and fund any</t>
    </r>
  </si>
  <si>
    <r>
      <t>170     </t>
    </r>
    <r>
      <rPr>
        <u/>
        <sz val="12"/>
        <color rgb="FFFF0000"/>
        <rFont val="Arial"/>
        <family val="2"/>
      </rPr>
      <t>debt service reserve requirements;</t>
    </r>
  </si>
  <si>
    <r>
      <t>171          </t>
    </r>
    <r>
      <rPr>
        <u/>
        <sz val="12"/>
        <color rgb="FFFF0000"/>
        <rFont val="Arial"/>
        <family val="2"/>
      </rPr>
      <t>(d) the university may plan, design, and construct the South Campus Residence Hall</t>
    </r>
  </si>
  <si>
    <r>
      <t>172     </t>
    </r>
    <r>
      <rPr>
        <u/>
        <sz val="12"/>
        <color rgb="FFFF0000"/>
        <rFont val="Arial"/>
        <family val="2"/>
      </rPr>
      <t>subject to the requirements of Title 63A, Chapter 5b, Administration of State Facilities; and</t>
    </r>
  </si>
  <si>
    <r>
      <t>173          </t>
    </r>
    <r>
      <rPr>
        <u/>
        <sz val="12"/>
        <color rgb="FFFF0000"/>
        <rFont val="Arial"/>
        <family val="2"/>
      </rPr>
      <t>(e) the university may not request additional state funds for operation and maintenance</t>
    </r>
  </si>
  <si>
    <r>
      <t>174     </t>
    </r>
    <r>
      <rPr>
        <u/>
        <sz val="12"/>
        <color rgb="FFFF0000"/>
        <rFont val="Arial"/>
        <family val="2"/>
      </rPr>
      <t>costs or capital improvements.</t>
    </r>
  </si>
  <si>
    <t xml:space="preserve">IDT  USU REV </t>
  </si>
  <si>
    <t>RE 24C3*308</t>
  </si>
  <si>
    <t>MHTN ARCHI GAX FC2024062738724</t>
  </si>
  <si>
    <t>13/24</t>
  </si>
  <si>
    <t>WC3 GAX FC2024070138986</t>
  </si>
  <si>
    <t>MHTN ARCHI GAX FC2024070239190</t>
  </si>
  <si>
    <t>CMB CONSULTANTS GAX FC2024070239192</t>
  </si>
  <si>
    <t xml:space="preserve">RE 24C3*332 </t>
  </si>
  <si>
    <t>JACOBSEN CONST GAX FC2024071239430</t>
  </si>
  <si>
    <t>ZIONS/JACOBSEN RTNG GAX FC2024071239431</t>
  </si>
  <si>
    <t>CMB CONSULTANTS GAX FC2024071539896</t>
  </si>
  <si>
    <t>WC3 GAX FC2024071940192</t>
  </si>
  <si>
    <t>RE 24C3*345</t>
  </si>
  <si>
    <t>FY'25</t>
  </si>
  <si>
    <t>IDT 25C3*001 XFER LEGAL FEES TO 21257300</t>
  </si>
  <si>
    <t>JACOBSEN CONST GAX FC2024081441070</t>
  </si>
  <si>
    <t>ZIONS/JACOBSEN RTNG GAX FC024081441071</t>
  </si>
  <si>
    <t>CMB CONSULTANTS GAX FC2024081441041</t>
  </si>
  <si>
    <t>WC3 GAX 25C5*024 PLAN REVIEW</t>
  </si>
  <si>
    <t>MHTN ARCHI GAX F2024082741612</t>
  </si>
  <si>
    <t>WC3 GAX FC2024082641558</t>
  </si>
  <si>
    <t>CMB CONSULTANTS GAX FC2024091142268</t>
  </si>
  <si>
    <t>JACOBSEN CONST GAX FC2024091642579</t>
  </si>
  <si>
    <t>ZIONS/JACOBSEN RTNG GAX FC2024091642580</t>
  </si>
  <si>
    <t>CMB CONSULTANTS GAX FC2024091242380</t>
  </si>
  <si>
    <t>MHTN ARCHI GAX FC2024091942762</t>
  </si>
  <si>
    <t>WC3 GAX FC2024100743643</t>
  </si>
  <si>
    <t>CMB CONSULTANTS GAX FC2024100943785</t>
  </si>
  <si>
    <t>CMB CONSULTANTS GAX FC2024101043838</t>
  </si>
  <si>
    <t>BLUE HAVEN GAX FC2024101543960</t>
  </si>
  <si>
    <t>RE 25C3*32 WAS $4,564,583.68</t>
  </si>
  <si>
    <t>MHTN ARCHI GAX FC2024102844587</t>
  </si>
  <si>
    <t xml:space="preserve">RE 25C3* 59  </t>
  </si>
  <si>
    <t>CR 25M5*42     RE 25C3*32</t>
  </si>
  <si>
    <t>WC3 GAX FC2024110645009</t>
  </si>
  <si>
    <t>CMB CONSULTANTS GAX FC2024110745132</t>
  </si>
  <si>
    <t>CMB CONSULTANTS GAX FC2024111345322</t>
  </si>
  <si>
    <t>MHTN ARCHI GAX FC2024111445391</t>
  </si>
  <si>
    <t>JACOBSEN CONST GAX FC2024112645979</t>
  </si>
  <si>
    <t>ZIONS/JACOBSEN RTNG GAX FC2024112645980</t>
  </si>
  <si>
    <t>24750036</t>
  </si>
  <si>
    <t>RE 25C3*89</t>
  </si>
  <si>
    <t>JACOBSEN CONST GAX FC2024120346222</t>
  </si>
  <si>
    <t>ZIONS/JACOBSEN RTNG GAX FC2024120346223</t>
  </si>
  <si>
    <t>CR 25M5*050     RE 25C3*059</t>
  </si>
  <si>
    <t>JACOBSEN CONST     CO 004</t>
  </si>
  <si>
    <t>JACOBSEN CONST     CO 005</t>
  </si>
  <si>
    <t>CMB CONSULTANTS GAX FC2024121046541</t>
  </si>
  <si>
    <t>CMB CONSULTANTS GAX FC2024121046548</t>
  </si>
  <si>
    <t>WC3 GAX C2024121246684</t>
  </si>
  <si>
    <t>JACOBSEN CONST GAX FC2024121246716</t>
  </si>
  <si>
    <t>ZIONS/JACOBSEN RTNG GAX FC2024121246717</t>
  </si>
  <si>
    <t>MHTN ARCHI GAX FC2024121846872</t>
  </si>
  <si>
    <t>RE 25C3*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</si>
</sst>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  <numFmt numFmtId="168" formatCode="[$-409]mmm\-yy;@"/>
  </numFmts>
  <fonts count="24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2"/>
      <color rgb="FF000000"/>
      <name val="Arial"/>
      <family val="2"/>
    </font>
    <font>
      <u/>
      <sz val="12"/>
      <color rgb="FF000000"/>
      <name val="Arial"/>
      <family val="2"/>
    </font>
    <font>
      <sz val="12"/>
      <color rgb="FFFF0000"/>
      <name val="Arial"/>
      <family val="2"/>
    </font>
    <font>
      <u/>
      <sz val="12"/>
      <color rgb="FFFF0000"/>
      <name val="Arial"/>
      <family val="2"/>
    </font>
    <font>
      <sz val="12"/>
      <color rgb="FFFF0000"/>
      <name val="Helv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2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3" fontId="4" fillId="0" borderId="0" xfId="0" applyNumberFormat="1" applyFont="1" applyProtection="1">
      <protection locked="0"/>
    </xf>
    <xf numFmtId="13" fontId="4" fillId="0" borderId="0" xfId="2" applyNumberFormat="1" applyFont="1" applyBorder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164" fontId="17" fillId="0" borderId="0" xfId="0" applyFont="1"/>
    <xf numFmtId="164" fontId="19" fillId="0" borderId="0" xfId="0" applyFont="1"/>
    <xf numFmtId="164" fontId="21" fillId="0" borderId="0" xfId="0" applyFont="1"/>
    <xf numFmtId="168" fontId="22" fillId="0" borderId="0" xfId="0" applyNumberFormat="1" applyFont="1" applyAlignment="1">
      <alignment horizontal="center"/>
    </xf>
    <xf numFmtId="164" fontId="23" fillId="0" borderId="0" xfId="0" applyFont="1"/>
    <xf numFmtId="164" fontId="16" fillId="0" borderId="0" xfId="0" applyFont="1" applyAlignment="1">
      <alignment horizontal="center"/>
    </xf>
    <xf numFmtId="164" fontId="22" fillId="0" borderId="0" xfId="0" applyFont="1"/>
    <xf numFmtId="43" fontId="22" fillId="0" borderId="0" xfId="0" quotePrefix="1" applyNumberFormat="1" applyFont="1"/>
    <xf numFmtId="164" fontId="22" fillId="0" borderId="0" xfId="0" applyFont="1" applyAlignment="1">
      <alignment horizontal="center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18" activePane="bottomLeft" state="frozen"/>
      <selection pane="bottomLeft" activeCell="A135" sqref="A135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5" width="11.109375" style="57" bestFit="1" customWidth="1"/>
    <col min="6" max="7" width="10.44140625" style="57" customWidth="1"/>
    <col min="8" max="8" width="15.77734375" style="57" bestFit="1" customWidth="1"/>
    <col min="9" max="9" width="10.44140625" style="57" customWidth="1"/>
    <col min="10" max="10" width="5.88671875" style="93" customWidth="1"/>
    <col min="11" max="11" width="5.88671875" style="94" customWidth="1"/>
    <col min="12" max="12" width="10.55468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4" t="s">
        <v>60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61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23441770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62</v>
      </c>
      <c r="G7" s="113">
        <f>+G11-F11</f>
        <v>15024687.589999992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28513231.260000002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SUM(D14:D501)</f>
        <v>49293000</v>
      </c>
      <c r="E11" s="13">
        <f>SUM(E14:E501)-F11</f>
        <v>20779768.739999998</v>
      </c>
      <c r="F11" s="13">
        <f>SUM(F14:F501)</f>
        <v>28513231.260000002</v>
      </c>
      <c r="G11" s="13">
        <f>SUM(G14:G501)</f>
        <v>43537918.849999994</v>
      </c>
      <c r="H11" s="13">
        <f>+D11-G11</f>
        <v>5755081.150000006</v>
      </c>
      <c r="I11" s="13">
        <f>SUM(I14:I501)</f>
        <v>4601957.83</v>
      </c>
      <c r="J11" s="84"/>
      <c r="K11" s="85"/>
      <c r="L11" s="106">
        <f>SUM(L13:L500)</f>
        <v>28513231.259999998</v>
      </c>
      <c r="M11" s="106">
        <f>SUM(M13:M242)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0</v>
      </c>
      <c r="M12" s="86">
        <f>M11-L11</f>
        <v>-28513231.259999998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58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44930</v>
      </c>
      <c r="B15" s="7" t="s">
        <v>63</v>
      </c>
      <c r="C15" s="109" t="s">
        <v>64</v>
      </c>
      <c r="D15" s="9"/>
      <c r="E15" s="9">
        <f t="shared" si="2"/>
        <v>0</v>
      </c>
      <c r="F15" s="9"/>
      <c r="G15" s="9">
        <v>281250</v>
      </c>
      <c r="H15" s="9">
        <f t="shared" ref="H15:H20" si="3">+D15</f>
        <v>0</v>
      </c>
      <c r="I15" s="9"/>
      <c r="J15" s="50" t="s">
        <v>65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44993</v>
      </c>
      <c r="B16" s="7" t="s">
        <v>66</v>
      </c>
      <c r="C16" s="53" t="s">
        <v>69</v>
      </c>
      <c r="D16" s="9"/>
      <c r="E16" s="9">
        <f t="shared" si="2"/>
        <v>0</v>
      </c>
      <c r="F16" s="9">
        <v>140625</v>
      </c>
      <c r="G16" s="9">
        <f t="shared" si="0"/>
        <v>0</v>
      </c>
      <c r="H16" s="9">
        <f t="shared" si="3"/>
        <v>0</v>
      </c>
      <c r="I16" s="9"/>
      <c r="J16" s="50" t="s">
        <v>65</v>
      </c>
      <c r="K16" s="10">
        <v>6864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45009</v>
      </c>
      <c r="B17" s="7" t="s">
        <v>67</v>
      </c>
      <c r="C17" s="53" t="s">
        <v>69</v>
      </c>
      <c r="D17" s="9"/>
      <c r="E17" s="9">
        <f t="shared" si="2"/>
        <v>0</v>
      </c>
      <c r="F17" s="9">
        <v>112500</v>
      </c>
      <c r="G17" s="9">
        <f t="shared" si="0"/>
        <v>0</v>
      </c>
      <c r="H17" s="9">
        <f t="shared" si="3"/>
        <v>0</v>
      </c>
      <c r="I17" s="9"/>
      <c r="J17" s="50" t="s">
        <v>65</v>
      </c>
      <c r="K17" s="10">
        <v>6864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45037</v>
      </c>
      <c r="B18" s="12" t="s">
        <v>68</v>
      </c>
      <c r="C18" s="53" t="s">
        <v>69</v>
      </c>
      <c r="D18" s="9"/>
      <c r="E18" s="9">
        <f t="shared" si="2"/>
        <v>0</v>
      </c>
      <c r="F18" s="9">
        <v>28125</v>
      </c>
      <c r="G18" s="9">
        <f t="shared" si="0"/>
        <v>0</v>
      </c>
      <c r="H18" s="9">
        <f t="shared" si="3"/>
        <v>0</v>
      </c>
      <c r="I18" s="9"/>
      <c r="J18" s="50" t="s">
        <v>65</v>
      </c>
      <c r="K18" s="10">
        <v>6864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45097</v>
      </c>
      <c r="B19" s="7" t="s">
        <v>70</v>
      </c>
      <c r="C19" s="53" t="s">
        <v>69</v>
      </c>
      <c r="D19" s="9"/>
      <c r="E19" s="9">
        <f t="shared" si="2"/>
        <v>0</v>
      </c>
      <c r="F19" s="9">
        <v>794889.79</v>
      </c>
      <c r="G19" s="9">
        <f t="shared" si="0"/>
        <v>0</v>
      </c>
      <c r="H19" s="9">
        <f t="shared" si="3"/>
        <v>0</v>
      </c>
      <c r="I19" s="9"/>
      <c r="J19" s="50" t="s">
        <v>71</v>
      </c>
      <c r="K19" s="10">
        <v>6864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 t="s">
        <v>72</v>
      </c>
      <c r="B20" s="7" t="s">
        <v>73</v>
      </c>
      <c r="C20" s="53" t="s">
        <v>52</v>
      </c>
      <c r="D20" s="9"/>
      <c r="E20" s="9">
        <f t="shared" si="2"/>
        <v>0</v>
      </c>
      <c r="F20" s="9">
        <v>132481.63</v>
      </c>
      <c r="G20" s="9">
        <f t="shared" si="0"/>
        <v>0</v>
      </c>
      <c r="H20" s="9">
        <f t="shared" si="3"/>
        <v>0</v>
      </c>
      <c r="I20" s="9"/>
      <c r="J20" s="50" t="s">
        <v>71</v>
      </c>
      <c r="K20" s="10">
        <v>6864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2" si="4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46" t="s">
        <v>74</v>
      </c>
      <c r="B23" s="7"/>
      <c r="C23" s="53" t="s">
        <v>52</v>
      </c>
      <c r="D23" s="8"/>
      <c r="E23" s="9">
        <f t="shared" si="2"/>
        <v>0</v>
      </c>
      <c r="F23" s="9"/>
      <c r="G23" s="9">
        <f t="shared" ref="G23:G32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45114</v>
      </c>
      <c r="B24" s="7" t="s">
        <v>75</v>
      </c>
      <c r="C24" s="53" t="s">
        <v>64</v>
      </c>
      <c r="D24" s="9"/>
      <c r="E24" s="9">
        <f t="shared" ref="E24:E39" si="6">+D24</f>
        <v>0</v>
      </c>
      <c r="F24" s="9"/>
      <c r="G24" s="9">
        <v>55000</v>
      </c>
      <c r="H24" s="9">
        <f t="shared" si="4"/>
        <v>0</v>
      </c>
      <c r="I24" s="9"/>
      <c r="J24" s="50" t="s">
        <v>76</v>
      </c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45152</v>
      </c>
      <c r="B25" s="7" t="s">
        <v>77</v>
      </c>
      <c r="C25" s="53" t="s">
        <v>69</v>
      </c>
      <c r="D25" s="9"/>
      <c r="E25" s="9">
        <f t="shared" si="6"/>
        <v>0</v>
      </c>
      <c r="F25" s="9">
        <v>11880</v>
      </c>
      <c r="G25" s="9">
        <f t="shared" si="5"/>
        <v>0</v>
      </c>
      <c r="H25" s="9">
        <f t="shared" si="4"/>
        <v>0</v>
      </c>
      <c r="I25" s="9"/>
      <c r="J25" s="50" t="s">
        <v>78</v>
      </c>
      <c r="K25" s="10">
        <v>6864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45149</v>
      </c>
      <c r="B26" s="108" t="s">
        <v>121</v>
      </c>
      <c r="C26" s="53" t="s">
        <v>69</v>
      </c>
      <c r="D26" s="9"/>
      <c r="E26" s="9">
        <f t="shared" ref="E26" si="7">+D26</f>
        <v>0</v>
      </c>
      <c r="F26" s="9">
        <v>131434</v>
      </c>
      <c r="G26" s="9">
        <f t="shared" ref="G26" si="8">IF(J26&gt;0,0,F26)</f>
        <v>131434</v>
      </c>
      <c r="H26" s="9">
        <f t="shared" ref="H26" si="9">+D26</f>
        <v>0</v>
      </c>
      <c r="I26" s="9"/>
      <c r="J26" s="50"/>
      <c r="K26" s="10">
        <v>6865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45154</v>
      </c>
      <c r="B27" s="7" t="s">
        <v>79</v>
      </c>
      <c r="C27" s="53" t="s">
        <v>69</v>
      </c>
      <c r="D27" s="9"/>
      <c r="E27" s="9">
        <f t="shared" si="6"/>
        <v>0</v>
      </c>
      <c r="F27" s="9">
        <v>166396.93</v>
      </c>
      <c r="G27" s="9">
        <f t="shared" si="5"/>
        <v>0</v>
      </c>
      <c r="H27" s="9">
        <f t="shared" si="4"/>
        <v>0</v>
      </c>
      <c r="I27" s="9"/>
      <c r="J27" s="50" t="s">
        <v>71</v>
      </c>
      <c r="K27" s="10">
        <v>6864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45187</v>
      </c>
      <c r="B28" s="7" t="s">
        <v>80</v>
      </c>
      <c r="C28" s="53" t="s">
        <v>69</v>
      </c>
      <c r="D28" s="9"/>
      <c r="E28" s="9">
        <f t="shared" si="6"/>
        <v>0</v>
      </c>
      <c r="F28" s="9">
        <v>273417.67</v>
      </c>
      <c r="G28" s="9">
        <f t="shared" si="5"/>
        <v>0</v>
      </c>
      <c r="H28" s="9">
        <f t="shared" si="4"/>
        <v>0</v>
      </c>
      <c r="I28" s="9"/>
      <c r="J28" s="50" t="s">
        <v>71</v>
      </c>
      <c r="K28" s="10">
        <v>6864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45202</v>
      </c>
      <c r="B29" s="110" t="s">
        <v>81</v>
      </c>
      <c r="C29" s="53" t="s">
        <v>69</v>
      </c>
      <c r="D29" s="9"/>
      <c r="E29" s="9">
        <f t="shared" si="6"/>
        <v>0</v>
      </c>
      <c r="F29" s="9">
        <v>39000</v>
      </c>
      <c r="G29" s="9">
        <f t="shared" si="5"/>
        <v>39000</v>
      </c>
      <c r="H29" s="9">
        <f t="shared" si="4"/>
        <v>0</v>
      </c>
      <c r="I29" s="9"/>
      <c r="J29" s="50"/>
      <c r="K29" s="10">
        <v>6872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>
        <v>45212</v>
      </c>
      <c r="B30" s="7" t="s">
        <v>82</v>
      </c>
      <c r="C30" s="53" t="s">
        <v>69</v>
      </c>
      <c r="D30" s="9"/>
      <c r="E30" s="9">
        <f t="shared" si="6"/>
        <v>0</v>
      </c>
      <c r="F30" s="9">
        <v>2467.54</v>
      </c>
      <c r="G30" s="9">
        <f t="shared" si="5"/>
        <v>2467.54</v>
      </c>
      <c r="H30" s="9">
        <f t="shared" si="4"/>
        <v>0</v>
      </c>
      <c r="I30" s="9"/>
      <c r="J30" s="50"/>
      <c r="K30" s="10">
        <v>6861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>
        <v>45222</v>
      </c>
      <c r="B31" s="7" t="s">
        <v>83</v>
      </c>
      <c r="C31" s="53" t="s">
        <v>69</v>
      </c>
      <c r="D31" s="9"/>
      <c r="E31" s="9">
        <f t="shared" si="6"/>
        <v>0</v>
      </c>
      <c r="F31" s="9">
        <v>69950.3</v>
      </c>
      <c r="G31" s="9">
        <f t="shared" si="5"/>
        <v>0</v>
      </c>
      <c r="H31" s="9">
        <f t="shared" si="4"/>
        <v>0</v>
      </c>
      <c r="I31" s="9"/>
      <c r="J31" s="50" t="s">
        <v>71</v>
      </c>
      <c r="K31" s="10">
        <v>6864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>
        <v>45251</v>
      </c>
      <c r="B32" s="7" t="s">
        <v>84</v>
      </c>
      <c r="C32" s="53" t="s">
        <v>69</v>
      </c>
      <c r="D32" s="9"/>
      <c r="E32" s="9">
        <f t="shared" si="6"/>
        <v>0</v>
      </c>
      <c r="F32" s="9">
        <v>86907.95</v>
      </c>
      <c r="G32" s="9">
        <f t="shared" si="5"/>
        <v>0</v>
      </c>
      <c r="H32" s="9">
        <f t="shared" si="4"/>
        <v>0</v>
      </c>
      <c r="I32" s="9"/>
      <c r="J32" s="50" t="s">
        <v>71</v>
      </c>
      <c r="K32" s="10">
        <v>6864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>
        <v>45244</v>
      </c>
      <c r="B33" s="7" t="s">
        <v>85</v>
      </c>
      <c r="C33" s="53" t="s">
        <v>64</v>
      </c>
      <c r="D33" s="9"/>
      <c r="E33" s="9">
        <f t="shared" si="6"/>
        <v>0</v>
      </c>
      <c r="F33" s="9"/>
      <c r="G33" s="9">
        <v>10000</v>
      </c>
      <c r="H33" s="9">
        <f t="shared" ref="H33:H35" si="10">+D33</f>
        <v>0</v>
      </c>
      <c r="I33" s="9"/>
      <c r="J33" s="50" t="s">
        <v>86</v>
      </c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>
        <v>45250</v>
      </c>
      <c r="B34" s="7" t="s">
        <v>87</v>
      </c>
      <c r="C34" s="53" t="s">
        <v>88</v>
      </c>
      <c r="D34" s="9"/>
      <c r="E34" s="9">
        <f t="shared" si="6"/>
        <v>0</v>
      </c>
      <c r="F34" s="9"/>
      <c r="G34" s="9">
        <v>-12705</v>
      </c>
      <c r="H34" s="9">
        <f t="shared" si="10"/>
        <v>0</v>
      </c>
      <c r="I34" s="9"/>
      <c r="J34" s="50" t="s">
        <v>78</v>
      </c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>
        <v>45254</v>
      </c>
      <c r="B35" s="7" t="s">
        <v>89</v>
      </c>
      <c r="C35" s="53" t="s">
        <v>69</v>
      </c>
      <c r="D35" s="9"/>
      <c r="E35" s="9">
        <f t="shared" si="6"/>
        <v>0</v>
      </c>
      <c r="F35" s="9">
        <f>125+1625</f>
        <v>1750</v>
      </c>
      <c r="G35" s="9">
        <f t="shared" ref="G35" si="11">IF(J35&gt;0,0,F35)</f>
        <v>1750</v>
      </c>
      <c r="H35" s="9">
        <f t="shared" si="10"/>
        <v>0</v>
      </c>
      <c r="I35" s="9"/>
      <c r="J35" s="50"/>
      <c r="K35" s="10">
        <v>6861</v>
      </c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</row>
    <row r="36" spans="1:254" s="11" customFormat="1" ht="14.1" customHeight="1" x14ac:dyDescent="0.2">
      <c r="A36" s="6">
        <v>45272</v>
      </c>
      <c r="B36" s="7" t="s">
        <v>90</v>
      </c>
      <c r="C36" s="53" t="s">
        <v>69</v>
      </c>
      <c r="D36" s="9"/>
      <c r="E36" s="9">
        <f t="shared" si="6"/>
        <v>0</v>
      </c>
      <c r="F36" s="9">
        <v>24496.33</v>
      </c>
      <c r="G36" s="9">
        <f t="shared" ref="G36:G51" si="12">IF(J36&gt;0,0,F36)</f>
        <v>0</v>
      </c>
      <c r="H36" s="9">
        <f t="shared" ref="H36:H51" si="13">+D36</f>
        <v>0</v>
      </c>
      <c r="I36" s="9"/>
      <c r="J36" s="50" t="s">
        <v>71</v>
      </c>
      <c r="K36" s="10">
        <v>6864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>
        <v>45271</v>
      </c>
      <c r="B37" s="7" t="s">
        <v>91</v>
      </c>
      <c r="C37" s="53" t="s">
        <v>88</v>
      </c>
      <c r="D37" s="9"/>
      <c r="E37" s="9">
        <f t="shared" si="6"/>
        <v>0</v>
      </c>
      <c r="F37" s="9"/>
      <c r="G37" s="9">
        <v>2791937</v>
      </c>
      <c r="H37" s="9">
        <f t="shared" si="13"/>
        <v>0</v>
      </c>
      <c r="I37" s="9"/>
      <c r="J37" s="50" t="s">
        <v>76</v>
      </c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>
        <v>45274</v>
      </c>
      <c r="B38" s="7" t="s">
        <v>92</v>
      </c>
      <c r="C38" s="53" t="s">
        <v>64</v>
      </c>
      <c r="D38" s="9"/>
      <c r="E38" s="9">
        <f t="shared" si="6"/>
        <v>0</v>
      </c>
      <c r="F38" s="9"/>
      <c r="G38" s="9">
        <v>149965</v>
      </c>
      <c r="H38" s="9">
        <f t="shared" si="13"/>
        <v>0</v>
      </c>
      <c r="I38" s="9"/>
      <c r="J38" s="50" t="s">
        <v>93</v>
      </c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x14ac:dyDescent="0.2">
      <c r="A39" s="54">
        <v>45293</v>
      </c>
      <c r="B39" s="55" t="s">
        <v>94</v>
      </c>
      <c r="C39" s="56" t="s">
        <v>69</v>
      </c>
      <c r="E39" s="9">
        <f t="shared" si="6"/>
        <v>0</v>
      </c>
      <c r="F39" s="115">
        <v>2467.54</v>
      </c>
      <c r="G39" s="9">
        <f t="shared" ref="G39" si="14">IF(J39&gt;0,0,F39)</f>
        <v>2467.54</v>
      </c>
      <c r="H39" s="9">
        <f t="shared" si="13"/>
        <v>0</v>
      </c>
      <c r="K39" s="94">
        <v>6861</v>
      </c>
    </row>
    <row r="40" spans="1:254" s="11" customFormat="1" ht="14.1" customHeight="1" x14ac:dyDescent="0.2">
      <c r="A40" s="6">
        <v>45293</v>
      </c>
      <c r="B40" s="7" t="s">
        <v>95</v>
      </c>
      <c r="C40" s="56" t="s">
        <v>69</v>
      </c>
      <c r="D40" s="9"/>
      <c r="E40" s="9">
        <f t="shared" ref="E40:E55" si="15">+D40</f>
        <v>0</v>
      </c>
      <c r="F40" s="9">
        <v>305125.56</v>
      </c>
      <c r="G40" s="9">
        <f t="shared" si="12"/>
        <v>0</v>
      </c>
      <c r="H40" s="9">
        <f t="shared" si="13"/>
        <v>0</v>
      </c>
      <c r="I40" s="9"/>
      <c r="J40" s="50" t="s">
        <v>96</v>
      </c>
      <c r="K40" s="10">
        <v>6811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>
        <v>45293</v>
      </c>
      <c r="B41" s="7" t="s">
        <v>97</v>
      </c>
      <c r="C41" s="56" t="s">
        <v>69</v>
      </c>
      <c r="D41" s="9"/>
      <c r="E41" s="9">
        <f t="shared" si="15"/>
        <v>0</v>
      </c>
      <c r="F41" s="9">
        <v>16059.24</v>
      </c>
      <c r="G41" s="9">
        <f t="shared" si="12"/>
        <v>0</v>
      </c>
      <c r="H41" s="9">
        <f t="shared" si="13"/>
        <v>0</v>
      </c>
      <c r="I41" s="9"/>
      <c r="J41" s="50" t="s">
        <v>76</v>
      </c>
      <c r="K41" s="10">
        <v>6811</v>
      </c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>
        <v>45299</v>
      </c>
      <c r="B42" s="7" t="s">
        <v>98</v>
      </c>
      <c r="C42" s="53" t="s">
        <v>69</v>
      </c>
      <c r="D42" s="9"/>
      <c r="E42" s="9">
        <f t="shared" si="15"/>
        <v>0</v>
      </c>
      <c r="F42" s="9">
        <v>2795.8</v>
      </c>
      <c r="G42" s="9">
        <f t="shared" si="12"/>
        <v>0</v>
      </c>
      <c r="H42" s="9">
        <f t="shared" si="13"/>
        <v>0</v>
      </c>
      <c r="I42" s="9"/>
      <c r="J42" s="50" t="s">
        <v>86</v>
      </c>
      <c r="K42" s="10">
        <v>6873</v>
      </c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>
        <v>45307</v>
      </c>
      <c r="B43" s="7" t="s">
        <v>99</v>
      </c>
      <c r="C43" s="53" t="s">
        <v>69</v>
      </c>
      <c r="D43" s="9"/>
      <c r="E43" s="9">
        <f t="shared" si="15"/>
        <v>0</v>
      </c>
      <c r="F43" s="9">
        <v>23170</v>
      </c>
      <c r="G43" s="9">
        <f t="shared" si="12"/>
        <v>0</v>
      </c>
      <c r="H43" s="9">
        <f t="shared" si="13"/>
        <v>0</v>
      </c>
      <c r="I43" s="9"/>
      <c r="J43" s="50" t="s">
        <v>93</v>
      </c>
      <c r="K43" s="10">
        <v>6849</v>
      </c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>
        <v>45309</v>
      </c>
      <c r="B44" s="7" t="s">
        <v>100</v>
      </c>
      <c r="C44" s="53" t="s">
        <v>69</v>
      </c>
      <c r="D44" s="9"/>
      <c r="E44" s="9">
        <f t="shared" si="15"/>
        <v>0</v>
      </c>
      <c r="F44" s="9">
        <v>226603.1</v>
      </c>
      <c r="G44" s="9">
        <f t="shared" si="12"/>
        <v>0</v>
      </c>
      <c r="H44" s="9">
        <f t="shared" si="13"/>
        <v>0</v>
      </c>
      <c r="I44" s="9"/>
      <c r="J44" s="50" t="s">
        <v>76</v>
      </c>
      <c r="K44" s="10">
        <v>6811</v>
      </c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>
        <v>45309</v>
      </c>
      <c r="B45" s="49" t="s">
        <v>101</v>
      </c>
      <c r="C45" s="53" t="s">
        <v>69</v>
      </c>
      <c r="D45" s="9"/>
      <c r="E45" s="9">
        <f t="shared" si="15"/>
        <v>0</v>
      </c>
      <c r="F45" s="9">
        <v>11926.48</v>
      </c>
      <c r="G45" s="9">
        <f t="shared" si="12"/>
        <v>0</v>
      </c>
      <c r="H45" s="9">
        <f t="shared" si="13"/>
        <v>0</v>
      </c>
      <c r="I45" s="9"/>
      <c r="J45" s="50" t="s">
        <v>76</v>
      </c>
      <c r="K45" s="10">
        <v>6811</v>
      </c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>
        <v>45314</v>
      </c>
      <c r="B46" s="7" t="s">
        <v>102</v>
      </c>
      <c r="C46" s="53" t="s">
        <v>69</v>
      </c>
      <c r="D46" s="9"/>
      <c r="E46" s="9">
        <f t="shared" si="15"/>
        <v>0</v>
      </c>
      <c r="F46" s="9">
        <v>66746.320000000007</v>
      </c>
      <c r="G46" s="9">
        <f t="shared" si="12"/>
        <v>0</v>
      </c>
      <c r="H46" s="9">
        <f t="shared" si="13"/>
        <v>0</v>
      </c>
      <c r="I46" s="9"/>
      <c r="J46" s="50" t="s">
        <v>71</v>
      </c>
      <c r="K46" s="10">
        <v>6864</v>
      </c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>
        <v>45314</v>
      </c>
      <c r="B47" s="7" t="s">
        <v>103</v>
      </c>
      <c r="C47" s="53" t="s">
        <v>88</v>
      </c>
      <c r="D47" s="9"/>
      <c r="E47" s="9">
        <f t="shared" si="15"/>
        <v>0</v>
      </c>
      <c r="F47" s="9"/>
      <c r="G47" s="9">
        <v>2269940</v>
      </c>
      <c r="H47" s="9">
        <f t="shared" si="13"/>
        <v>0</v>
      </c>
      <c r="I47" s="9"/>
      <c r="J47" s="50" t="s">
        <v>76</v>
      </c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>
        <v>45317</v>
      </c>
      <c r="B48" s="7" t="s">
        <v>104</v>
      </c>
      <c r="C48" s="53" t="s">
        <v>69</v>
      </c>
      <c r="D48" s="9"/>
      <c r="E48" s="9">
        <f t="shared" si="15"/>
        <v>0</v>
      </c>
      <c r="F48" s="9">
        <v>2000</v>
      </c>
      <c r="G48" s="9">
        <f t="shared" si="12"/>
        <v>0</v>
      </c>
      <c r="H48" s="9">
        <f t="shared" si="13"/>
        <v>0</v>
      </c>
      <c r="I48" s="9"/>
      <c r="J48" s="50" t="s">
        <v>71</v>
      </c>
      <c r="K48" s="10">
        <v>6864</v>
      </c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>
        <v>45335</v>
      </c>
      <c r="B49" s="7" t="s">
        <v>105</v>
      </c>
      <c r="C49" s="53" t="s">
        <v>69</v>
      </c>
      <c r="D49" s="9"/>
      <c r="E49" s="9">
        <f t="shared" si="15"/>
        <v>0</v>
      </c>
      <c r="F49" s="9">
        <v>1838.8</v>
      </c>
      <c r="G49" s="9">
        <f t="shared" si="12"/>
        <v>0</v>
      </c>
      <c r="H49" s="9">
        <f t="shared" si="13"/>
        <v>0</v>
      </c>
      <c r="I49" s="9"/>
      <c r="J49" s="50" t="s">
        <v>93</v>
      </c>
      <c r="K49" s="10">
        <v>6849</v>
      </c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>
        <v>45343</v>
      </c>
      <c r="B50" s="7" t="s">
        <v>106</v>
      </c>
      <c r="C50" s="53" t="s">
        <v>69</v>
      </c>
      <c r="D50" s="9"/>
      <c r="E50" s="9">
        <f t="shared" si="15"/>
        <v>0</v>
      </c>
      <c r="F50" s="9">
        <v>26496.33</v>
      </c>
      <c r="G50" s="9">
        <f t="shared" si="12"/>
        <v>0</v>
      </c>
      <c r="H50" s="9">
        <f t="shared" si="13"/>
        <v>0</v>
      </c>
      <c r="I50" s="9"/>
      <c r="J50" s="50" t="s">
        <v>71</v>
      </c>
      <c r="K50" s="10">
        <v>6864</v>
      </c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>
        <v>45357</v>
      </c>
      <c r="B51" s="7" t="s">
        <v>107</v>
      </c>
      <c r="C51" s="53" t="s">
        <v>69</v>
      </c>
      <c r="D51" s="9"/>
      <c r="E51" s="9">
        <f t="shared" si="15"/>
        <v>0</v>
      </c>
      <c r="F51" s="9">
        <v>7503.9</v>
      </c>
      <c r="G51" s="9">
        <f t="shared" si="12"/>
        <v>0</v>
      </c>
      <c r="H51" s="9">
        <f t="shared" si="13"/>
        <v>0</v>
      </c>
      <c r="I51" s="9"/>
      <c r="J51" s="50" t="s">
        <v>86</v>
      </c>
      <c r="K51" s="10">
        <v>6873</v>
      </c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>
        <v>45344</v>
      </c>
      <c r="B52" s="7" t="s">
        <v>108</v>
      </c>
      <c r="C52" s="53" t="s">
        <v>88</v>
      </c>
      <c r="D52" s="9"/>
      <c r="E52" s="9">
        <f t="shared" si="15"/>
        <v>0</v>
      </c>
      <c r="F52" s="9"/>
      <c r="G52" s="9">
        <v>291551.2</v>
      </c>
      <c r="H52" s="9">
        <f t="shared" ref="H52:H67" si="16">+D52</f>
        <v>0</v>
      </c>
      <c r="I52" s="9"/>
      <c r="J52" s="50" t="s">
        <v>86</v>
      </c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>
        <v>45330</v>
      </c>
      <c r="B53" s="7" t="s">
        <v>109</v>
      </c>
      <c r="C53" s="53" t="s">
        <v>88</v>
      </c>
      <c r="D53" s="9"/>
      <c r="E53" s="9">
        <f t="shared" si="15"/>
        <v>0</v>
      </c>
      <c r="F53" s="9"/>
      <c r="G53" s="9">
        <v>37163428</v>
      </c>
      <c r="H53" s="9">
        <f t="shared" si="16"/>
        <v>0</v>
      </c>
      <c r="I53" s="9"/>
      <c r="J53" s="50" t="s">
        <v>76</v>
      </c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>
        <v>45363</v>
      </c>
      <c r="B54" s="7" t="s">
        <v>110</v>
      </c>
      <c r="C54" s="53" t="s">
        <v>69</v>
      </c>
      <c r="D54" s="9"/>
      <c r="E54" s="9">
        <f t="shared" si="15"/>
        <v>0</v>
      </c>
      <c r="F54" s="9">
        <v>739.62</v>
      </c>
      <c r="G54" s="9">
        <f t="shared" ref="G54:G67" si="17">IF(J54&gt;0,0,F54)</f>
        <v>0</v>
      </c>
      <c r="H54" s="9">
        <f t="shared" si="16"/>
        <v>0</v>
      </c>
      <c r="I54" s="9"/>
      <c r="J54" s="50" t="s">
        <v>93</v>
      </c>
      <c r="K54" s="10">
        <v>6849</v>
      </c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>
        <v>45364</v>
      </c>
      <c r="B55" s="7" t="s">
        <v>111</v>
      </c>
      <c r="C55" s="53" t="s">
        <v>69</v>
      </c>
      <c r="D55" s="9"/>
      <c r="E55" s="9">
        <f t="shared" si="15"/>
        <v>0</v>
      </c>
      <c r="F55" s="9">
        <v>2574464.19</v>
      </c>
      <c r="G55" s="9">
        <f t="shared" si="17"/>
        <v>0</v>
      </c>
      <c r="H55" s="9">
        <f t="shared" si="16"/>
        <v>0</v>
      </c>
      <c r="I55" s="9"/>
      <c r="J55" s="50" t="s">
        <v>76</v>
      </c>
      <c r="K55" s="10">
        <v>6811</v>
      </c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>
        <v>45364</v>
      </c>
      <c r="B56" s="7" t="s">
        <v>112</v>
      </c>
      <c r="C56" s="53" t="s">
        <v>69</v>
      </c>
      <c r="D56" s="9"/>
      <c r="E56" s="9">
        <f t="shared" ref="E56:E71" si="18">+D56</f>
        <v>0</v>
      </c>
      <c r="F56" s="9">
        <v>135498.12</v>
      </c>
      <c r="G56" s="9">
        <f t="shared" si="17"/>
        <v>0</v>
      </c>
      <c r="H56" s="9">
        <f t="shared" si="16"/>
        <v>0</v>
      </c>
      <c r="I56" s="9"/>
      <c r="J56" s="50" t="s">
        <v>76</v>
      </c>
      <c r="K56" s="10">
        <v>6811</v>
      </c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>
        <v>45370</v>
      </c>
      <c r="B57" s="7" t="s">
        <v>92</v>
      </c>
      <c r="C57" s="53" t="s">
        <v>64</v>
      </c>
      <c r="D57" s="9"/>
      <c r="E57" s="9">
        <f t="shared" si="18"/>
        <v>0</v>
      </c>
      <c r="F57" s="9"/>
      <c r="G57" s="9">
        <v>60900</v>
      </c>
      <c r="H57" s="9">
        <f t="shared" si="16"/>
        <v>0</v>
      </c>
      <c r="I57" s="9"/>
      <c r="J57" s="50" t="s">
        <v>113</v>
      </c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>
        <v>45373</v>
      </c>
      <c r="B58" s="7" t="s">
        <v>114</v>
      </c>
      <c r="C58" s="53" t="s">
        <v>69</v>
      </c>
      <c r="D58" s="9"/>
      <c r="E58" s="9">
        <f t="shared" si="18"/>
        <v>0</v>
      </c>
      <c r="F58" s="9">
        <v>26496.33</v>
      </c>
      <c r="G58" s="9">
        <f t="shared" si="17"/>
        <v>0</v>
      </c>
      <c r="H58" s="9">
        <f t="shared" si="16"/>
        <v>0</v>
      </c>
      <c r="I58" s="9"/>
      <c r="J58" s="50" t="s">
        <v>71</v>
      </c>
      <c r="K58" s="10">
        <v>6864</v>
      </c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>
        <v>45373</v>
      </c>
      <c r="B59" s="7" t="s">
        <v>115</v>
      </c>
      <c r="C59" s="53" t="s">
        <v>69</v>
      </c>
      <c r="D59" s="9"/>
      <c r="E59" s="9">
        <f t="shared" si="18"/>
        <v>0</v>
      </c>
      <c r="F59" s="9">
        <v>5139.8599999999997</v>
      </c>
      <c r="G59" s="9">
        <f t="shared" si="17"/>
        <v>0</v>
      </c>
      <c r="H59" s="9">
        <f t="shared" si="16"/>
        <v>0</v>
      </c>
      <c r="I59" s="9"/>
      <c r="J59" s="50" t="s">
        <v>113</v>
      </c>
      <c r="K59" s="10">
        <v>6849</v>
      </c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>
        <v>45373</v>
      </c>
      <c r="B60" s="7" t="s">
        <v>116</v>
      </c>
      <c r="C60" s="53" t="s">
        <v>69</v>
      </c>
      <c r="D60" s="9"/>
      <c r="E60" s="9">
        <f t="shared" si="18"/>
        <v>0</v>
      </c>
      <c r="F60" s="9">
        <v>10276.4</v>
      </c>
      <c r="G60" s="9">
        <f t="shared" si="17"/>
        <v>0</v>
      </c>
      <c r="H60" s="9">
        <f t="shared" si="16"/>
        <v>0</v>
      </c>
      <c r="I60" s="9"/>
      <c r="J60" s="50" t="s">
        <v>86</v>
      </c>
      <c r="K60" s="10">
        <v>6873</v>
      </c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>
        <v>45373</v>
      </c>
      <c r="B61" s="7" t="s">
        <v>117</v>
      </c>
      <c r="C61" s="53" t="s">
        <v>69</v>
      </c>
      <c r="D61" s="9"/>
      <c r="E61" s="9">
        <f t="shared" si="18"/>
        <v>0</v>
      </c>
      <c r="F61" s="9">
        <v>14849.15</v>
      </c>
      <c r="G61" s="9">
        <f t="shared" si="17"/>
        <v>0</v>
      </c>
      <c r="H61" s="9">
        <f t="shared" si="16"/>
        <v>0</v>
      </c>
      <c r="I61" s="9"/>
      <c r="J61" s="50" t="s">
        <v>86</v>
      </c>
      <c r="K61" s="10">
        <v>6873</v>
      </c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>
        <v>45377</v>
      </c>
      <c r="B62" s="7" t="s">
        <v>118</v>
      </c>
      <c r="C62" s="53" t="s">
        <v>69</v>
      </c>
      <c r="D62" s="9"/>
      <c r="E62" s="9">
        <f t="shared" si="18"/>
        <v>0</v>
      </c>
      <c r="F62" s="9">
        <v>828377.14</v>
      </c>
      <c r="G62" s="9">
        <f t="shared" si="17"/>
        <v>0</v>
      </c>
      <c r="H62" s="9">
        <f t="shared" si="16"/>
        <v>0</v>
      </c>
      <c r="I62" s="9"/>
      <c r="J62" s="50" t="s">
        <v>76</v>
      </c>
      <c r="K62" s="10">
        <v>6811</v>
      </c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>
        <v>45377</v>
      </c>
      <c r="B63" s="7" t="s">
        <v>119</v>
      </c>
      <c r="C63" s="53" t="s">
        <v>69</v>
      </c>
      <c r="D63" s="9"/>
      <c r="E63" s="9">
        <f t="shared" si="18"/>
        <v>0</v>
      </c>
      <c r="F63" s="9">
        <v>43598.8</v>
      </c>
      <c r="G63" s="9">
        <f t="shared" si="17"/>
        <v>0</v>
      </c>
      <c r="H63" s="9">
        <f t="shared" si="16"/>
        <v>0</v>
      </c>
      <c r="I63" s="9"/>
      <c r="J63" s="50" t="s">
        <v>76</v>
      </c>
      <c r="K63" s="10">
        <v>6811</v>
      </c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>
        <v>45378</v>
      </c>
      <c r="B64" s="7" t="s">
        <v>120</v>
      </c>
      <c r="C64" s="53" t="s">
        <v>88</v>
      </c>
      <c r="D64" s="9"/>
      <c r="E64" s="9">
        <f t="shared" si="18"/>
        <v>0</v>
      </c>
      <c r="F64" s="9"/>
      <c r="G64" s="9">
        <v>4620</v>
      </c>
      <c r="H64" s="9">
        <f t="shared" si="16"/>
        <v>0</v>
      </c>
      <c r="I64" s="9"/>
      <c r="J64" s="50" t="s">
        <v>78</v>
      </c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>
        <v>45391</v>
      </c>
      <c r="B65" s="7" t="s">
        <v>122</v>
      </c>
      <c r="C65" s="53" t="s">
        <v>69</v>
      </c>
      <c r="D65" s="9"/>
      <c r="E65" s="9">
        <f t="shared" si="18"/>
        <v>0</v>
      </c>
      <c r="F65" s="9">
        <v>540.36</v>
      </c>
      <c r="G65" s="9">
        <f t="shared" si="17"/>
        <v>0</v>
      </c>
      <c r="H65" s="9">
        <f t="shared" si="16"/>
        <v>0</v>
      </c>
      <c r="I65" s="9"/>
      <c r="J65" s="50" t="s">
        <v>123</v>
      </c>
      <c r="K65" s="10">
        <v>6849</v>
      </c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>
        <v>45391</v>
      </c>
      <c r="B66" s="7" t="s">
        <v>124</v>
      </c>
      <c r="C66" s="53" t="s">
        <v>69</v>
      </c>
      <c r="D66" s="9"/>
      <c r="E66" s="9">
        <f t="shared" si="18"/>
        <v>0</v>
      </c>
      <c r="F66" s="9">
        <v>3960</v>
      </c>
      <c r="G66" s="9">
        <f t="shared" si="17"/>
        <v>0</v>
      </c>
      <c r="H66" s="9">
        <f t="shared" si="16"/>
        <v>0</v>
      </c>
      <c r="I66" s="9"/>
      <c r="J66" s="50" t="s">
        <v>78</v>
      </c>
      <c r="K66" s="10">
        <v>6849</v>
      </c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>
        <v>45391</v>
      </c>
      <c r="B67" s="7" t="s">
        <v>125</v>
      </c>
      <c r="C67" s="53" t="s">
        <v>69</v>
      </c>
      <c r="D67" s="9"/>
      <c r="E67" s="9">
        <f t="shared" si="18"/>
        <v>0</v>
      </c>
      <c r="F67" s="9">
        <v>1640.37</v>
      </c>
      <c r="G67" s="9">
        <f t="shared" si="17"/>
        <v>0</v>
      </c>
      <c r="H67" s="9">
        <f t="shared" si="16"/>
        <v>0</v>
      </c>
      <c r="I67" s="9"/>
      <c r="J67" s="50" t="s">
        <v>93</v>
      </c>
      <c r="K67" s="10">
        <v>6849</v>
      </c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>
        <v>45399</v>
      </c>
      <c r="B68" s="7" t="s">
        <v>126</v>
      </c>
      <c r="C68" s="53" t="s">
        <v>69</v>
      </c>
      <c r="D68" s="9"/>
      <c r="E68" s="9">
        <f t="shared" si="18"/>
        <v>0</v>
      </c>
      <c r="F68" s="9">
        <v>26496.32</v>
      </c>
      <c r="G68" s="9">
        <f t="shared" ref="G68:G83" si="19">IF(J68&gt;0,0,F68)</f>
        <v>0</v>
      </c>
      <c r="H68" s="9">
        <f t="shared" ref="H68:H83" si="20">+D68</f>
        <v>0</v>
      </c>
      <c r="I68" s="9"/>
      <c r="J68" s="50" t="s">
        <v>71</v>
      </c>
      <c r="K68" s="10">
        <v>6864</v>
      </c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>
        <v>45405</v>
      </c>
      <c r="B69" s="7" t="s">
        <v>127</v>
      </c>
      <c r="C69" s="53" t="s">
        <v>69</v>
      </c>
      <c r="D69" s="9"/>
      <c r="E69" s="9">
        <f t="shared" si="18"/>
        <v>0</v>
      </c>
      <c r="F69" s="9">
        <v>1404177.37</v>
      </c>
      <c r="G69" s="9">
        <f t="shared" si="19"/>
        <v>0</v>
      </c>
      <c r="H69" s="9">
        <f t="shared" si="20"/>
        <v>0</v>
      </c>
      <c r="I69" s="9"/>
      <c r="J69" s="50" t="s">
        <v>76</v>
      </c>
      <c r="K69" s="10">
        <v>6811</v>
      </c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>
        <v>45405</v>
      </c>
      <c r="B70" s="7" t="s">
        <v>128</v>
      </c>
      <c r="C70" s="53" t="s">
        <v>69</v>
      </c>
      <c r="D70" s="9"/>
      <c r="E70" s="9">
        <f t="shared" si="18"/>
        <v>0</v>
      </c>
      <c r="F70" s="9">
        <v>73904.070000000007</v>
      </c>
      <c r="G70" s="9">
        <f t="shared" si="19"/>
        <v>0</v>
      </c>
      <c r="H70" s="9">
        <f t="shared" si="20"/>
        <v>0</v>
      </c>
      <c r="I70" s="9"/>
      <c r="J70" s="50" t="s">
        <v>76</v>
      </c>
      <c r="K70" s="10">
        <v>6811</v>
      </c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>
        <v>45419</v>
      </c>
      <c r="B71" s="7" t="s">
        <v>129</v>
      </c>
      <c r="C71" s="53" t="s">
        <v>69</v>
      </c>
      <c r="D71" s="9"/>
      <c r="E71" s="9">
        <f t="shared" si="18"/>
        <v>0</v>
      </c>
      <c r="F71" s="9">
        <v>13370.65</v>
      </c>
      <c r="G71" s="9">
        <f t="shared" si="19"/>
        <v>0</v>
      </c>
      <c r="H71" s="9">
        <f t="shared" si="20"/>
        <v>0</v>
      </c>
      <c r="I71" s="9"/>
      <c r="J71" s="50" t="s">
        <v>86</v>
      </c>
      <c r="K71" s="10">
        <v>6873</v>
      </c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>
        <v>45427</v>
      </c>
      <c r="B72" s="7" t="s">
        <v>130</v>
      </c>
      <c r="C72" s="53" t="s">
        <v>69</v>
      </c>
      <c r="D72" s="9"/>
      <c r="E72" s="9">
        <f t="shared" ref="E72:E87" si="21">+D72</f>
        <v>0</v>
      </c>
      <c r="F72" s="9">
        <v>2467.54</v>
      </c>
      <c r="G72" s="9">
        <f t="shared" si="19"/>
        <v>2467.54</v>
      </c>
      <c r="H72" s="9">
        <f t="shared" si="20"/>
        <v>0</v>
      </c>
      <c r="I72" s="9"/>
      <c r="J72" s="50"/>
      <c r="K72" s="10">
        <v>6861</v>
      </c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>
        <v>45427</v>
      </c>
      <c r="B73" s="7" t="s">
        <v>131</v>
      </c>
      <c r="C73" s="53" t="s">
        <v>69</v>
      </c>
      <c r="D73" s="9"/>
      <c r="E73" s="9">
        <f t="shared" si="21"/>
        <v>0</v>
      </c>
      <c r="F73" s="9">
        <v>1041.19</v>
      </c>
      <c r="G73" s="9">
        <f t="shared" si="19"/>
        <v>0</v>
      </c>
      <c r="H73" s="9">
        <f t="shared" si="20"/>
        <v>0</v>
      </c>
      <c r="I73" s="9"/>
      <c r="J73" s="50" t="s">
        <v>93</v>
      </c>
      <c r="K73" s="10">
        <v>6849</v>
      </c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>
        <v>45428</v>
      </c>
      <c r="B74" s="7" t="s">
        <v>132</v>
      </c>
      <c r="C74" s="53" t="s">
        <v>69</v>
      </c>
      <c r="D74" s="9"/>
      <c r="E74" s="9">
        <f t="shared" si="21"/>
        <v>0</v>
      </c>
      <c r="F74" s="9">
        <v>26496.33</v>
      </c>
      <c r="G74" s="9">
        <f t="shared" si="19"/>
        <v>0</v>
      </c>
      <c r="H74" s="9">
        <f t="shared" si="20"/>
        <v>0</v>
      </c>
      <c r="I74" s="9"/>
      <c r="J74" s="50" t="s">
        <v>71</v>
      </c>
      <c r="K74" s="10">
        <v>6864</v>
      </c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>
        <v>45434</v>
      </c>
      <c r="B75" s="7" t="s">
        <v>133</v>
      </c>
      <c r="C75" s="53" t="s">
        <v>69</v>
      </c>
      <c r="D75" s="9"/>
      <c r="E75" s="9">
        <f t="shared" si="21"/>
        <v>0</v>
      </c>
      <c r="F75" s="9">
        <v>15206.65</v>
      </c>
      <c r="G75" s="9">
        <f t="shared" si="19"/>
        <v>0</v>
      </c>
      <c r="H75" s="9">
        <f t="shared" si="20"/>
        <v>0</v>
      </c>
      <c r="I75" s="9"/>
      <c r="J75" s="50" t="s">
        <v>86</v>
      </c>
      <c r="K75" s="10">
        <v>6873</v>
      </c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>
        <v>45434</v>
      </c>
      <c r="B76" s="7" t="s">
        <v>134</v>
      </c>
      <c r="C76" s="53" t="s">
        <v>69</v>
      </c>
      <c r="D76" s="9"/>
      <c r="E76" s="9">
        <f t="shared" si="21"/>
        <v>0</v>
      </c>
      <c r="F76" s="9">
        <v>2138038.66</v>
      </c>
      <c r="G76" s="9">
        <f t="shared" si="19"/>
        <v>0</v>
      </c>
      <c r="H76" s="9">
        <f t="shared" si="20"/>
        <v>0</v>
      </c>
      <c r="I76" s="9"/>
      <c r="J76" s="50" t="s">
        <v>76</v>
      </c>
      <c r="K76" s="10">
        <v>6811</v>
      </c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>
        <v>45434</v>
      </c>
      <c r="B77" s="7" t="s">
        <v>135</v>
      </c>
      <c r="C77" s="53" t="s">
        <v>69</v>
      </c>
      <c r="D77" s="9"/>
      <c r="E77" s="9">
        <f t="shared" si="21"/>
        <v>0</v>
      </c>
      <c r="F77" s="9">
        <v>112528.35</v>
      </c>
      <c r="G77" s="9">
        <f t="shared" si="19"/>
        <v>0</v>
      </c>
      <c r="H77" s="9">
        <f t="shared" si="20"/>
        <v>0</v>
      </c>
      <c r="I77" s="9"/>
      <c r="J77" s="50" t="s">
        <v>76</v>
      </c>
      <c r="K77" s="10" t="s">
        <v>136</v>
      </c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>
        <v>45449</v>
      </c>
      <c r="B78" s="7" t="s">
        <v>137</v>
      </c>
      <c r="C78" s="53" t="s">
        <v>52</v>
      </c>
      <c r="D78" s="9"/>
      <c r="E78" s="9">
        <f t="shared" si="21"/>
        <v>0</v>
      </c>
      <c r="F78" s="9">
        <v>2467.54</v>
      </c>
      <c r="G78" s="9">
        <f t="shared" si="19"/>
        <v>2467.54</v>
      </c>
      <c r="H78" s="9">
        <f t="shared" si="20"/>
        <v>0</v>
      </c>
      <c r="I78" s="9"/>
      <c r="J78" s="50"/>
      <c r="K78" s="10">
        <v>6861</v>
      </c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>
        <v>45454</v>
      </c>
      <c r="B79" s="7" t="s">
        <v>138</v>
      </c>
      <c r="C79" s="53" t="s">
        <v>52</v>
      </c>
      <c r="D79" s="9"/>
      <c r="E79" s="9">
        <f t="shared" si="21"/>
        <v>0</v>
      </c>
      <c r="F79" s="9">
        <v>1501257.29</v>
      </c>
      <c r="G79" s="9">
        <f t="shared" si="19"/>
        <v>0</v>
      </c>
      <c r="H79" s="9">
        <f t="shared" si="20"/>
        <v>0</v>
      </c>
      <c r="I79" s="9"/>
      <c r="J79" s="50" t="s">
        <v>76</v>
      </c>
      <c r="K79" s="10">
        <v>6811</v>
      </c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>
        <v>45454</v>
      </c>
      <c r="B80" s="116" t="s">
        <v>139</v>
      </c>
      <c r="C80" s="53"/>
      <c r="D80" s="9"/>
      <c r="E80" s="9">
        <f t="shared" si="21"/>
        <v>0</v>
      </c>
      <c r="F80" s="9">
        <v>79013.539999999994</v>
      </c>
      <c r="G80" s="9">
        <f t="shared" si="19"/>
        <v>0</v>
      </c>
      <c r="H80" s="9">
        <f t="shared" si="20"/>
        <v>0</v>
      </c>
      <c r="I80" s="9"/>
      <c r="J80" s="50" t="s">
        <v>76</v>
      </c>
      <c r="K80" s="10">
        <v>6811</v>
      </c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>
        <v>45463</v>
      </c>
      <c r="B81" s="117" t="s">
        <v>174</v>
      </c>
      <c r="C81" s="53" t="s">
        <v>52</v>
      </c>
      <c r="D81" s="9"/>
      <c r="E81" s="9">
        <f t="shared" si="21"/>
        <v>0</v>
      </c>
      <c r="F81" s="9"/>
      <c r="G81" s="9">
        <f t="shared" si="19"/>
        <v>0</v>
      </c>
      <c r="H81" s="9">
        <f t="shared" si="20"/>
        <v>0</v>
      </c>
      <c r="I81" s="9"/>
      <c r="J81" s="50"/>
      <c r="K81" s="10"/>
      <c r="L81" s="9">
        <v>11751101.050000001</v>
      </c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>
        <v>45473</v>
      </c>
      <c r="B82" s="7" t="s">
        <v>173</v>
      </c>
      <c r="C82" s="53" t="s">
        <v>52</v>
      </c>
      <c r="D82" s="9">
        <v>49293000</v>
      </c>
      <c r="E82" s="9">
        <f t="shared" si="21"/>
        <v>49293000</v>
      </c>
      <c r="F82" s="9"/>
      <c r="G82" s="9">
        <f t="shared" si="19"/>
        <v>0</v>
      </c>
      <c r="H82" s="9">
        <f t="shared" si="20"/>
        <v>49293000</v>
      </c>
      <c r="I82" s="9"/>
      <c r="J82" s="50"/>
      <c r="K82" s="10">
        <v>4760</v>
      </c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>
        <v>45470</v>
      </c>
      <c r="B83" s="7" t="s">
        <v>175</v>
      </c>
      <c r="C83" s="53" t="s">
        <v>52</v>
      </c>
      <c r="D83" s="9"/>
      <c r="E83" s="9">
        <f t="shared" si="21"/>
        <v>0</v>
      </c>
      <c r="F83" s="9">
        <v>26496.33</v>
      </c>
      <c r="G83" s="9">
        <f t="shared" si="19"/>
        <v>0</v>
      </c>
      <c r="H83" s="9">
        <f t="shared" si="20"/>
        <v>0</v>
      </c>
      <c r="I83" s="9"/>
      <c r="J83" s="50" t="s">
        <v>71</v>
      </c>
      <c r="K83" s="10">
        <v>6864</v>
      </c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 t="s">
        <v>176</v>
      </c>
      <c r="B84" s="7" t="s">
        <v>177</v>
      </c>
      <c r="C84" s="53" t="s">
        <v>52</v>
      </c>
      <c r="D84" s="9"/>
      <c r="E84" s="9">
        <f t="shared" si="21"/>
        <v>0</v>
      </c>
      <c r="F84" s="9">
        <v>10132</v>
      </c>
      <c r="G84" s="9">
        <f t="shared" ref="G84:G99" si="22">IF(J84&gt;0,0,F84)</f>
        <v>0</v>
      </c>
      <c r="H84" s="9">
        <f t="shared" ref="H84:H99" si="23">+D84</f>
        <v>0</v>
      </c>
      <c r="I84" s="9"/>
      <c r="J84" s="50" t="s">
        <v>86</v>
      </c>
      <c r="K84" s="10">
        <v>6873</v>
      </c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 t="s">
        <v>176</v>
      </c>
      <c r="B85" s="7" t="s">
        <v>178</v>
      </c>
      <c r="C85" s="53" t="s">
        <v>52</v>
      </c>
      <c r="D85" s="9"/>
      <c r="E85" s="9">
        <f t="shared" si="21"/>
        <v>0</v>
      </c>
      <c r="F85" s="9">
        <v>26496.32</v>
      </c>
      <c r="G85" s="9">
        <f t="shared" si="22"/>
        <v>0</v>
      </c>
      <c r="H85" s="9">
        <f t="shared" si="23"/>
        <v>0</v>
      </c>
      <c r="I85" s="9"/>
      <c r="J85" s="50" t="s">
        <v>71</v>
      </c>
      <c r="K85" s="10">
        <v>6864</v>
      </c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 t="s">
        <v>176</v>
      </c>
      <c r="B86" s="7" t="s">
        <v>179</v>
      </c>
      <c r="C86" s="53" t="s">
        <v>52</v>
      </c>
      <c r="D86" s="9"/>
      <c r="E86" s="9">
        <f t="shared" si="21"/>
        <v>0</v>
      </c>
      <c r="F86" s="9">
        <v>1042.52</v>
      </c>
      <c r="G86" s="9">
        <f t="shared" si="22"/>
        <v>0</v>
      </c>
      <c r="H86" s="9">
        <f t="shared" si="23"/>
        <v>0</v>
      </c>
      <c r="I86" s="9"/>
      <c r="J86" s="50" t="s">
        <v>93</v>
      </c>
      <c r="K86" s="10">
        <v>6849</v>
      </c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 t="s">
        <v>176</v>
      </c>
      <c r="B87" s="117" t="s">
        <v>180</v>
      </c>
      <c r="C87" s="53" t="s">
        <v>52</v>
      </c>
      <c r="D87" s="9"/>
      <c r="E87" s="9">
        <f t="shared" si="21"/>
        <v>0</v>
      </c>
      <c r="F87" s="9"/>
      <c r="G87" s="9">
        <f t="shared" si="22"/>
        <v>0</v>
      </c>
      <c r="H87" s="9">
        <f t="shared" si="23"/>
        <v>0</v>
      </c>
      <c r="I87" s="9"/>
      <c r="J87" s="50"/>
      <c r="K87" s="10"/>
      <c r="L87" s="9">
        <v>64167.17</v>
      </c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 t="s">
        <v>176</v>
      </c>
      <c r="B88" s="7" t="s">
        <v>181</v>
      </c>
      <c r="C88" s="53" t="s">
        <v>52</v>
      </c>
      <c r="D88" s="9"/>
      <c r="E88" s="9">
        <f t="shared" ref="E88:E103" si="24">+D88</f>
        <v>0</v>
      </c>
      <c r="F88" s="9">
        <v>1761445.75</v>
      </c>
      <c r="G88" s="9">
        <f t="shared" si="22"/>
        <v>0</v>
      </c>
      <c r="H88" s="9">
        <f t="shared" si="23"/>
        <v>0</v>
      </c>
      <c r="I88" s="9"/>
      <c r="J88" s="50" t="s">
        <v>76</v>
      </c>
      <c r="K88" s="10">
        <v>6811</v>
      </c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 t="s">
        <v>176</v>
      </c>
      <c r="B89" s="7" t="s">
        <v>182</v>
      </c>
      <c r="C89" s="53" t="s">
        <v>52</v>
      </c>
      <c r="D89" s="9"/>
      <c r="E89" s="9">
        <f t="shared" si="24"/>
        <v>0</v>
      </c>
      <c r="F89" s="9">
        <v>92707.67</v>
      </c>
      <c r="G89" s="9">
        <f t="shared" si="22"/>
        <v>0</v>
      </c>
      <c r="H89" s="9">
        <f t="shared" si="23"/>
        <v>0</v>
      </c>
      <c r="I89" s="9"/>
      <c r="J89" s="50" t="s">
        <v>76</v>
      </c>
      <c r="K89" s="10">
        <v>6811</v>
      </c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 t="s">
        <v>176</v>
      </c>
      <c r="B90" s="7" t="s">
        <v>183</v>
      </c>
      <c r="C90" s="53" t="s">
        <v>52</v>
      </c>
      <c r="D90" s="9"/>
      <c r="E90" s="9">
        <f t="shared" si="24"/>
        <v>0</v>
      </c>
      <c r="F90" s="9">
        <v>2442.5100000000002</v>
      </c>
      <c r="G90" s="9">
        <f t="shared" si="22"/>
        <v>0</v>
      </c>
      <c r="H90" s="9">
        <f t="shared" si="23"/>
        <v>0</v>
      </c>
      <c r="I90" s="9"/>
      <c r="J90" s="50" t="s">
        <v>113</v>
      </c>
      <c r="K90" s="10">
        <v>6849</v>
      </c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 t="s">
        <v>176</v>
      </c>
      <c r="B91" s="7" t="s">
        <v>184</v>
      </c>
      <c r="C91" s="53" t="s">
        <v>52</v>
      </c>
      <c r="D91" s="9"/>
      <c r="E91" s="9">
        <f t="shared" si="24"/>
        <v>0</v>
      </c>
      <c r="F91" s="9">
        <v>6178.35</v>
      </c>
      <c r="G91" s="9">
        <f t="shared" si="22"/>
        <v>0</v>
      </c>
      <c r="H91" s="9">
        <f t="shared" si="23"/>
        <v>0</v>
      </c>
      <c r="I91" s="9"/>
      <c r="J91" s="50" t="s">
        <v>86</v>
      </c>
      <c r="K91" s="10">
        <v>6873</v>
      </c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 t="s">
        <v>176</v>
      </c>
      <c r="B92" s="117" t="s">
        <v>185</v>
      </c>
      <c r="C92" s="53" t="s">
        <v>52</v>
      </c>
      <c r="D92" s="9"/>
      <c r="E92" s="9">
        <f t="shared" si="24"/>
        <v>0</v>
      </c>
      <c r="F92" s="9"/>
      <c r="G92" s="9">
        <f t="shared" si="22"/>
        <v>0</v>
      </c>
      <c r="H92" s="9">
        <f t="shared" si="23"/>
        <v>0</v>
      </c>
      <c r="I92" s="9"/>
      <c r="J92" s="50"/>
      <c r="K92" s="10"/>
      <c r="L92" s="9">
        <v>1862774.28</v>
      </c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24"/>
        <v>0</v>
      </c>
      <c r="F93" s="9"/>
      <c r="G93" s="9">
        <f t="shared" si="22"/>
        <v>0</v>
      </c>
      <c r="H93" s="9">
        <f t="shared" si="23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24"/>
        <v>0</v>
      </c>
      <c r="F94" s="9"/>
      <c r="G94" s="9">
        <f t="shared" si="22"/>
        <v>0</v>
      </c>
      <c r="H94" s="9">
        <f t="shared" si="23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46" t="s">
        <v>186</v>
      </c>
      <c r="B95" s="7"/>
      <c r="C95" s="53" t="s">
        <v>52</v>
      </c>
      <c r="D95" s="9"/>
      <c r="E95" s="9">
        <f t="shared" si="24"/>
        <v>0</v>
      </c>
      <c r="F95" s="9"/>
      <c r="G95" s="9">
        <f t="shared" si="22"/>
        <v>0</v>
      </c>
      <c r="H95" s="9">
        <f t="shared" si="23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24" customFormat="1" x14ac:dyDescent="0.2">
      <c r="A96" s="121">
        <v>45510</v>
      </c>
      <c r="B96" s="122" t="s">
        <v>187</v>
      </c>
      <c r="C96" s="123" t="s">
        <v>69</v>
      </c>
      <c r="F96" s="125">
        <v>20898</v>
      </c>
      <c r="G96" s="9">
        <f t="shared" si="22"/>
        <v>20898</v>
      </c>
      <c r="H96" s="9">
        <f t="shared" si="23"/>
        <v>0</v>
      </c>
      <c r="K96" s="126">
        <v>6870</v>
      </c>
    </row>
    <row r="97" spans="1:254" s="11" customFormat="1" ht="14.1" customHeight="1" x14ac:dyDescent="0.2">
      <c r="A97" s="6">
        <v>45518</v>
      </c>
      <c r="B97" s="7" t="s">
        <v>188</v>
      </c>
      <c r="C97" s="123" t="s">
        <v>69</v>
      </c>
      <c r="D97" s="9"/>
      <c r="E97" s="9">
        <f t="shared" si="24"/>
        <v>0</v>
      </c>
      <c r="F97" s="9">
        <v>1856799.98</v>
      </c>
      <c r="G97" s="9">
        <f t="shared" si="22"/>
        <v>0</v>
      </c>
      <c r="H97" s="9">
        <f t="shared" si="23"/>
        <v>0</v>
      </c>
      <c r="I97" s="9"/>
      <c r="J97" s="50" t="s">
        <v>76</v>
      </c>
      <c r="K97" s="10">
        <v>6811</v>
      </c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>
        <v>45518</v>
      </c>
      <c r="B98" s="7" t="s">
        <v>189</v>
      </c>
      <c r="C98" s="123" t="s">
        <v>69</v>
      </c>
      <c r="D98" s="9"/>
      <c r="E98" s="9">
        <f t="shared" si="24"/>
        <v>0</v>
      </c>
      <c r="F98" s="9">
        <v>97726.32</v>
      </c>
      <c r="G98" s="9">
        <f t="shared" si="22"/>
        <v>0</v>
      </c>
      <c r="H98" s="9">
        <f t="shared" si="23"/>
        <v>0</v>
      </c>
      <c r="I98" s="9"/>
      <c r="J98" s="50" t="s">
        <v>76</v>
      </c>
      <c r="K98" s="10">
        <v>6811</v>
      </c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>
        <v>45518</v>
      </c>
      <c r="B99" s="7" t="s">
        <v>190</v>
      </c>
      <c r="C99" s="123" t="s">
        <v>69</v>
      </c>
      <c r="D99" s="9"/>
      <c r="E99" s="9">
        <f t="shared" si="24"/>
        <v>0</v>
      </c>
      <c r="F99" s="9">
        <v>6543.51</v>
      </c>
      <c r="G99" s="9">
        <f t="shared" si="22"/>
        <v>0</v>
      </c>
      <c r="H99" s="9">
        <f t="shared" si="23"/>
        <v>0</v>
      </c>
      <c r="I99" s="9"/>
      <c r="J99" s="50" t="s">
        <v>93</v>
      </c>
      <c r="K99" s="10">
        <v>6849</v>
      </c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>
        <v>45534</v>
      </c>
      <c r="B100" s="7" t="s">
        <v>191</v>
      </c>
      <c r="C100" s="53" t="s">
        <v>69</v>
      </c>
      <c r="D100" s="9"/>
      <c r="E100" s="9">
        <f t="shared" si="24"/>
        <v>0</v>
      </c>
      <c r="F100" s="9">
        <f>125+125</f>
        <v>250</v>
      </c>
      <c r="G100" s="9">
        <f t="shared" ref="G100:G115" si="25">IF(J100&gt;0,0,F100)</f>
        <v>250</v>
      </c>
      <c r="H100" s="9">
        <f t="shared" ref="H100:H115" si="26">+D100</f>
        <v>0</v>
      </c>
      <c r="I100" s="9"/>
      <c r="J100" s="50"/>
      <c r="K100" s="10">
        <v>6861</v>
      </c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>
        <v>45531</v>
      </c>
      <c r="B101" s="7" t="s">
        <v>192</v>
      </c>
      <c r="C101" s="53" t="s">
        <v>69</v>
      </c>
      <c r="D101" s="9"/>
      <c r="E101" s="9">
        <f t="shared" si="24"/>
        <v>0</v>
      </c>
      <c r="F101" s="9">
        <v>26496.33</v>
      </c>
      <c r="G101" s="9">
        <f t="shared" si="25"/>
        <v>0</v>
      </c>
      <c r="H101" s="9">
        <f t="shared" si="26"/>
        <v>0</v>
      </c>
      <c r="I101" s="9"/>
      <c r="J101" s="50" t="s">
        <v>71</v>
      </c>
      <c r="K101" s="10">
        <v>6864</v>
      </c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>
        <v>45530</v>
      </c>
      <c r="B102" s="7" t="s">
        <v>193</v>
      </c>
      <c r="C102" s="53" t="s">
        <v>69</v>
      </c>
      <c r="D102" s="9"/>
      <c r="E102" s="9">
        <f t="shared" si="24"/>
        <v>0</v>
      </c>
      <c r="F102" s="9">
        <v>8033.3</v>
      </c>
      <c r="G102" s="9">
        <f t="shared" si="25"/>
        <v>0</v>
      </c>
      <c r="H102" s="9">
        <f t="shared" si="26"/>
        <v>0</v>
      </c>
      <c r="I102" s="9"/>
      <c r="J102" s="50" t="s">
        <v>86</v>
      </c>
      <c r="K102" s="10">
        <v>6873</v>
      </c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>
        <v>45546</v>
      </c>
      <c r="B103" s="7" t="s">
        <v>194</v>
      </c>
      <c r="C103" s="53" t="s">
        <v>69</v>
      </c>
      <c r="D103" s="9"/>
      <c r="E103" s="9">
        <f t="shared" si="24"/>
        <v>0</v>
      </c>
      <c r="F103" s="9">
        <v>2244.2199999999998</v>
      </c>
      <c r="G103" s="9">
        <f t="shared" si="25"/>
        <v>0</v>
      </c>
      <c r="H103" s="9">
        <f t="shared" si="26"/>
        <v>0</v>
      </c>
      <c r="I103" s="9"/>
      <c r="J103" s="50" t="s">
        <v>113</v>
      </c>
      <c r="K103" s="10">
        <v>6849</v>
      </c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>
        <v>45551</v>
      </c>
      <c r="B104" s="7" t="s">
        <v>195</v>
      </c>
      <c r="C104" s="53" t="s">
        <v>69</v>
      </c>
      <c r="D104" s="9"/>
      <c r="E104" s="9">
        <f t="shared" ref="E104:E119" si="27">+D104</f>
        <v>0</v>
      </c>
      <c r="F104" s="9">
        <v>2411759</v>
      </c>
      <c r="G104" s="9">
        <f t="shared" si="25"/>
        <v>0</v>
      </c>
      <c r="H104" s="9">
        <f t="shared" si="26"/>
        <v>0</v>
      </c>
      <c r="I104" s="9"/>
      <c r="J104" s="50" t="s">
        <v>76</v>
      </c>
      <c r="K104" s="10">
        <v>6811</v>
      </c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>
        <v>45551</v>
      </c>
      <c r="B105" s="7" t="s">
        <v>196</v>
      </c>
      <c r="C105" s="53" t="s">
        <v>69</v>
      </c>
      <c r="D105" s="9"/>
      <c r="E105" s="9">
        <f t="shared" si="27"/>
        <v>0</v>
      </c>
      <c r="F105" s="9">
        <v>126934.68</v>
      </c>
      <c r="G105" s="9">
        <f t="shared" si="25"/>
        <v>0</v>
      </c>
      <c r="H105" s="9">
        <f t="shared" si="26"/>
        <v>0</v>
      </c>
      <c r="I105" s="9"/>
      <c r="J105" s="50" t="s">
        <v>76</v>
      </c>
      <c r="K105" s="10">
        <v>6811</v>
      </c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>
        <v>45547</v>
      </c>
      <c r="B106" s="7" t="s">
        <v>197</v>
      </c>
      <c r="C106" s="53" t="s">
        <v>69</v>
      </c>
      <c r="D106" s="9"/>
      <c r="E106" s="9">
        <f t="shared" si="27"/>
        <v>0</v>
      </c>
      <c r="F106" s="9">
        <v>3544.23</v>
      </c>
      <c r="G106" s="9">
        <f t="shared" si="25"/>
        <v>0</v>
      </c>
      <c r="H106" s="9">
        <f t="shared" si="26"/>
        <v>0</v>
      </c>
      <c r="I106" s="9"/>
      <c r="J106" s="50" t="s">
        <v>93</v>
      </c>
      <c r="K106" s="10">
        <v>6849</v>
      </c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>
        <v>45554</v>
      </c>
      <c r="B107" s="7" t="s">
        <v>198</v>
      </c>
      <c r="C107" s="53" t="s">
        <v>69</v>
      </c>
      <c r="D107" s="9"/>
      <c r="E107" s="9">
        <f t="shared" si="27"/>
        <v>0</v>
      </c>
      <c r="F107" s="9">
        <v>26496.33</v>
      </c>
      <c r="G107" s="9">
        <f t="shared" si="25"/>
        <v>26496.33</v>
      </c>
      <c r="H107" s="9">
        <f t="shared" si="26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>
        <v>45566</v>
      </c>
      <c r="B108" s="117" t="s">
        <v>203</v>
      </c>
      <c r="C108" s="53" t="s">
        <v>64</v>
      </c>
      <c r="D108" s="9"/>
      <c r="E108" s="9">
        <f t="shared" si="27"/>
        <v>0</v>
      </c>
      <c r="F108" s="9"/>
      <c r="G108" s="9">
        <f t="shared" si="25"/>
        <v>0</v>
      </c>
      <c r="H108" s="9">
        <f t="shared" si="26"/>
        <v>0</v>
      </c>
      <c r="I108" s="9"/>
      <c r="J108" s="50"/>
      <c r="K108" s="10"/>
      <c r="L108" s="9">
        <v>4587725.9000000004</v>
      </c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>
        <v>45572</v>
      </c>
      <c r="B109" s="7" t="s">
        <v>199</v>
      </c>
      <c r="C109" s="53" t="s">
        <v>69</v>
      </c>
      <c r="D109" s="9"/>
      <c r="E109" s="9">
        <f t="shared" si="27"/>
        <v>0</v>
      </c>
      <c r="F109" s="9">
        <v>6276.6</v>
      </c>
      <c r="G109" s="9">
        <f t="shared" si="25"/>
        <v>0</v>
      </c>
      <c r="H109" s="9">
        <f t="shared" si="26"/>
        <v>0</v>
      </c>
      <c r="I109" s="9"/>
      <c r="J109" s="50" t="s">
        <v>86</v>
      </c>
      <c r="K109" s="10">
        <v>6873</v>
      </c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>
        <v>45574</v>
      </c>
      <c r="B110" s="7" t="s">
        <v>200</v>
      </c>
      <c r="C110" s="53" t="s">
        <v>69</v>
      </c>
      <c r="D110" s="9"/>
      <c r="E110" s="9">
        <f t="shared" si="27"/>
        <v>0</v>
      </c>
      <c r="F110" s="9">
        <v>945.16</v>
      </c>
      <c r="G110" s="9">
        <f t="shared" si="25"/>
        <v>0</v>
      </c>
      <c r="H110" s="9">
        <f t="shared" si="26"/>
        <v>0</v>
      </c>
      <c r="I110" s="9"/>
      <c r="J110" s="50" t="s">
        <v>113</v>
      </c>
      <c r="K110" s="10">
        <v>6849</v>
      </c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>
        <v>45575</v>
      </c>
      <c r="B111" s="7" t="s">
        <v>201</v>
      </c>
      <c r="C111" s="53" t="s">
        <v>69</v>
      </c>
      <c r="D111" s="9"/>
      <c r="E111" s="9">
        <f t="shared" si="27"/>
        <v>0</v>
      </c>
      <c r="F111" s="9">
        <v>3545.17</v>
      </c>
      <c r="G111" s="9">
        <f t="shared" si="25"/>
        <v>0</v>
      </c>
      <c r="H111" s="9">
        <f t="shared" si="26"/>
        <v>0</v>
      </c>
      <c r="I111" s="9"/>
      <c r="J111" s="50" t="s">
        <v>93</v>
      </c>
      <c r="K111" s="10">
        <v>6849</v>
      </c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>
        <v>45580</v>
      </c>
      <c r="B112" s="7" t="s">
        <v>202</v>
      </c>
      <c r="C112" s="53" t="s">
        <v>69</v>
      </c>
      <c r="D112" s="9"/>
      <c r="E112" s="9">
        <f t="shared" si="27"/>
        <v>0</v>
      </c>
      <c r="F112" s="9">
        <v>3465</v>
      </c>
      <c r="G112" s="9">
        <f t="shared" si="25"/>
        <v>0</v>
      </c>
      <c r="H112" s="9">
        <f t="shared" si="26"/>
        <v>0</v>
      </c>
      <c r="I112" s="9"/>
      <c r="J112" s="50" t="s">
        <v>78</v>
      </c>
      <c r="K112" s="10">
        <v>6849</v>
      </c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>
        <v>45581</v>
      </c>
      <c r="B113" s="117" t="s">
        <v>205</v>
      </c>
      <c r="C113" s="53" t="s">
        <v>64</v>
      </c>
      <c r="D113" s="9"/>
      <c r="E113" s="9">
        <f t="shared" si="27"/>
        <v>0</v>
      </c>
      <c r="F113" s="9"/>
      <c r="G113" s="9">
        <f t="shared" si="25"/>
        <v>0</v>
      </c>
      <c r="H113" s="9">
        <f t="shared" si="26"/>
        <v>0</v>
      </c>
      <c r="I113" s="9"/>
      <c r="J113" s="50"/>
      <c r="K113" s="10"/>
      <c r="L113" s="9">
        <v>14231.93</v>
      </c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>
        <v>45593</v>
      </c>
      <c r="B114" s="7" t="s">
        <v>204</v>
      </c>
      <c r="C114" s="53" t="s">
        <v>69</v>
      </c>
      <c r="D114" s="9"/>
      <c r="E114" s="9">
        <f t="shared" si="27"/>
        <v>0</v>
      </c>
      <c r="F114" s="9">
        <v>26496.32</v>
      </c>
      <c r="G114" s="9">
        <f t="shared" si="25"/>
        <v>0</v>
      </c>
      <c r="H114" s="9">
        <f t="shared" si="26"/>
        <v>0</v>
      </c>
      <c r="I114" s="9"/>
      <c r="J114" s="50" t="s">
        <v>71</v>
      </c>
      <c r="K114" s="10">
        <v>6864</v>
      </c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>
        <v>45596</v>
      </c>
      <c r="B115" s="117" t="s">
        <v>206</v>
      </c>
      <c r="C115" s="53" t="s">
        <v>52</v>
      </c>
      <c r="D115" s="9"/>
      <c r="E115" s="9">
        <f t="shared" si="27"/>
        <v>0</v>
      </c>
      <c r="F115" s="9"/>
      <c r="G115" s="9">
        <f t="shared" si="25"/>
        <v>0</v>
      </c>
      <c r="H115" s="9">
        <f t="shared" si="26"/>
        <v>0</v>
      </c>
      <c r="I115" s="9">
        <v>4587725.9000000004</v>
      </c>
      <c r="J115" s="50"/>
      <c r="K115" s="10">
        <v>4760</v>
      </c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>
        <v>45602</v>
      </c>
      <c r="B116" s="7" t="s">
        <v>207</v>
      </c>
      <c r="C116" s="53" t="s">
        <v>69</v>
      </c>
      <c r="D116" s="9"/>
      <c r="E116" s="9">
        <f t="shared" si="27"/>
        <v>0</v>
      </c>
      <c r="F116" s="9">
        <v>6338.55</v>
      </c>
      <c r="G116" s="9">
        <f t="shared" ref="G116:G131" si="28">IF(J116&gt;0,0,F116)</f>
        <v>0</v>
      </c>
      <c r="H116" s="9">
        <f t="shared" ref="H116:H131" si="29">+D116</f>
        <v>0</v>
      </c>
      <c r="I116" s="9"/>
      <c r="J116" s="50" t="s">
        <v>86</v>
      </c>
      <c r="K116" s="10">
        <v>6874</v>
      </c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>
        <v>45603</v>
      </c>
      <c r="B117" s="7" t="s">
        <v>208</v>
      </c>
      <c r="C117" s="53" t="s">
        <v>69</v>
      </c>
      <c r="D117" s="9"/>
      <c r="E117" s="9">
        <f t="shared" si="27"/>
        <v>0</v>
      </c>
      <c r="F117" s="9">
        <v>3846.15</v>
      </c>
      <c r="G117" s="9">
        <f t="shared" si="28"/>
        <v>0</v>
      </c>
      <c r="H117" s="9">
        <f t="shared" si="29"/>
        <v>0</v>
      </c>
      <c r="I117" s="9"/>
      <c r="J117" s="50" t="s">
        <v>113</v>
      </c>
      <c r="K117" s="10">
        <v>6849</v>
      </c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>
        <v>45609</v>
      </c>
      <c r="B118" s="7" t="s">
        <v>209</v>
      </c>
      <c r="C118" s="53" t="s">
        <v>69</v>
      </c>
      <c r="D118" s="9"/>
      <c r="E118" s="9">
        <f t="shared" si="27"/>
        <v>0</v>
      </c>
      <c r="F118" s="9">
        <v>10546.16</v>
      </c>
      <c r="G118" s="9">
        <f t="shared" si="28"/>
        <v>0</v>
      </c>
      <c r="H118" s="9">
        <f t="shared" si="29"/>
        <v>0</v>
      </c>
      <c r="I118" s="9"/>
      <c r="J118" s="50" t="s">
        <v>93</v>
      </c>
      <c r="K118" s="10">
        <v>6849</v>
      </c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>
        <v>45610</v>
      </c>
      <c r="B119" s="7" t="s">
        <v>210</v>
      </c>
      <c r="C119" s="53" t="s">
        <v>69</v>
      </c>
      <c r="D119" s="9"/>
      <c r="E119" s="9">
        <f t="shared" si="27"/>
        <v>0</v>
      </c>
      <c r="F119" s="9">
        <v>21197.06</v>
      </c>
      <c r="G119" s="9">
        <f t="shared" si="28"/>
        <v>0</v>
      </c>
      <c r="H119" s="9">
        <f t="shared" si="29"/>
        <v>0</v>
      </c>
      <c r="I119" s="9"/>
      <c r="J119" s="50" t="s">
        <v>71</v>
      </c>
      <c r="K119" s="10">
        <v>6864</v>
      </c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>
        <v>45611</v>
      </c>
      <c r="B120" s="117" t="s">
        <v>214</v>
      </c>
      <c r="C120" s="53" t="s">
        <v>52</v>
      </c>
      <c r="D120" s="9"/>
      <c r="E120" s="9">
        <f t="shared" ref="E120:E135" si="30">+D120</f>
        <v>0</v>
      </c>
      <c r="F120" s="9"/>
      <c r="G120" s="9">
        <f t="shared" si="28"/>
        <v>0</v>
      </c>
      <c r="H120" s="9">
        <f t="shared" si="29"/>
        <v>0</v>
      </c>
      <c r="I120" s="9"/>
      <c r="J120" s="50"/>
      <c r="K120" s="10"/>
      <c r="L120" s="9">
        <v>68424.240000000005</v>
      </c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>
        <v>45622</v>
      </c>
      <c r="B121" s="7" t="s">
        <v>211</v>
      </c>
      <c r="C121" s="53" t="s">
        <v>69</v>
      </c>
      <c r="D121" s="9"/>
      <c r="E121" s="9">
        <f t="shared" si="30"/>
        <v>0</v>
      </c>
      <c r="F121" s="9">
        <v>3185889.16</v>
      </c>
      <c r="G121" s="9">
        <f t="shared" si="28"/>
        <v>0</v>
      </c>
      <c r="H121" s="9">
        <f t="shared" si="29"/>
        <v>0</v>
      </c>
      <c r="I121" s="9"/>
      <c r="J121" s="50" t="s">
        <v>76</v>
      </c>
      <c r="K121" s="10">
        <v>6811</v>
      </c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>
        <v>45622</v>
      </c>
      <c r="B122" s="7" t="s">
        <v>212</v>
      </c>
      <c r="C122" s="53" t="s">
        <v>69</v>
      </c>
      <c r="D122" s="9"/>
      <c r="E122" s="9">
        <f t="shared" si="30"/>
        <v>0</v>
      </c>
      <c r="F122" s="9">
        <v>167678.38</v>
      </c>
      <c r="G122" s="9">
        <f t="shared" si="28"/>
        <v>0</v>
      </c>
      <c r="H122" s="9">
        <f t="shared" si="29"/>
        <v>0</v>
      </c>
      <c r="I122" s="9"/>
      <c r="J122" s="50" t="s">
        <v>213</v>
      </c>
      <c r="K122" s="10">
        <v>6811</v>
      </c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>
        <v>45629</v>
      </c>
      <c r="B123" s="7" t="s">
        <v>215</v>
      </c>
      <c r="C123" s="53" t="s">
        <v>69</v>
      </c>
      <c r="D123" s="9"/>
      <c r="E123" s="9">
        <f t="shared" si="30"/>
        <v>0</v>
      </c>
      <c r="F123" s="9">
        <v>4252609.22</v>
      </c>
      <c r="G123" s="9">
        <f t="shared" si="28"/>
        <v>0</v>
      </c>
      <c r="H123" s="9">
        <f t="shared" si="29"/>
        <v>0</v>
      </c>
      <c r="I123" s="9"/>
      <c r="J123" s="50" t="s">
        <v>76</v>
      </c>
      <c r="K123" s="10">
        <v>6811</v>
      </c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>
        <v>45629</v>
      </c>
      <c r="B124" s="7" t="s">
        <v>216</v>
      </c>
      <c r="C124" s="53" t="s">
        <v>69</v>
      </c>
      <c r="D124" s="9"/>
      <c r="E124" s="9">
        <f t="shared" si="30"/>
        <v>0</v>
      </c>
      <c r="F124" s="9">
        <v>223821.54</v>
      </c>
      <c r="G124" s="9">
        <f t="shared" si="28"/>
        <v>0</v>
      </c>
      <c r="H124" s="9">
        <f t="shared" si="29"/>
        <v>0</v>
      </c>
      <c r="I124" s="9"/>
      <c r="J124" s="50" t="s">
        <v>76</v>
      </c>
      <c r="K124" s="10">
        <v>6811</v>
      </c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>
        <v>45621</v>
      </c>
      <c r="B125" s="117" t="s">
        <v>217</v>
      </c>
      <c r="C125" s="53" t="s">
        <v>64</v>
      </c>
      <c r="D125" s="9"/>
      <c r="E125" s="9">
        <f t="shared" si="30"/>
        <v>0</v>
      </c>
      <c r="F125" s="9"/>
      <c r="G125" s="9">
        <f t="shared" si="28"/>
        <v>0</v>
      </c>
      <c r="H125" s="9">
        <f t="shared" si="29"/>
        <v>0</v>
      </c>
      <c r="I125" s="9">
        <v>14231.93</v>
      </c>
      <c r="J125" s="50"/>
      <c r="K125" s="10">
        <v>4760</v>
      </c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>
        <v>45627</v>
      </c>
      <c r="B126" s="7" t="s">
        <v>218</v>
      </c>
      <c r="C126" s="53" t="s">
        <v>88</v>
      </c>
      <c r="D126" s="9"/>
      <c r="E126" s="9">
        <f t="shared" si="30"/>
        <v>0</v>
      </c>
      <c r="F126" s="9"/>
      <c r="G126" s="9">
        <v>235815.47</v>
      </c>
      <c r="H126" s="9">
        <f t="shared" si="29"/>
        <v>0</v>
      </c>
      <c r="I126" s="9"/>
      <c r="J126" s="50" t="s">
        <v>76</v>
      </c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>
        <v>45627</v>
      </c>
      <c r="B127" s="7" t="s">
        <v>219</v>
      </c>
      <c r="C127" s="53" t="s">
        <v>88</v>
      </c>
      <c r="D127" s="9"/>
      <c r="E127" s="9">
        <f t="shared" si="30"/>
        <v>0</v>
      </c>
      <c r="F127" s="9"/>
      <c r="G127" s="9">
        <v>6518.69</v>
      </c>
      <c r="H127" s="9">
        <f t="shared" si="29"/>
        <v>0</v>
      </c>
      <c r="I127" s="9"/>
      <c r="J127" s="50" t="s">
        <v>76</v>
      </c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>
        <v>45636</v>
      </c>
      <c r="B128" s="7" t="s">
        <v>220</v>
      </c>
      <c r="C128" s="53" t="s">
        <v>52</v>
      </c>
      <c r="D128" s="9"/>
      <c r="E128" s="9">
        <f t="shared" si="30"/>
        <v>0</v>
      </c>
      <c r="F128" s="9">
        <v>5547.03</v>
      </c>
      <c r="G128" s="9">
        <f t="shared" si="28"/>
        <v>0</v>
      </c>
      <c r="H128" s="9">
        <f t="shared" si="29"/>
        <v>0</v>
      </c>
      <c r="I128" s="9"/>
      <c r="J128" s="50" t="s">
        <v>113</v>
      </c>
      <c r="K128" s="10">
        <v>6849</v>
      </c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>
        <v>45636</v>
      </c>
      <c r="B129" s="7" t="s">
        <v>221</v>
      </c>
      <c r="C129" s="53" t="s">
        <v>52</v>
      </c>
      <c r="D129" s="9"/>
      <c r="E129" s="9">
        <f t="shared" si="30"/>
        <v>0</v>
      </c>
      <c r="F129" s="9">
        <v>7247.04</v>
      </c>
      <c r="G129" s="9">
        <f t="shared" si="28"/>
        <v>0</v>
      </c>
      <c r="H129" s="9">
        <f t="shared" si="29"/>
        <v>0</v>
      </c>
      <c r="I129" s="9"/>
      <c r="J129" s="50" t="s">
        <v>93</v>
      </c>
      <c r="K129" s="10">
        <v>6849</v>
      </c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>
        <v>45638</v>
      </c>
      <c r="B130" s="7" t="s">
        <v>222</v>
      </c>
      <c r="C130" s="53" t="s">
        <v>52</v>
      </c>
      <c r="D130" s="9"/>
      <c r="E130" s="9">
        <f t="shared" si="30"/>
        <v>0</v>
      </c>
      <c r="F130" s="9">
        <v>7605.3</v>
      </c>
      <c r="G130" s="9">
        <f t="shared" si="28"/>
        <v>0</v>
      </c>
      <c r="H130" s="9">
        <f t="shared" si="29"/>
        <v>0</v>
      </c>
      <c r="I130" s="9"/>
      <c r="J130" s="50" t="s">
        <v>86</v>
      </c>
      <c r="K130" s="10">
        <v>6873</v>
      </c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>
        <v>45638</v>
      </c>
      <c r="B131" s="7" t="s">
        <v>223</v>
      </c>
      <c r="C131" s="53" t="s">
        <v>52</v>
      </c>
      <c r="D131" s="9"/>
      <c r="E131" s="9">
        <f t="shared" si="30"/>
        <v>0</v>
      </c>
      <c r="F131" s="9">
        <v>2178551.36</v>
      </c>
      <c r="G131" s="9">
        <f t="shared" si="28"/>
        <v>0</v>
      </c>
      <c r="H131" s="9">
        <f t="shared" si="29"/>
        <v>0</v>
      </c>
      <c r="I131" s="9"/>
      <c r="J131" s="50" t="s">
        <v>76</v>
      </c>
      <c r="K131" s="10">
        <v>6811</v>
      </c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>
        <v>45638</v>
      </c>
      <c r="B132" s="7" t="s">
        <v>224</v>
      </c>
      <c r="C132" s="53" t="s">
        <v>52</v>
      </c>
      <c r="D132" s="9"/>
      <c r="E132" s="9">
        <f t="shared" si="30"/>
        <v>0</v>
      </c>
      <c r="F132" s="9">
        <v>114660.6</v>
      </c>
      <c r="G132" s="9">
        <f t="shared" ref="G132:G147" si="31">IF(J132&gt;0,0,F132)</f>
        <v>0</v>
      </c>
      <c r="H132" s="9">
        <f t="shared" ref="H132:H147" si="32">+D132</f>
        <v>0</v>
      </c>
      <c r="I132" s="9"/>
      <c r="J132" s="50" t="s">
        <v>76</v>
      </c>
      <c r="K132" s="10">
        <v>6811</v>
      </c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>
        <v>45644</v>
      </c>
      <c r="B133" s="7" t="s">
        <v>225</v>
      </c>
      <c r="C133" s="53" t="s">
        <v>52</v>
      </c>
      <c r="D133" s="9"/>
      <c r="E133" s="9">
        <f t="shared" si="30"/>
        <v>0</v>
      </c>
      <c r="F133" s="9">
        <v>21197.06</v>
      </c>
      <c r="G133" s="9">
        <f t="shared" si="31"/>
        <v>0</v>
      </c>
      <c r="H133" s="9">
        <f t="shared" si="32"/>
        <v>0</v>
      </c>
      <c r="I133" s="9"/>
      <c r="J133" s="50" t="s">
        <v>71</v>
      </c>
      <c r="K133" s="10">
        <v>6864</v>
      </c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>
        <v>45645</v>
      </c>
      <c r="B134" s="117" t="s">
        <v>226</v>
      </c>
      <c r="C134" s="53" t="s">
        <v>52</v>
      </c>
      <c r="D134" s="9"/>
      <c r="E134" s="9">
        <f t="shared" si="30"/>
        <v>0</v>
      </c>
      <c r="F134" s="9"/>
      <c r="G134" s="9">
        <f t="shared" si="31"/>
        <v>0</v>
      </c>
      <c r="H134" s="9">
        <f t="shared" si="32"/>
        <v>0</v>
      </c>
      <c r="I134" s="9"/>
      <c r="J134" s="50"/>
      <c r="K134" s="10"/>
      <c r="L134" s="9">
        <v>10164806.689999999</v>
      </c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30"/>
        <v>0</v>
      </c>
      <c r="F135" s="9"/>
      <c r="G135" s="9">
        <f t="shared" si="31"/>
        <v>0</v>
      </c>
      <c r="H135" s="9">
        <f t="shared" si="32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33">+D136</f>
        <v>0</v>
      </c>
      <c r="F136" s="9"/>
      <c r="G136" s="9">
        <f t="shared" si="31"/>
        <v>0</v>
      </c>
      <c r="H136" s="9">
        <f t="shared" si="32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33"/>
        <v>0</v>
      </c>
      <c r="F137" s="9"/>
      <c r="G137" s="9">
        <f t="shared" si="31"/>
        <v>0</v>
      </c>
      <c r="H137" s="9">
        <f t="shared" si="32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33"/>
        <v>0</v>
      </c>
      <c r="F138" s="9"/>
      <c r="G138" s="9">
        <f t="shared" si="31"/>
        <v>0</v>
      </c>
      <c r="H138" s="9">
        <f t="shared" si="32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33"/>
        <v>0</v>
      </c>
      <c r="F139" s="9"/>
      <c r="G139" s="9">
        <f t="shared" si="31"/>
        <v>0</v>
      </c>
      <c r="H139" s="9">
        <f t="shared" si="32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33"/>
        <v>0</v>
      </c>
      <c r="F140" s="9"/>
      <c r="G140" s="9">
        <f t="shared" si="31"/>
        <v>0</v>
      </c>
      <c r="H140" s="9">
        <f t="shared" si="32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33"/>
        <v>0</v>
      </c>
      <c r="F141" s="9"/>
      <c r="G141" s="9">
        <f t="shared" si="31"/>
        <v>0</v>
      </c>
      <c r="H141" s="9">
        <f t="shared" si="32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33"/>
        <v>0</v>
      </c>
      <c r="F142" s="9"/>
      <c r="G142" s="9">
        <f t="shared" si="31"/>
        <v>0</v>
      </c>
      <c r="H142" s="9">
        <f t="shared" si="32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33"/>
        <v>0</v>
      </c>
      <c r="F143" s="9"/>
      <c r="G143" s="9">
        <f t="shared" si="31"/>
        <v>0</v>
      </c>
      <c r="H143" s="9">
        <f t="shared" si="32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33"/>
        <v>0</v>
      </c>
      <c r="F144" s="9"/>
      <c r="G144" s="9">
        <f t="shared" si="31"/>
        <v>0</v>
      </c>
      <c r="H144" s="9">
        <f t="shared" si="32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33"/>
        <v>0</v>
      </c>
      <c r="F145" s="9"/>
      <c r="G145" s="9">
        <f t="shared" si="31"/>
        <v>0</v>
      </c>
      <c r="H145" s="9">
        <f t="shared" si="32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33"/>
        <v>0</v>
      </c>
      <c r="F146" s="9"/>
      <c r="G146" s="9">
        <f t="shared" si="31"/>
        <v>0</v>
      </c>
      <c r="H146" s="9">
        <f t="shared" si="32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33"/>
        <v>0</v>
      </c>
      <c r="F147" s="9"/>
      <c r="G147" s="9">
        <f t="shared" si="31"/>
        <v>0</v>
      </c>
      <c r="H147" s="9">
        <f t="shared" si="32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33"/>
        <v>0</v>
      </c>
      <c r="F148" s="9"/>
      <c r="G148" s="9">
        <f t="shared" ref="G148:G163" si="34">IF(J148&gt;0,0,F148)</f>
        <v>0</v>
      </c>
      <c r="H148" s="9">
        <f t="shared" ref="H148:H163" si="35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33"/>
        <v>0</v>
      </c>
      <c r="F149" s="9"/>
      <c r="G149" s="9">
        <f t="shared" si="34"/>
        <v>0</v>
      </c>
      <c r="H149" s="9">
        <f t="shared" si="35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33"/>
        <v>0</v>
      </c>
      <c r="F150" s="9"/>
      <c r="G150" s="9">
        <f t="shared" si="34"/>
        <v>0</v>
      </c>
      <c r="H150" s="9">
        <f t="shared" si="35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33"/>
        <v>0</v>
      </c>
      <c r="F151" s="9"/>
      <c r="G151" s="9">
        <f t="shared" si="34"/>
        <v>0</v>
      </c>
      <c r="H151" s="9">
        <f t="shared" si="35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36">+D152</f>
        <v>0</v>
      </c>
      <c r="F152" s="9"/>
      <c r="G152" s="9">
        <f t="shared" si="34"/>
        <v>0</v>
      </c>
      <c r="H152" s="9">
        <f t="shared" si="35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6"/>
        <v>0</v>
      </c>
      <c r="F153" s="9"/>
      <c r="G153" s="9">
        <f t="shared" si="34"/>
        <v>0</v>
      </c>
      <c r="H153" s="9">
        <f t="shared" si="35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6"/>
        <v>0</v>
      </c>
      <c r="F154" s="9"/>
      <c r="G154" s="9">
        <f t="shared" si="34"/>
        <v>0</v>
      </c>
      <c r="H154" s="9">
        <f t="shared" si="35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6"/>
        <v>0</v>
      </c>
      <c r="F155" s="9"/>
      <c r="G155" s="9">
        <f t="shared" si="34"/>
        <v>0</v>
      </c>
      <c r="H155" s="9">
        <f t="shared" si="35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6"/>
        <v>0</v>
      </c>
      <c r="F156" s="9"/>
      <c r="G156" s="9">
        <f t="shared" si="34"/>
        <v>0</v>
      </c>
      <c r="H156" s="9">
        <f t="shared" si="35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6"/>
        <v>0</v>
      </c>
      <c r="F157" s="9"/>
      <c r="G157" s="9">
        <f t="shared" si="34"/>
        <v>0</v>
      </c>
      <c r="H157" s="9">
        <f t="shared" si="35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6"/>
        <v>0</v>
      </c>
      <c r="F158" s="9"/>
      <c r="G158" s="9">
        <f t="shared" si="34"/>
        <v>0</v>
      </c>
      <c r="H158" s="9">
        <f t="shared" si="35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6"/>
        <v>0</v>
      </c>
      <c r="F159" s="9"/>
      <c r="G159" s="9">
        <f t="shared" si="34"/>
        <v>0</v>
      </c>
      <c r="H159" s="9">
        <f t="shared" si="35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6"/>
        <v>0</v>
      </c>
      <c r="F160" s="9"/>
      <c r="G160" s="9">
        <f t="shared" si="34"/>
        <v>0</v>
      </c>
      <c r="H160" s="9">
        <f t="shared" si="35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6"/>
        <v>0</v>
      </c>
      <c r="F161" s="9"/>
      <c r="G161" s="9">
        <f t="shared" si="34"/>
        <v>0</v>
      </c>
      <c r="H161" s="9">
        <f t="shared" si="35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6"/>
        <v>0</v>
      </c>
      <c r="F162" s="9"/>
      <c r="G162" s="9">
        <f t="shared" si="34"/>
        <v>0</v>
      </c>
      <c r="H162" s="9">
        <f t="shared" si="35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6"/>
        <v>0</v>
      </c>
      <c r="F163" s="9"/>
      <c r="G163" s="9">
        <f t="shared" si="34"/>
        <v>0</v>
      </c>
      <c r="H163" s="9">
        <f t="shared" si="35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6"/>
        <v>0</v>
      </c>
      <c r="F164" s="9"/>
      <c r="G164" s="9">
        <f t="shared" ref="G164:G179" si="37">IF(J164&gt;0,0,F164)</f>
        <v>0</v>
      </c>
      <c r="H164" s="9">
        <f t="shared" ref="H164:H179" si="38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6"/>
        <v>0</v>
      </c>
      <c r="F165" s="9"/>
      <c r="G165" s="9">
        <f t="shared" si="37"/>
        <v>0</v>
      </c>
      <c r="H165" s="9">
        <f t="shared" si="38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6"/>
        <v>0</v>
      </c>
      <c r="F166" s="9"/>
      <c r="G166" s="9">
        <f t="shared" si="37"/>
        <v>0</v>
      </c>
      <c r="H166" s="9">
        <f t="shared" si="38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36"/>
        <v>0</v>
      </c>
      <c r="F167" s="9"/>
      <c r="G167" s="9">
        <f t="shared" si="37"/>
        <v>0</v>
      </c>
      <c r="H167" s="9">
        <f t="shared" si="38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39">+D168</f>
        <v>0</v>
      </c>
      <c r="F168" s="9"/>
      <c r="G168" s="9">
        <f t="shared" si="37"/>
        <v>0</v>
      </c>
      <c r="H168" s="9">
        <f t="shared" si="38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9"/>
        <v>0</v>
      </c>
      <c r="F169" s="9"/>
      <c r="G169" s="9">
        <f t="shared" si="37"/>
        <v>0</v>
      </c>
      <c r="H169" s="9">
        <f t="shared" si="38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9"/>
        <v>0</v>
      </c>
      <c r="F170" s="9"/>
      <c r="G170" s="9">
        <f t="shared" si="37"/>
        <v>0</v>
      </c>
      <c r="H170" s="9">
        <f t="shared" si="38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9"/>
        <v>0</v>
      </c>
      <c r="F171" s="9"/>
      <c r="G171" s="9">
        <f t="shared" si="37"/>
        <v>0</v>
      </c>
      <c r="H171" s="9">
        <f t="shared" si="38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9"/>
        <v>0</v>
      </c>
      <c r="F172" s="9"/>
      <c r="G172" s="9">
        <f t="shared" si="37"/>
        <v>0</v>
      </c>
      <c r="H172" s="9">
        <f t="shared" si="38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9"/>
        <v>0</v>
      </c>
      <c r="F173" s="9"/>
      <c r="G173" s="9">
        <f t="shared" si="37"/>
        <v>0</v>
      </c>
      <c r="H173" s="9">
        <f t="shared" si="38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9"/>
        <v>0</v>
      </c>
      <c r="F174" s="9"/>
      <c r="G174" s="9">
        <f t="shared" si="37"/>
        <v>0</v>
      </c>
      <c r="H174" s="9">
        <f t="shared" si="38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9"/>
        <v>0</v>
      </c>
      <c r="F175" s="9"/>
      <c r="G175" s="9">
        <f t="shared" si="37"/>
        <v>0</v>
      </c>
      <c r="H175" s="9">
        <f t="shared" si="38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9"/>
        <v>0</v>
      </c>
      <c r="F176" s="9"/>
      <c r="G176" s="9">
        <f t="shared" si="37"/>
        <v>0</v>
      </c>
      <c r="H176" s="9">
        <f t="shared" si="38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9"/>
        <v>0</v>
      </c>
      <c r="F177" s="9"/>
      <c r="G177" s="9">
        <f t="shared" si="37"/>
        <v>0</v>
      </c>
      <c r="H177" s="9">
        <f t="shared" si="38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9"/>
        <v>0</v>
      </c>
      <c r="F178" s="9"/>
      <c r="G178" s="9">
        <f t="shared" si="37"/>
        <v>0</v>
      </c>
      <c r="H178" s="9">
        <f t="shared" si="38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9"/>
        <v>0</v>
      </c>
      <c r="F179" s="9"/>
      <c r="G179" s="9">
        <f t="shared" si="37"/>
        <v>0</v>
      </c>
      <c r="H179" s="9">
        <f t="shared" si="38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9"/>
        <v>0</v>
      </c>
      <c r="F180" s="9"/>
      <c r="G180" s="9">
        <f t="shared" ref="G180:G195" si="40">IF(J180&gt;0,0,F180)</f>
        <v>0</v>
      </c>
      <c r="H180" s="9">
        <f t="shared" ref="H180:H195" si="41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9"/>
        <v>0</v>
      </c>
      <c r="F181" s="9"/>
      <c r="G181" s="9">
        <f t="shared" si="40"/>
        <v>0</v>
      </c>
      <c r="H181" s="9">
        <f t="shared" si="41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9"/>
        <v>0</v>
      </c>
      <c r="F182" s="9"/>
      <c r="G182" s="9">
        <f t="shared" si="40"/>
        <v>0</v>
      </c>
      <c r="H182" s="9">
        <f t="shared" si="41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39"/>
        <v>0</v>
      </c>
      <c r="F183" s="9"/>
      <c r="G183" s="9">
        <f t="shared" si="40"/>
        <v>0</v>
      </c>
      <c r="H183" s="9">
        <f t="shared" si="41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42">+D184</f>
        <v>0</v>
      </c>
      <c r="F184" s="9"/>
      <c r="G184" s="9">
        <f t="shared" si="40"/>
        <v>0</v>
      </c>
      <c r="H184" s="9">
        <f t="shared" si="41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42"/>
        <v>0</v>
      </c>
      <c r="F185" s="9"/>
      <c r="G185" s="9">
        <f t="shared" si="40"/>
        <v>0</v>
      </c>
      <c r="H185" s="9">
        <f t="shared" si="41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42"/>
        <v>0</v>
      </c>
      <c r="F186" s="9"/>
      <c r="G186" s="9">
        <f t="shared" si="40"/>
        <v>0</v>
      </c>
      <c r="H186" s="9">
        <f t="shared" si="41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42"/>
        <v>0</v>
      </c>
      <c r="F187" s="9"/>
      <c r="G187" s="9">
        <f t="shared" si="40"/>
        <v>0</v>
      </c>
      <c r="H187" s="9">
        <f t="shared" si="41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42"/>
        <v>0</v>
      </c>
      <c r="F188" s="9"/>
      <c r="G188" s="9">
        <f t="shared" si="40"/>
        <v>0</v>
      </c>
      <c r="H188" s="9">
        <f t="shared" si="41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42"/>
        <v>0</v>
      </c>
      <c r="F189" s="9"/>
      <c r="G189" s="9">
        <f t="shared" si="40"/>
        <v>0</v>
      </c>
      <c r="H189" s="9">
        <f t="shared" si="41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42"/>
        <v>0</v>
      </c>
      <c r="F190" s="9"/>
      <c r="G190" s="9">
        <f t="shared" si="40"/>
        <v>0</v>
      </c>
      <c r="H190" s="9">
        <f t="shared" si="41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42"/>
        <v>0</v>
      </c>
      <c r="F191" s="9"/>
      <c r="G191" s="9">
        <f t="shared" si="40"/>
        <v>0</v>
      </c>
      <c r="H191" s="9">
        <f t="shared" si="41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42"/>
        <v>0</v>
      </c>
      <c r="F192" s="9"/>
      <c r="G192" s="9">
        <f t="shared" si="40"/>
        <v>0</v>
      </c>
      <c r="H192" s="9">
        <f t="shared" si="41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42"/>
        <v>0</v>
      </c>
      <c r="F193" s="9"/>
      <c r="G193" s="9">
        <f t="shared" si="40"/>
        <v>0</v>
      </c>
      <c r="H193" s="9">
        <f t="shared" si="41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42"/>
        <v>0</v>
      </c>
      <c r="F194" s="9"/>
      <c r="G194" s="9">
        <f t="shared" si="40"/>
        <v>0</v>
      </c>
      <c r="H194" s="9">
        <f t="shared" si="41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42"/>
        <v>0</v>
      </c>
      <c r="F195" s="9"/>
      <c r="G195" s="9">
        <f t="shared" si="40"/>
        <v>0</v>
      </c>
      <c r="H195" s="9">
        <f t="shared" si="41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42"/>
        <v>0</v>
      </c>
      <c r="F196" s="9"/>
      <c r="G196" s="9">
        <f t="shared" ref="G196:G211" si="43">IF(J196&gt;0,0,F196)</f>
        <v>0</v>
      </c>
      <c r="H196" s="9">
        <f t="shared" ref="H196:H211" si="44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42"/>
        <v>0</v>
      </c>
      <c r="F197" s="9"/>
      <c r="G197" s="9">
        <f t="shared" si="43"/>
        <v>0</v>
      </c>
      <c r="H197" s="9">
        <f t="shared" si="44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42"/>
        <v>0</v>
      </c>
      <c r="F198" s="9"/>
      <c r="G198" s="9">
        <f t="shared" si="43"/>
        <v>0</v>
      </c>
      <c r="H198" s="9">
        <f t="shared" si="44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42"/>
        <v>0</v>
      </c>
      <c r="F199" s="9"/>
      <c r="G199" s="9">
        <f t="shared" si="43"/>
        <v>0</v>
      </c>
      <c r="H199" s="9">
        <f t="shared" si="44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45">+D200</f>
        <v>0</v>
      </c>
      <c r="F200" s="9"/>
      <c r="G200" s="9">
        <f t="shared" si="43"/>
        <v>0</v>
      </c>
      <c r="H200" s="9">
        <f t="shared" si="44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5"/>
        <v>0</v>
      </c>
      <c r="F201" s="9"/>
      <c r="G201" s="9">
        <f t="shared" si="43"/>
        <v>0</v>
      </c>
      <c r="H201" s="9">
        <f t="shared" si="44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5"/>
        <v>0</v>
      </c>
      <c r="F202" s="9"/>
      <c r="G202" s="9">
        <f t="shared" si="43"/>
        <v>0</v>
      </c>
      <c r="H202" s="9">
        <f t="shared" si="44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5"/>
        <v>0</v>
      </c>
      <c r="F203" s="9"/>
      <c r="G203" s="9">
        <f t="shared" si="43"/>
        <v>0</v>
      </c>
      <c r="H203" s="9">
        <f t="shared" si="44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5"/>
        <v>0</v>
      </c>
      <c r="F204" s="9"/>
      <c r="G204" s="9">
        <f t="shared" si="43"/>
        <v>0</v>
      </c>
      <c r="H204" s="9">
        <f t="shared" si="44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5"/>
        <v>0</v>
      </c>
      <c r="F205" s="9"/>
      <c r="G205" s="9">
        <f t="shared" si="43"/>
        <v>0</v>
      </c>
      <c r="H205" s="9">
        <f t="shared" si="44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5"/>
        <v>0</v>
      </c>
      <c r="F206" s="9"/>
      <c r="G206" s="9">
        <f t="shared" si="43"/>
        <v>0</v>
      </c>
      <c r="H206" s="9">
        <f t="shared" si="44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5"/>
        <v>0</v>
      </c>
      <c r="F207" s="9"/>
      <c r="G207" s="9">
        <f t="shared" si="43"/>
        <v>0</v>
      </c>
      <c r="H207" s="9">
        <f t="shared" si="44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5"/>
        <v>0</v>
      </c>
      <c r="F208" s="9"/>
      <c r="G208" s="9">
        <f t="shared" si="43"/>
        <v>0</v>
      </c>
      <c r="H208" s="9">
        <f t="shared" si="44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5"/>
        <v>0</v>
      </c>
      <c r="F209" s="9"/>
      <c r="G209" s="9">
        <f t="shared" si="43"/>
        <v>0</v>
      </c>
      <c r="H209" s="9">
        <f t="shared" si="44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5"/>
        <v>0</v>
      </c>
      <c r="F210" s="9"/>
      <c r="G210" s="9">
        <f t="shared" si="43"/>
        <v>0</v>
      </c>
      <c r="H210" s="9">
        <f t="shared" si="44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5"/>
        <v>0</v>
      </c>
      <c r="F211" s="9"/>
      <c r="G211" s="9">
        <f t="shared" si="43"/>
        <v>0</v>
      </c>
      <c r="H211" s="9">
        <f t="shared" si="44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5"/>
        <v>0</v>
      </c>
      <c r="F212" s="9"/>
      <c r="G212" s="9">
        <f t="shared" ref="G212:G227" si="46">IF(J212&gt;0,0,F212)</f>
        <v>0</v>
      </c>
      <c r="H212" s="9">
        <f t="shared" ref="H212:H227" si="47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5"/>
        <v>0</v>
      </c>
      <c r="F213" s="9"/>
      <c r="G213" s="9">
        <f t="shared" si="46"/>
        <v>0</v>
      </c>
      <c r="H213" s="9">
        <f t="shared" si="47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5"/>
        <v>0</v>
      </c>
      <c r="F214" s="9"/>
      <c r="G214" s="9">
        <f t="shared" si="46"/>
        <v>0</v>
      </c>
      <c r="H214" s="9">
        <f t="shared" si="47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45"/>
        <v>0</v>
      </c>
      <c r="F215" s="9"/>
      <c r="G215" s="9">
        <f t="shared" si="46"/>
        <v>0</v>
      </c>
      <c r="H215" s="9">
        <f t="shared" si="47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48">+D216</f>
        <v>0</v>
      </c>
      <c r="F216" s="9"/>
      <c r="G216" s="9">
        <f t="shared" si="46"/>
        <v>0</v>
      </c>
      <c r="H216" s="9">
        <f t="shared" si="47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8"/>
        <v>0</v>
      </c>
      <c r="F217" s="9"/>
      <c r="G217" s="9">
        <f t="shared" si="46"/>
        <v>0</v>
      </c>
      <c r="H217" s="9">
        <f t="shared" si="47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8"/>
        <v>0</v>
      </c>
      <c r="F218" s="9"/>
      <c r="G218" s="9">
        <f t="shared" si="46"/>
        <v>0</v>
      </c>
      <c r="H218" s="9">
        <f t="shared" si="47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8"/>
        <v>0</v>
      </c>
      <c r="F219" s="9"/>
      <c r="G219" s="9">
        <f t="shared" si="46"/>
        <v>0</v>
      </c>
      <c r="H219" s="9">
        <f t="shared" si="47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8"/>
        <v>0</v>
      </c>
      <c r="F220" s="9"/>
      <c r="G220" s="9">
        <f t="shared" si="46"/>
        <v>0</v>
      </c>
      <c r="H220" s="9">
        <f t="shared" si="47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8"/>
        <v>0</v>
      </c>
      <c r="F221" s="9"/>
      <c r="G221" s="9">
        <f t="shared" si="46"/>
        <v>0</v>
      </c>
      <c r="H221" s="9">
        <f t="shared" si="47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8"/>
        <v>0</v>
      </c>
      <c r="F222" s="9"/>
      <c r="G222" s="9">
        <f t="shared" si="46"/>
        <v>0</v>
      </c>
      <c r="H222" s="9">
        <f t="shared" si="47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8"/>
        <v>0</v>
      </c>
      <c r="F223" s="9"/>
      <c r="G223" s="9">
        <f t="shared" si="46"/>
        <v>0</v>
      </c>
      <c r="H223" s="9">
        <f t="shared" si="47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8"/>
        <v>0</v>
      </c>
      <c r="F224" s="9"/>
      <c r="G224" s="9">
        <f t="shared" si="46"/>
        <v>0</v>
      </c>
      <c r="H224" s="9">
        <f t="shared" si="47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8"/>
        <v>0</v>
      </c>
      <c r="F225" s="9"/>
      <c r="G225" s="9">
        <f t="shared" si="46"/>
        <v>0</v>
      </c>
      <c r="H225" s="9">
        <f t="shared" si="47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8"/>
        <v>0</v>
      </c>
      <c r="F226" s="9"/>
      <c r="G226" s="9">
        <f t="shared" si="46"/>
        <v>0</v>
      </c>
      <c r="H226" s="9">
        <f t="shared" si="47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8"/>
        <v>0</v>
      </c>
      <c r="F227" s="9"/>
      <c r="G227" s="9">
        <f t="shared" si="46"/>
        <v>0</v>
      </c>
      <c r="H227" s="9">
        <f t="shared" si="47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8"/>
        <v>0</v>
      </c>
      <c r="F228" s="9"/>
      <c r="G228" s="9">
        <f t="shared" ref="G228:G241" si="49">IF(J228&gt;0,0,F228)</f>
        <v>0</v>
      </c>
      <c r="H228" s="9">
        <f t="shared" ref="H228:H241" si="50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8"/>
        <v>0</v>
      </c>
      <c r="F229" s="9"/>
      <c r="G229" s="9">
        <f t="shared" si="49"/>
        <v>0</v>
      </c>
      <c r="H229" s="9">
        <f t="shared" si="50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8"/>
        <v>0</v>
      </c>
      <c r="F230" s="9"/>
      <c r="G230" s="9">
        <f t="shared" si="49"/>
        <v>0</v>
      </c>
      <c r="H230" s="9">
        <f t="shared" si="50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48"/>
        <v>0</v>
      </c>
      <c r="F231" s="9"/>
      <c r="G231" s="9">
        <f t="shared" si="49"/>
        <v>0</v>
      </c>
      <c r="H231" s="9">
        <f t="shared" si="50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51">+D232</f>
        <v>0</v>
      </c>
      <c r="F232" s="9"/>
      <c r="G232" s="9">
        <f t="shared" si="49"/>
        <v>0</v>
      </c>
      <c r="H232" s="9">
        <f t="shared" si="50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51"/>
        <v>0</v>
      </c>
      <c r="F233" s="9"/>
      <c r="G233" s="9">
        <f t="shared" si="49"/>
        <v>0</v>
      </c>
      <c r="H233" s="9">
        <f t="shared" si="50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51"/>
        <v>0</v>
      </c>
      <c r="F234" s="9"/>
      <c r="G234" s="9">
        <f t="shared" si="49"/>
        <v>0</v>
      </c>
      <c r="H234" s="9">
        <f t="shared" si="50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51"/>
        <v>0</v>
      </c>
      <c r="F235" s="9"/>
      <c r="G235" s="9">
        <f t="shared" si="49"/>
        <v>0</v>
      </c>
      <c r="H235" s="9">
        <f t="shared" si="50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51"/>
        <v>0</v>
      </c>
      <c r="F236" s="9"/>
      <c r="G236" s="9">
        <f t="shared" si="49"/>
        <v>0</v>
      </c>
      <c r="H236" s="9">
        <f t="shared" si="50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51"/>
        <v>0</v>
      </c>
      <c r="F237" s="9"/>
      <c r="G237" s="9">
        <f t="shared" si="49"/>
        <v>0</v>
      </c>
      <c r="H237" s="9">
        <f t="shared" si="50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51"/>
        <v>0</v>
      </c>
      <c r="F238" s="9"/>
      <c r="G238" s="9">
        <f t="shared" si="49"/>
        <v>0</v>
      </c>
      <c r="H238" s="9">
        <f t="shared" si="50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51"/>
        <v>0</v>
      </c>
      <c r="F239" s="9"/>
      <c r="G239" s="9">
        <f t="shared" si="49"/>
        <v>0</v>
      </c>
      <c r="H239" s="9">
        <f t="shared" si="50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51"/>
        <v>0</v>
      </c>
      <c r="F240" s="9"/>
      <c r="G240" s="9">
        <f t="shared" si="49"/>
        <v>0</v>
      </c>
      <c r="H240" s="9">
        <f t="shared" si="50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51"/>
        <v>0</v>
      </c>
      <c r="F241" s="9"/>
      <c r="G241" s="9">
        <f t="shared" si="49"/>
        <v>0</v>
      </c>
      <c r="H241" s="9">
        <f t="shared" si="50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23441770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33"/>
  <sheetViews>
    <sheetView workbookViewId="0">
      <selection activeCell="M12" sqref="M12"/>
    </sheetView>
  </sheetViews>
  <sheetFormatPr defaultRowHeight="15.75" x14ac:dyDescent="0.25"/>
  <sheetData>
    <row r="1" spans="2:10" x14ac:dyDescent="0.25">
      <c r="B1" t="s">
        <v>157</v>
      </c>
    </row>
    <row r="2" spans="2:10" x14ac:dyDescent="0.25">
      <c r="B2" s="119" t="s">
        <v>158</v>
      </c>
      <c r="C2" s="120"/>
      <c r="D2" s="120"/>
      <c r="E2" s="120"/>
      <c r="F2" s="120"/>
      <c r="G2" s="120"/>
      <c r="H2" s="120"/>
      <c r="I2" s="120"/>
      <c r="J2" s="120"/>
    </row>
    <row r="3" spans="2:10" x14ac:dyDescent="0.25">
      <c r="B3" s="119" t="s">
        <v>159</v>
      </c>
      <c r="C3" s="120"/>
      <c r="D3" s="120"/>
      <c r="E3" s="120"/>
      <c r="F3" s="120"/>
      <c r="G3" s="120"/>
      <c r="H3" s="120"/>
      <c r="I3" s="120"/>
      <c r="J3" s="120"/>
    </row>
    <row r="4" spans="2:10" x14ac:dyDescent="0.25">
      <c r="B4" s="119" t="s">
        <v>160</v>
      </c>
      <c r="C4" s="120"/>
      <c r="D4" s="120"/>
      <c r="E4" s="120"/>
      <c r="F4" s="120"/>
      <c r="G4" s="120"/>
      <c r="H4" s="120"/>
      <c r="I4" s="120"/>
      <c r="J4" s="120"/>
    </row>
    <row r="5" spans="2:10" x14ac:dyDescent="0.25">
      <c r="B5" s="119" t="s">
        <v>161</v>
      </c>
      <c r="C5" s="120"/>
      <c r="D5" s="120"/>
      <c r="E5" s="120"/>
      <c r="F5" s="120"/>
      <c r="G5" s="120"/>
      <c r="H5" s="120"/>
      <c r="I5" s="120"/>
      <c r="J5" s="120"/>
    </row>
    <row r="6" spans="2:10" x14ac:dyDescent="0.25">
      <c r="B6" s="119" t="s">
        <v>162</v>
      </c>
      <c r="C6" s="120"/>
      <c r="D6" s="120"/>
      <c r="E6" s="120"/>
      <c r="F6" s="120"/>
      <c r="G6" s="120"/>
      <c r="H6" s="120"/>
      <c r="I6" s="120"/>
      <c r="J6" s="120"/>
    </row>
    <row r="7" spans="2:10" x14ac:dyDescent="0.25">
      <c r="B7" s="119" t="s">
        <v>163</v>
      </c>
      <c r="C7" s="120"/>
      <c r="D7" s="120"/>
      <c r="E7" s="120"/>
      <c r="F7" s="120"/>
      <c r="G7" s="120"/>
      <c r="H7" s="120"/>
      <c r="I7" s="120"/>
      <c r="J7" s="120"/>
    </row>
    <row r="8" spans="2:10" x14ac:dyDescent="0.25">
      <c r="B8" s="119" t="s">
        <v>164</v>
      </c>
      <c r="C8" s="120"/>
      <c r="D8" s="120"/>
      <c r="E8" s="120"/>
      <c r="F8" s="120"/>
      <c r="G8" s="120"/>
      <c r="H8" s="120"/>
      <c r="I8" s="120"/>
      <c r="J8" s="120"/>
    </row>
    <row r="9" spans="2:10" x14ac:dyDescent="0.25">
      <c r="B9" s="119" t="s">
        <v>165</v>
      </c>
      <c r="C9" s="120"/>
      <c r="D9" s="120"/>
      <c r="E9" s="120"/>
      <c r="F9" s="120"/>
      <c r="G9" s="120"/>
      <c r="H9" s="120"/>
      <c r="I9" s="120"/>
      <c r="J9" s="120"/>
    </row>
    <row r="10" spans="2:10" x14ac:dyDescent="0.25">
      <c r="B10" s="119" t="s">
        <v>166</v>
      </c>
      <c r="C10" s="120"/>
      <c r="D10" s="120"/>
      <c r="E10" s="120"/>
      <c r="F10" s="120"/>
      <c r="G10" s="120"/>
      <c r="H10" s="120"/>
      <c r="I10" s="120"/>
      <c r="J10" s="120"/>
    </row>
    <row r="11" spans="2:10" x14ac:dyDescent="0.25">
      <c r="B11" s="119" t="s">
        <v>167</v>
      </c>
      <c r="C11" s="120"/>
      <c r="D11" s="120"/>
      <c r="E11" s="120"/>
      <c r="F11" s="120"/>
      <c r="G11" s="120"/>
      <c r="H11" s="120"/>
      <c r="I11" s="120"/>
      <c r="J11" s="120"/>
    </row>
    <row r="12" spans="2:10" x14ac:dyDescent="0.25">
      <c r="B12" s="119" t="s">
        <v>168</v>
      </c>
      <c r="C12" s="120"/>
      <c r="D12" s="120"/>
      <c r="E12" s="120"/>
      <c r="F12" s="120"/>
      <c r="G12" s="120"/>
      <c r="H12" s="120"/>
      <c r="I12" s="120"/>
      <c r="J12" s="120"/>
    </row>
    <row r="13" spans="2:10" x14ac:dyDescent="0.25">
      <c r="B13" s="119" t="s">
        <v>169</v>
      </c>
      <c r="C13" s="120"/>
      <c r="D13" s="120"/>
      <c r="E13" s="120"/>
      <c r="F13" s="120"/>
      <c r="G13" s="120"/>
      <c r="H13" s="120"/>
      <c r="I13" s="120"/>
      <c r="J13" s="120"/>
    </row>
    <row r="14" spans="2:10" x14ac:dyDescent="0.25">
      <c r="B14" s="119" t="s">
        <v>170</v>
      </c>
      <c r="C14" s="120"/>
      <c r="D14" s="120"/>
      <c r="E14" s="120"/>
      <c r="F14" s="120"/>
      <c r="G14" s="120"/>
      <c r="H14" s="120"/>
      <c r="I14" s="120"/>
      <c r="J14" s="120"/>
    </row>
    <row r="15" spans="2:10" x14ac:dyDescent="0.25">
      <c r="B15" s="119" t="s">
        <v>171</v>
      </c>
      <c r="C15" s="120"/>
      <c r="D15" s="120"/>
      <c r="E15" s="120"/>
      <c r="F15" s="120"/>
      <c r="G15" s="120"/>
      <c r="H15" s="120"/>
      <c r="I15" s="120"/>
      <c r="J15" s="120"/>
    </row>
    <row r="16" spans="2:10" x14ac:dyDescent="0.25">
      <c r="B16" s="119" t="s">
        <v>172</v>
      </c>
      <c r="C16" s="120"/>
      <c r="D16" s="120"/>
      <c r="E16" s="120"/>
      <c r="F16" s="120"/>
      <c r="G16" s="120"/>
      <c r="H16" s="120"/>
      <c r="I16" s="120"/>
      <c r="J16" s="120"/>
    </row>
    <row r="17" spans="2:2" x14ac:dyDescent="0.25">
      <c r="B17" s="118" t="s">
        <v>140</v>
      </c>
    </row>
    <row r="18" spans="2:2" x14ac:dyDescent="0.25">
      <c r="B18" s="118" t="s">
        <v>141</v>
      </c>
    </row>
    <row r="19" spans="2:2" x14ac:dyDescent="0.25">
      <c r="B19" s="118" t="s">
        <v>142</v>
      </c>
    </row>
    <row r="20" spans="2:2" x14ac:dyDescent="0.25">
      <c r="B20" s="118" t="s">
        <v>143</v>
      </c>
    </row>
    <row r="21" spans="2:2" x14ac:dyDescent="0.25">
      <c r="B21" s="118" t="s">
        <v>144</v>
      </c>
    </row>
    <row r="22" spans="2:2" x14ac:dyDescent="0.25">
      <c r="B22" s="118" t="s">
        <v>145</v>
      </c>
    </row>
    <row r="23" spans="2:2" x14ac:dyDescent="0.25">
      <c r="B23" s="118" t="s">
        <v>146</v>
      </c>
    </row>
    <row r="24" spans="2:2" x14ac:dyDescent="0.25">
      <c r="B24" s="118" t="s">
        <v>147</v>
      </c>
    </row>
    <row r="25" spans="2:2" x14ac:dyDescent="0.25">
      <c r="B25" s="118" t="s">
        <v>148</v>
      </c>
    </row>
    <row r="26" spans="2:2" x14ac:dyDescent="0.25">
      <c r="B26" s="118" t="s">
        <v>149</v>
      </c>
    </row>
    <row r="27" spans="2:2" x14ac:dyDescent="0.25">
      <c r="B27" s="118" t="s">
        <v>150</v>
      </c>
    </row>
    <row r="28" spans="2:2" x14ac:dyDescent="0.25">
      <c r="B28" s="118" t="s">
        <v>151</v>
      </c>
    </row>
    <row r="29" spans="2:2" x14ac:dyDescent="0.25">
      <c r="B29" s="118" t="s">
        <v>152</v>
      </c>
    </row>
    <row r="30" spans="2:2" x14ac:dyDescent="0.25">
      <c r="B30" s="118" t="s">
        <v>153</v>
      </c>
    </row>
    <row r="31" spans="2:2" x14ac:dyDescent="0.25">
      <c r="B31" s="118" t="s">
        <v>154</v>
      </c>
    </row>
    <row r="32" spans="2:2" x14ac:dyDescent="0.25">
      <c r="B32" s="118" t="s">
        <v>155</v>
      </c>
    </row>
    <row r="33" spans="2:2" x14ac:dyDescent="0.25">
      <c r="B33" s="118" t="s">
        <v>156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2024-12-19T22:51:57Z</dcterms:modified>
</cp:coreProperties>
</file>