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401\"/>
    </mc:Choice>
  </mc:AlternateContent>
  <xr:revisionPtr revIDLastSave="0" documentId="13_ncr:1_{9C4FBD52-9395-45E6-A13D-0C15365593CB}" xr6:coauthVersionLast="47" xr6:coauthVersionMax="47" xr10:uidLastSave="{00000000-0000-0000-0000-000000000000}"/>
  <bookViews>
    <workbookView xWindow="5655" yWindow="1365" windowWidth="21600" windowHeight="1129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5" i="1" l="1"/>
  <c r="H65" i="1"/>
  <c r="G65" i="1"/>
  <c r="E65" i="1"/>
  <c r="H62" i="1"/>
  <c r="G62" i="1"/>
  <c r="H54" i="1"/>
  <c r="G54" i="1"/>
  <c r="E54" i="1"/>
  <c r="H15" i="1"/>
  <c r="H16" i="1"/>
  <c r="H17" i="1"/>
  <c r="H18" i="1"/>
  <c r="H19" i="1"/>
  <c r="H20" i="1"/>
  <c r="G15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E26" i="1"/>
  <c r="E27" i="1"/>
  <c r="G27" i="1"/>
  <c r="E28" i="1"/>
  <c r="E29" i="1"/>
  <c r="E30" i="1"/>
  <c r="G30" i="1"/>
  <c r="E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3" i="1"/>
  <c r="G63" i="1"/>
  <c r="H63" i="1"/>
  <c r="E64" i="1"/>
  <c r="G64" i="1"/>
  <c r="H64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<sst xmlns="http://schemas.openxmlformats.org/spreadsheetml/2006/main" count="439" uniqueCount="138">
  <si>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</si>
  <si>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</si>
  <si>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</si>
  <si>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</si>
  <si>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</si>
  <si>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</si>
  <si>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</si>
  <si>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</si>
  <si>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</si>
  <si>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</si>
  <si>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</si>
  <si>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</si>
  <si>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</si>
  <si>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</si>
  <si>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</si>
  <si>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</si>
  <si>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</si>
  <si>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</si>
  <si>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</si>
  <si>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</si>
  <si>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</si>
  <si>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</si>
  <si>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</si>
  <si>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</si>
  <si>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</si>
  <si>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</si>
  <si>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</si>
  <si>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</si>
  <si>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</si>
  <si>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</si>
  <si>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</si>
  <si>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</si>
  <si>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</si>
  <si>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</si>
  <si>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</si>
  <si>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</si>
  <si>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</si>
  <si>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</si>
  <si>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</si>
  <si>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</si>
  <si>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</si>
  <si>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</si>
  <si>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</si>
  <si>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</si>
  <si>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</si>
  <si>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</si>
  <si>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</si>
  <si>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</si>
  <si>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</si>
  <si>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</si>
  <si>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</si>
  <si>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</si>
  <si>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</si>
  <si>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</si>
  <si>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</si>
  <si>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</si>
  <si>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</si>
  <si>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</si>
  <si>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FY'23</t>
  </si>
  <si>
    <t>USU MONUMENT VALLEY ACADEMIC BUILDING</t>
  </si>
  <si>
    <t>HEF USU, OTHER</t>
  </si>
  <si>
    <t>3000-300-3401-FWA-23473770</t>
  </si>
  <si>
    <t>00000</t>
  </si>
  <si>
    <t>PBIET150230101109560037 AGENT FEE</t>
  </si>
  <si>
    <t>AJC ARCHITECTS - CONTRACT</t>
  </si>
  <si>
    <t>N/A</t>
  </si>
  <si>
    <t>2370320</t>
  </si>
  <si>
    <t>AJC ARCHI GAX FC2023040517149</t>
  </si>
  <si>
    <t>AJC ARCHI GAX FC2023050118120</t>
  </si>
  <si>
    <t>DF</t>
  </si>
  <si>
    <t>AJC ARCHI GAX FC2023060219837</t>
  </si>
  <si>
    <t>13/23</t>
  </si>
  <si>
    <t>AJC ARCHI GAX FC2023070621659</t>
  </si>
  <si>
    <t>FY'24</t>
  </si>
  <si>
    <t>AJC ARCHI GAX FC2023080823401</t>
  </si>
  <si>
    <t>GRIFFIN ENERG CONSULTING - CONTRACT</t>
  </si>
  <si>
    <t>2470028</t>
  </si>
  <si>
    <t>KILOWATT ENGINEERING INC KW ENGINEERING INC - CONTRACT</t>
  </si>
  <si>
    <t>2470029</t>
  </si>
  <si>
    <t>AJC ARCHI GAX FC2023091324899</t>
  </si>
  <si>
    <t>BIG D CONSTRUCTION CORPORATION - CONTRACT</t>
  </si>
  <si>
    <t>2475109</t>
  </si>
  <si>
    <t>MORRISON HERSHFIELD CORPORATION - CONTRACT</t>
  </si>
  <si>
    <t>2470115</t>
  </si>
  <si>
    <t>PBIET15024092561460690 CAFÉ ZUPAS</t>
  </si>
  <si>
    <t>2470145</t>
  </si>
  <si>
    <t>AJC ARCHI GAX FC2023101726390</t>
  </si>
  <si>
    <t>AJC ARCHITECTS GAX FC2023112228030</t>
  </si>
  <si>
    <t>MORRISON HERSHFIELD CORP GAX FC2023121529131</t>
  </si>
  <si>
    <t>AJC ARCHI GAX FC2023122029350</t>
  </si>
  <si>
    <t>ITA 24*053 COFC INS</t>
  </si>
  <si>
    <t>MORRISON HERSHFIELD GAX FC2024020631442</t>
  </si>
  <si>
    <t>GRIFFIN ENERG GAX FC2024020931654</t>
  </si>
  <si>
    <t>AJC ARCHITECTS GAXFC2024022132183</t>
  </si>
  <si>
    <t>KILOWATT ENGINEERING GAXFC2024022932618</t>
  </si>
  <si>
    <t xml:space="preserve">IDT USU EST REVENUE </t>
  </si>
  <si>
    <t>PER FUNDING LETTER 2/15/2024</t>
  </si>
  <si>
    <t>AJC ARCHI     AMD 001</t>
  </si>
  <si>
    <t>CO</t>
  </si>
  <si>
    <t>AJC ARCHI GAX FC2024032233607</t>
  </si>
  <si>
    <t>KILOWATT ENG GAX FC2024040934479</t>
  </si>
  <si>
    <t>AJC ARCHI GAX FC2024043035410</t>
  </si>
  <si>
    <t xml:space="preserve">IDT INCREASE USU EST REV </t>
  </si>
  <si>
    <t>KILOWATT ENG GAX FC2024052336660</t>
  </si>
  <si>
    <t>GRIFFIN ENERG CONSULTING GAX FC2024052836761</t>
  </si>
  <si>
    <t>MORRISON HERSHFIELD GAX FC2024060437129</t>
  </si>
  <si>
    <t>AJC ARCHI GAX FC2024060437130</t>
  </si>
  <si>
    <t>MORRISON HERSHFIELD GAX FC2024061938097</t>
  </si>
  <si>
    <t>KILOWATT ENG GAX FC2024062838848</t>
  </si>
  <si>
    <t>13/24</t>
  </si>
  <si>
    <t>MORRISON HERSHFIELD GAX FC2024070339281</t>
  </si>
  <si>
    <t>WC3 PLAN REVIEW GAX 24C5*309</t>
  </si>
  <si>
    <t>KILOWATT ENG GAX FC2024071539921</t>
  </si>
  <si>
    <t>AJC ARCHI GAX FC2024071940196</t>
  </si>
  <si>
    <t>FY'25</t>
  </si>
  <si>
    <t>AJC ARCHI GAX FC2024080140599</t>
  </si>
  <si>
    <t>UT ST FIRE MARSHAL GAX 25C5*010</t>
  </si>
  <si>
    <t>IDT 25C3*002 XFER LEGAL FEES TO 21257300</t>
  </si>
  <si>
    <t>AJC ARCHI GAX FC2024091142266</t>
  </si>
  <si>
    <t>KILOWATT ENG GAX FC224100143320</t>
  </si>
  <si>
    <t>WC3 PLAN REVIEW GAX 25C5*041</t>
  </si>
  <si>
    <t>AJC ARCHI GAX FC2024100243434</t>
  </si>
  <si>
    <t>GRIFFIN ENERG GAX FC2024092042813</t>
  </si>
  <si>
    <t>SHUMS CODA GAX FC202409274162</t>
  </si>
  <si>
    <t>2570044</t>
  </si>
  <si>
    <t>TERRACON GAX FC2024100443540</t>
  </si>
  <si>
    <t>BIG D CONST GAX FC2024102344399</t>
  </si>
  <si>
    <t>5475109</t>
  </si>
  <si>
    <t>ZIONS/BIG D RTNG GAX FC2024102344400</t>
  </si>
  <si>
    <t>SHUMS CODA GAX FC2024110444846</t>
  </si>
  <si>
    <t>KILOWATT ENG GAX FC2024111945580</t>
  </si>
  <si>
    <t>AJC ARCHI GAX FC2024112645961</t>
  </si>
  <si>
    <t>MORRISON HERSHFIELD GAX FC2024120646407</t>
  </si>
  <si>
    <t>BIG D GAX 25C2*066</t>
  </si>
  <si>
    <t>ZIONS/BIG D RTNG GAX F25C2*067</t>
  </si>
  <si>
    <t>STANTEC CONSULTING GAX 25C2*075</t>
  </si>
  <si>
    <t>24701115</t>
  </si>
  <si>
    <t>SHUMS CODA GAX FC2024121146637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</si>
</sst>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  <numFmt numFmtId="168" formatCode="[$-409]mmm\-yy;@"/>
  </numFmts>
  <fonts count="21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9"/>
      <name val="Times New Roman"/>
      <family val="1"/>
    </font>
    <font>
      <u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27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1" fontId="4" fillId="0" borderId="0" xfId="2" applyNumberFormat="1" applyFont="1" applyFill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left"/>
      <protection locked="0"/>
    </xf>
    <xf numFmtId="43" fontId="17" fillId="0" borderId="0" xfId="2" applyFont="1" applyBorder="1" applyAlignment="1" applyProtection="1">
      <alignment horizontal="left"/>
      <protection locked="0"/>
    </xf>
    <xf numFmtId="43" fontId="4" fillId="0" borderId="0" xfId="0" applyNumberFormat="1" applyFont="1" applyProtection="1">
      <protection locked="0"/>
    </xf>
    <xf numFmtId="17" fontId="18" fillId="0" borderId="0" xfId="2" applyNumberFormat="1" applyFont="1" applyAlignment="1" applyProtection="1">
      <alignment horizontal="center"/>
      <protection locked="0"/>
    </xf>
    <xf numFmtId="168" fontId="19" fillId="0" borderId="0" xfId="0" applyNumberFormat="1" applyFont="1" applyAlignment="1">
      <alignment horizontal="center"/>
    </xf>
    <xf numFmtId="164" fontId="20" fillId="0" borderId="0" xfId="0" applyFont="1"/>
    <xf numFmtId="164" fontId="16" fillId="0" borderId="0" xfId="0" applyFont="1" applyAlignment="1">
      <alignment horizontal="center"/>
    </xf>
    <xf numFmtId="164" fontId="19" fillId="0" borderId="0" xfId="0" applyFont="1"/>
    <xf numFmtId="43" fontId="19" fillId="0" borderId="0" xfId="0" quotePrefix="1" applyNumberFormat="1" applyFont="1"/>
    <xf numFmtId="164" fontId="19" fillId="0" borderId="0" xfId="0" applyFont="1" applyAlignment="1">
      <alignment horizontal="center"/>
    </xf>
    <xf numFmtId="49" fontId="16" fillId="0" borderId="0" xfId="0" applyNumberFormat="1" applyFont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D9B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71" activePane="bottomLeft" state="frozen"/>
      <selection pane="bottomLeft" activeCell="A80" sqref="A80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60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4" t="s">
        <v>62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59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23473770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61</v>
      </c>
      <c r="G7" s="113">
        <f>+G11-F11</f>
        <v>-1148325.7700000003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SUM(D14:D500)</f>
        <v>14680000</v>
      </c>
      <c r="E11" s="13">
        <f>SUM(E14:E500)-F11</f>
        <v>12217220.84</v>
      </c>
      <c r="F11" s="13">
        <f>SUM(F14:F500)</f>
        <v>2462779.16</v>
      </c>
      <c r="G11" s="13">
        <f>SUM(G14:G500)</f>
        <v>1314453.3899999999</v>
      </c>
      <c r="H11" s="13">
        <f>+D11-G11</f>
        <v>13365546.609999999</v>
      </c>
      <c r="I11" s="13">
        <f>SUM(I14:I500)</f>
        <v>0</v>
      </c>
      <c r="J11" s="84"/>
      <c r="K11" s="85"/>
      <c r="L11" s="106"/>
      <c r="M11" s="106">
        <f>SUM(M13:M241)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/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58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44957</v>
      </c>
      <c r="B15" s="7" t="s">
        <v>63</v>
      </c>
      <c r="C15" s="109" t="s">
        <v>69</v>
      </c>
      <c r="D15" s="9"/>
      <c r="E15" s="9">
        <f t="shared" si="2"/>
        <v>0</v>
      </c>
      <c r="F15" s="9">
        <v>8</v>
      </c>
      <c r="G15" s="9">
        <f t="shared" si="0"/>
        <v>8</v>
      </c>
      <c r="H15" s="9">
        <f t="shared" ref="H15:H20" si="3">+D15</f>
        <v>0</v>
      </c>
      <c r="I15" s="9"/>
      <c r="J15" s="50"/>
      <c r="K15" s="10">
        <v>6879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44998</v>
      </c>
      <c r="B16" s="7" t="s">
        <v>64</v>
      </c>
      <c r="C16" s="53" t="s">
        <v>65</v>
      </c>
      <c r="D16" s="9"/>
      <c r="E16" s="9">
        <f t="shared" si="2"/>
        <v>0</v>
      </c>
      <c r="F16" s="9"/>
      <c r="G16" s="9">
        <v>105334</v>
      </c>
      <c r="H16" s="9">
        <f t="shared" si="3"/>
        <v>0</v>
      </c>
      <c r="I16" s="9"/>
      <c r="J16" s="50" t="s">
        <v>66</v>
      </c>
      <c r="K16" s="10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45021</v>
      </c>
      <c r="B17" s="7" t="s">
        <v>67</v>
      </c>
      <c r="C17" s="53" t="s">
        <v>69</v>
      </c>
      <c r="D17" s="9"/>
      <c r="E17" s="9">
        <f t="shared" si="2"/>
        <v>0</v>
      </c>
      <c r="F17" s="9">
        <v>16387.04</v>
      </c>
      <c r="G17" s="9">
        <f t="shared" si="0"/>
        <v>0</v>
      </c>
      <c r="H17" s="9">
        <f t="shared" si="3"/>
        <v>0</v>
      </c>
      <c r="I17" s="9"/>
      <c r="J17" s="50" t="s">
        <v>66</v>
      </c>
      <c r="K17" s="10">
        <v>6861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45047</v>
      </c>
      <c r="B18" s="12" t="s">
        <v>68</v>
      </c>
      <c r="C18" s="53" t="s">
        <v>69</v>
      </c>
      <c r="D18" s="9"/>
      <c r="E18" s="9">
        <f t="shared" si="2"/>
        <v>0</v>
      </c>
      <c r="F18" s="9">
        <v>15427.4</v>
      </c>
      <c r="G18" s="9">
        <f t="shared" si="0"/>
        <v>0</v>
      </c>
      <c r="H18" s="9">
        <f t="shared" si="3"/>
        <v>0</v>
      </c>
      <c r="I18" s="9"/>
      <c r="J18" s="50" t="s">
        <v>66</v>
      </c>
      <c r="K18" s="10">
        <v>6861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v>45082</v>
      </c>
      <c r="B19" s="7" t="s">
        <v>70</v>
      </c>
      <c r="C19" s="53" t="s">
        <v>69</v>
      </c>
      <c r="D19" s="9"/>
      <c r="E19" s="9">
        <f t="shared" si="2"/>
        <v>0</v>
      </c>
      <c r="F19" s="9">
        <v>10482.56</v>
      </c>
      <c r="G19" s="9">
        <f t="shared" si="0"/>
        <v>0</v>
      </c>
      <c r="H19" s="9">
        <f t="shared" si="3"/>
        <v>0</v>
      </c>
      <c r="I19" s="9"/>
      <c r="J19" s="50" t="s">
        <v>66</v>
      </c>
      <c r="K19" s="10">
        <v>6861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 t="s">
        <v>71</v>
      </c>
      <c r="B20" s="7" t="s">
        <v>72</v>
      </c>
      <c r="C20" s="53" t="s">
        <v>69</v>
      </c>
      <c r="D20" s="9"/>
      <c r="E20" s="9">
        <f t="shared" si="2"/>
        <v>0</v>
      </c>
      <c r="F20" s="9">
        <v>25128.240000000002</v>
      </c>
      <c r="G20" s="9">
        <f t="shared" si="0"/>
        <v>0</v>
      </c>
      <c r="H20" s="9">
        <f t="shared" si="3"/>
        <v>0</v>
      </c>
      <c r="I20" s="9"/>
      <c r="J20" s="50" t="s">
        <v>66</v>
      </c>
      <c r="K20" s="10">
        <v>6861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46" t="s">
        <v>73</v>
      </c>
      <c r="B23" s="7"/>
      <c r="C23" s="53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>
        <v>45146</v>
      </c>
      <c r="B24" s="7" t="s">
        <v>74</v>
      </c>
      <c r="C24" s="53" t="s">
        <v>69</v>
      </c>
      <c r="D24" s="9"/>
      <c r="E24" s="9">
        <f t="shared" ref="E24:E38" si="6">+D24</f>
        <v>0</v>
      </c>
      <c r="F24" s="9">
        <v>30384.79</v>
      </c>
      <c r="G24" s="9">
        <f t="shared" si="5"/>
        <v>0</v>
      </c>
      <c r="H24" s="9">
        <f t="shared" si="4"/>
        <v>0</v>
      </c>
      <c r="I24" s="9"/>
      <c r="J24" s="50" t="s">
        <v>66</v>
      </c>
      <c r="K24" s="10">
        <v>6861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>
        <v>45127</v>
      </c>
      <c r="B25" s="7" t="s">
        <v>75</v>
      </c>
      <c r="C25" s="53" t="s">
        <v>65</v>
      </c>
      <c r="D25" s="9"/>
      <c r="E25" s="9">
        <f t="shared" si="6"/>
        <v>0</v>
      </c>
      <c r="F25" s="9"/>
      <c r="G25" s="9">
        <v>23545</v>
      </c>
      <c r="H25" s="9">
        <f t="shared" si="4"/>
        <v>0</v>
      </c>
      <c r="I25" s="9"/>
      <c r="J25" s="50" t="s">
        <v>76</v>
      </c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>
        <v>45127</v>
      </c>
      <c r="B26" s="7" t="s">
        <v>77</v>
      </c>
      <c r="C26" s="53" t="s">
        <v>65</v>
      </c>
      <c r="D26" s="9"/>
      <c r="E26" s="9">
        <f t="shared" si="6"/>
        <v>0</v>
      </c>
      <c r="F26" s="9"/>
      <c r="G26" s="9">
        <v>148500.1</v>
      </c>
      <c r="H26" s="9">
        <f t="shared" si="4"/>
        <v>0</v>
      </c>
      <c r="I26" s="9"/>
      <c r="J26" s="50" t="s">
        <v>78</v>
      </c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>
        <v>45182</v>
      </c>
      <c r="B27" s="7" t="s">
        <v>79</v>
      </c>
      <c r="C27" s="53" t="s">
        <v>69</v>
      </c>
      <c r="D27" s="9"/>
      <c r="E27" s="9">
        <f t="shared" si="6"/>
        <v>0</v>
      </c>
      <c r="F27" s="9">
        <v>5016.7</v>
      </c>
      <c r="G27" s="9">
        <f t="shared" si="5"/>
        <v>0</v>
      </c>
      <c r="H27" s="9">
        <f t="shared" si="4"/>
        <v>0</v>
      </c>
      <c r="I27" s="9"/>
      <c r="J27" s="50" t="s">
        <v>66</v>
      </c>
      <c r="K27" s="10">
        <v>6861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>
        <v>45195</v>
      </c>
      <c r="B28" s="108" t="s">
        <v>80</v>
      </c>
      <c r="C28" s="53" t="s">
        <v>65</v>
      </c>
      <c r="D28" s="9"/>
      <c r="E28" s="9">
        <f t="shared" si="6"/>
        <v>0</v>
      </c>
      <c r="F28" s="9"/>
      <c r="G28" s="9">
        <v>20000</v>
      </c>
      <c r="H28" s="9">
        <f t="shared" si="4"/>
        <v>0</v>
      </c>
      <c r="I28" s="9"/>
      <c r="J28" s="50" t="s">
        <v>81</v>
      </c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>
        <v>45190</v>
      </c>
      <c r="B29" s="7" t="s">
        <v>82</v>
      </c>
      <c r="C29" s="53" t="s">
        <v>65</v>
      </c>
      <c r="D29" s="9"/>
      <c r="E29" s="9">
        <f t="shared" si="6"/>
        <v>0</v>
      </c>
      <c r="F29" s="9"/>
      <c r="G29" s="9">
        <v>63150</v>
      </c>
      <c r="H29" s="9">
        <f t="shared" si="4"/>
        <v>0</v>
      </c>
      <c r="I29" s="9"/>
      <c r="J29" s="50" t="s">
        <v>83</v>
      </c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>
        <v>45203</v>
      </c>
      <c r="B30" s="7" t="s">
        <v>84</v>
      </c>
      <c r="C30" s="53" t="s">
        <v>69</v>
      </c>
      <c r="D30" s="9"/>
      <c r="E30" s="9">
        <f t="shared" si="6"/>
        <v>0</v>
      </c>
      <c r="F30" s="9">
        <v>143.13999999999999</v>
      </c>
      <c r="G30" s="9">
        <f t="shared" si="5"/>
        <v>143.13999999999999</v>
      </c>
      <c r="H30" s="9">
        <f t="shared" si="4"/>
        <v>0</v>
      </c>
      <c r="I30" s="9"/>
      <c r="J30" s="50"/>
      <c r="K30" s="115">
        <v>6879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>
        <v>45205</v>
      </c>
      <c r="B31" s="7" t="s">
        <v>64</v>
      </c>
      <c r="C31" s="53" t="s">
        <v>65</v>
      </c>
      <c r="D31" s="9"/>
      <c r="E31" s="9">
        <f t="shared" si="6"/>
        <v>0</v>
      </c>
      <c r="F31" s="9"/>
      <c r="G31" s="9">
        <v>917048</v>
      </c>
      <c r="H31" s="9">
        <f t="shared" si="4"/>
        <v>0</v>
      </c>
      <c r="I31" s="9"/>
      <c r="J31" s="50" t="s">
        <v>85</v>
      </c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>
        <v>45216</v>
      </c>
      <c r="B32" s="7" t="s">
        <v>86</v>
      </c>
      <c r="C32" s="53" t="s">
        <v>69</v>
      </c>
      <c r="D32" s="9"/>
      <c r="E32" s="9">
        <f t="shared" si="6"/>
        <v>0</v>
      </c>
      <c r="F32" s="9">
        <v>650</v>
      </c>
      <c r="G32" s="9">
        <f t="shared" si="5"/>
        <v>0</v>
      </c>
      <c r="H32" s="9">
        <f t="shared" ref="H32:H34" si="7">+D32</f>
        <v>0</v>
      </c>
      <c r="I32" s="9"/>
      <c r="J32" s="50" t="s">
        <v>66</v>
      </c>
      <c r="K32" s="10">
        <v>6861</v>
      </c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>
        <v>45252</v>
      </c>
      <c r="B33" s="7" t="s">
        <v>87</v>
      </c>
      <c r="C33" s="53" t="s">
        <v>69</v>
      </c>
      <c r="D33" s="9"/>
      <c r="E33" s="9">
        <f t="shared" si="6"/>
        <v>0</v>
      </c>
      <c r="F33" s="9">
        <v>21142.97</v>
      </c>
      <c r="G33" s="9">
        <f t="shared" si="5"/>
        <v>0</v>
      </c>
      <c r="H33" s="9">
        <f t="shared" si="7"/>
        <v>0</v>
      </c>
      <c r="I33" s="9"/>
      <c r="J33" s="50" t="s">
        <v>85</v>
      </c>
      <c r="K33" s="10">
        <v>6861</v>
      </c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>
        <v>45275</v>
      </c>
      <c r="B34" s="7" t="s">
        <v>88</v>
      </c>
      <c r="C34" s="53" t="s">
        <v>69</v>
      </c>
      <c r="D34" s="9"/>
      <c r="E34" s="9">
        <f t="shared" si="6"/>
        <v>0</v>
      </c>
      <c r="F34" s="9">
        <v>1300</v>
      </c>
      <c r="G34" s="9">
        <f t="shared" si="5"/>
        <v>0</v>
      </c>
      <c r="H34" s="9">
        <f t="shared" si="7"/>
        <v>0</v>
      </c>
      <c r="I34" s="9"/>
      <c r="J34" s="50" t="s">
        <v>83</v>
      </c>
      <c r="K34" s="10">
        <v>6849</v>
      </c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>
        <v>45280</v>
      </c>
      <c r="B35" s="7" t="s">
        <v>89</v>
      </c>
      <c r="C35" s="53" t="s">
        <v>69</v>
      </c>
      <c r="D35" s="9"/>
      <c r="E35" s="9">
        <f t="shared" si="6"/>
        <v>0</v>
      </c>
      <c r="F35" s="9">
        <v>144585.88</v>
      </c>
      <c r="G35" s="9">
        <f t="shared" ref="G35:G50" si="8">IF(J35&gt;0,0,F35)</f>
        <v>0</v>
      </c>
      <c r="H35" s="9">
        <f t="shared" ref="H35:H50" si="9">+D35</f>
        <v>0</v>
      </c>
      <c r="I35" s="9"/>
      <c r="J35" s="50" t="s">
        <v>85</v>
      </c>
      <c r="K35" s="10">
        <v>6861</v>
      </c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>
        <v>45313</v>
      </c>
      <c r="B36" s="116" t="s">
        <v>90</v>
      </c>
      <c r="C36" s="53" t="s">
        <v>69</v>
      </c>
      <c r="D36" s="9"/>
      <c r="E36" s="9">
        <f t="shared" si="6"/>
        <v>0</v>
      </c>
      <c r="F36" s="9">
        <v>10033</v>
      </c>
      <c r="G36" s="9">
        <f t="shared" si="8"/>
        <v>10033</v>
      </c>
      <c r="H36" s="9">
        <f t="shared" si="9"/>
        <v>0</v>
      </c>
      <c r="I36" s="9"/>
      <c r="J36" s="50"/>
      <c r="K36" s="10">
        <v>6872</v>
      </c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>
        <v>45328</v>
      </c>
      <c r="B37" s="7" t="s">
        <v>91</v>
      </c>
      <c r="C37" s="53" t="s">
        <v>69</v>
      </c>
      <c r="D37" s="9"/>
      <c r="E37" s="9">
        <f t="shared" si="6"/>
        <v>0</v>
      </c>
      <c r="F37" s="9">
        <v>500</v>
      </c>
      <c r="G37" s="9">
        <f t="shared" si="8"/>
        <v>0</v>
      </c>
      <c r="H37" s="9">
        <f t="shared" si="9"/>
        <v>0</v>
      </c>
      <c r="I37" s="9"/>
      <c r="J37" s="50" t="s">
        <v>83</v>
      </c>
      <c r="K37" s="10">
        <v>6849</v>
      </c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>
        <v>45331</v>
      </c>
      <c r="B38" s="7" t="s">
        <v>92</v>
      </c>
      <c r="C38" s="53" t="s">
        <v>69</v>
      </c>
      <c r="D38" s="9"/>
      <c r="E38" s="9">
        <f t="shared" si="6"/>
        <v>0</v>
      </c>
      <c r="F38" s="9">
        <v>13685</v>
      </c>
      <c r="G38" s="9">
        <f t="shared" si="8"/>
        <v>0</v>
      </c>
      <c r="H38" s="9">
        <f t="shared" si="9"/>
        <v>0</v>
      </c>
      <c r="I38" s="9"/>
      <c r="J38" s="50" t="s">
        <v>76</v>
      </c>
      <c r="K38" s="10">
        <v>6849</v>
      </c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>
        <v>45323</v>
      </c>
      <c r="B39" s="7" t="s">
        <v>93</v>
      </c>
      <c r="C39" s="53" t="s">
        <v>69</v>
      </c>
      <c r="D39" s="9"/>
      <c r="E39" s="9">
        <f t="shared" ref="E39:E54" si="10">+D39</f>
        <v>0</v>
      </c>
      <c r="F39" s="9">
        <v>124951.56</v>
      </c>
      <c r="G39" s="9">
        <f t="shared" si="8"/>
        <v>0</v>
      </c>
      <c r="H39" s="9">
        <f t="shared" si="9"/>
        <v>0</v>
      </c>
      <c r="I39" s="9"/>
      <c r="J39" s="50" t="s">
        <v>85</v>
      </c>
      <c r="K39" s="10">
        <v>6861</v>
      </c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>
        <v>45351</v>
      </c>
      <c r="B40" s="7" t="s">
        <v>94</v>
      </c>
      <c r="C40" s="53" t="s">
        <v>69</v>
      </c>
      <c r="D40" s="9"/>
      <c r="E40" s="9">
        <f t="shared" si="10"/>
        <v>0</v>
      </c>
      <c r="F40" s="9">
        <v>2557.5</v>
      </c>
      <c r="G40" s="9">
        <f t="shared" si="8"/>
        <v>0</v>
      </c>
      <c r="H40" s="9">
        <f t="shared" si="9"/>
        <v>0</v>
      </c>
      <c r="I40" s="9"/>
      <c r="J40" s="50" t="s">
        <v>78</v>
      </c>
      <c r="K40" s="10">
        <v>6849</v>
      </c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>
        <v>45382</v>
      </c>
      <c r="B41" s="117" t="s">
        <v>95</v>
      </c>
      <c r="C41" s="53" t="s">
        <v>69</v>
      </c>
      <c r="D41" s="9">
        <v>14300000</v>
      </c>
      <c r="E41" s="9">
        <f t="shared" si="10"/>
        <v>14300000</v>
      </c>
      <c r="F41" s="9"/>
      <c r="G41" s="9">
        <f t="shared" si="8"/>
        <v>0</v>
      </c>
      <c r="H41" s="9">
        <f t="shared" si="9"/>
        <v>14300000</v>
      </c>
      <c r="I41" s="9"/>
      <c r="J41" s="50"/>
      <c r="K41" s="10">
        <v>4760</v>
      </c>
      <c r="L41" s="9"/>
      <c r="M41" s="9"/>
      <c r="N41" s="9" t="s">
        <v>96</v>
      </c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>
        <v>45357</v>
      </c>
      <c r="B42" s="7" t="s">
        <v>97</v>
      </c>
      <c r="C42" s="53" t="s">
        <v>98</v>
      </c>
      <c r="D42" s="9"/>
      <c r="E42" s="9">
        <f t="shared" si="10"/>
        <v>0</v>
      </c>
      <c r="F42" s="9"/>
      <c r="G42" s="9">
        <v>17263</v>
      </c>
      <c r="H42" s="9">
        <f t="shared" si="9"/>
        <v>0</v>
      </c>
      <c r="I42" s="9"/>
      <c r="J42" s="50" t="s">
        <v>85</v>
      </c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>
        <v>45373</v>
      </c>
      <c r="B43" s="7" t="s">
        <v>99</v>
      </c>
      <c r="C43" s="53" t="s">
        <v>69</v>
      </c>
      <c r="D43" s="9"/>
      <c r="E43" s="9">
        <f t="shared" si="10"/>
        <v>0</v>
      </c>
      <c r="F43" s="9">
        <v>271299.62</v>
      </c>
      <c r="G43" s="9">
        <f t="shared" si="8"/>
        <v>0</v>
      </c>
      <c r="H43" s="9">
        <f t="shared" si="9"/>
        <v>0</v>
      </c>
      <c r="I43" s="9"/>
      <c r="J43" s="50" t="s">
        <v>85</v>
      </c>
      <c r="K43" s="10">
        <v>6861</v>
      </c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>
        <v>45391</v>
      </c>
      <c r="B44" s="49" t="s">
        <v>100</v>
      </c>
      <c r="C44" s="53" t="s">
        <v>69</v>
      </c>
      <c r="D44" s="9"/>
      <c r="E44" s="9">
        <f t="shared" si="10"/>
        <v>0</v>
      </c>
      <c r="F44" s="9">
        <v>1485</v>
      </c>
      <c r="G44" s="9">
        <f t="shared" si="8"/>
        <v>0</v>
      </c>
      <c r="H44" s="9">
        <f t="shared" si="9"/>
        <v>0</v>
      </c>
      <c r="I44" s="9"/>
      <c r="J44" s="50" t="s">
        <v>78</v>
      </c>
      <c r="K44" s="10">
        <v>6849</v>
      </c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>
        <v>45412</v>
      </c>
      <c r="B45" s="7" t="s">
        <v>101</v>
      </c>
      <c r="C45" s="53" t="s">
        <v>69</v>
      </c>
      <c r="D45" s="9"/>
      <c r="E45" s="9">
        <f t="shared" si="10"/>
        <v>0</v>
      </c>
      <c r="F45" s="9">
        <v>92540.55</v>
      </c>
      <c r="G45" s="9">
        <f t="shared" si="8"/>
        <v>0</v>
      </c>
      <c r="H45" s="9">
        <f t="shared" si="9"/>
        <v>0</v>
      </c>
      <c r="I45" s="9"/>
      <c r="J45" s="50" t="s">
        <v>85</v>
      </c>
      <c r="K45" s="10">
        <v>6861</v>
      </c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>
        <v>45443</v>
      </c>
      <c r="B46" s="7" t="s">
        <v>102</v>
      </c>
      <c r="C46" s="53" t="s">
        <v>69</v>
      </c>
      <c r="D46" s="9">
        <v>380000</v>
      </c>
      <c r="E46" s="9">
        <f t="shared" si="10"/>
        <v>380000</v>
      </c>
      <c r="F46" s="9"/>
      <c r="G46" s="9">
        <f t="shared" si="8"/>
        <v>0</v>
      </c>
      <c r="H46" s="9">
        <f t="shared" si="9"/>
        <v>380000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>
        <v>45435</v>
      </c>
      <c r="B47" s="7" t="s">
        <v>103</v>
      </c>
      <c r="C47" s="53" t="s">
        <v>69</v>
      </c>
      <c r="D47" s="9"/>
      <c r="E47" s="9">
        <f t="shared" si="10"/>
        <v>0</v>
      </c>
      <c r="F47" s="9">
        <v>1140</v>
      </c>
      <c r="G47" s="9">
        <f t="shared" si="8"/>
        <v>0</v>
      </c>
      <c r="H47" s="9">
        <f t="shared" si="9"/>
        <v>0</v>
      </c>
      <c r="I47" s="9"/>
      <c r="J47" s="50" t="s">
        <v>78</v>
      </c>
      <c r="K47" s="10">
        <v>6849</v>
      </c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>
        <v>45440</v>
      </c>
      <c r="B48" s="7" t="s">
        <v>104</v>
      </c>
      <c r="C48" s="53" t="s">
        <v>69</v>
      </c>
      <c r="D48" s="9"/>
      <c r="E48" s="9">
        <f t="shared" si="10"/>
        <v>0</v>
      </c>
      <c r="F48" s="9">
        <v>6510</v>
      </c>
      <c r="G48" s="9">
        <f t="shared" si="8"/>
        <v>0</v>
      </c>
      <c r="H48" s="9">
        <f t="shared" si="9"/>
        <v>0</v>
      </c>
      <c r="I48" s="9"/>
      <c r="J48" s="50" t="s">
        <v>76</v>
      </c>
      <c r="K48" s="10">
        <v>6849</v>
      </c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>
        <v>45447</v>
      </c>
      <c r="B49" s="7" t="s">
        <v>105</v>
      </c>
      <c r="C49" s="53" t="s">
        <v>52</v>
      </c>
      <c r="D49" s="9"/>
      <c r="E49" s="9">
        <f t="shared" si="10"/>
        <v>0</v>
      </c>
      <c r="F49" s="9">
        <v>1500</v>
      </c>
      <c r="G49" s="9">
        <f t="shared" si="8"/>
        <v>0</v>
      </c>
      <c r="H49" s="9">
        <f t="shared" si="9"/>
        <v>0</v>
      </c>
      <c r="I49" s="9"/>
      <c r="J49" s="50" t="s">
        <v>83</v>
      </c>
      <c r="K49" s="10">
        <v>6849</v>
      </c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>
        <v>45447</v>
      </c>
      <c r="B50" s="7" t="s">
        <v>106</v>
      </c>
      <c r="C50" s="53" t="s">
        <v>52</v>
      </c>
      <c r="D50" s="9"/>
      <c r="E50" s="9">
        <f t="shared" si="10"/>
        <v>0</v>
      </c>
      <c r="F50" s="9">
        <v>53607.05</v>
      </c>
      <c r="G50" s="9">
        <f t="shared" si="8"/>
        <v>0</v>
      </c>
      <c r="H50" s="9">
        <f t="shared" si="9"/>
        <v>0</v>
      </c>
      <c r="I50" s="9"/>
      <c r="J50" s="50" t="s">
        <v>85</v>
      </c>
      <c r="K50" s="10">
        <v>6861</v>
      </c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>
        <v>45462</v>
      </c>
      <c r="B51" s="7" t="s">
        <v>107</v>
      </c>
      <c r="C51" s="53" t="s">
        <v>52</v>
      </c>
      <c r="D51" s="9"/>
      <c r="E51" s="9">
        <f t="shared" si="10"/>
        <v>0</v>
      </c>
      <c r="F51" s="9">
        <v>5490</v>
      </c>
      <c r="G51" s="9">
        <f t="shared" ref="G51:G66" si="11">IF(J51&gt;0,0,F51)</f>
        <v>0</v>
      </c>
      <c r="H51" s="9">
        <f t="shared" ref="H51:H66" si="12">+D51</f>
        <v>0</v>
      </c>
      <c r="I51" s="9"/>
      <c r="J51" s="50" t="s">
        <v>83</v>
      </c>
      <c r="K51" s="10">
        <v>6849</v>
      </c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>
        <v>45471</v>
      </c>
      <c r="B52" s="7" t="s">
        <v>108</v>
      </c>
      <c r="C52" s="53" t="s">
        <v>52</v>
      </c>
      <c r="D52" s="9"/>
      <c r="E52" s="9">
        <f t="shared" si="10"/>
        <v>0</v>
      </c>
      <c r="F52" s="9">
        <v>2890</v>
      </c>
      <c r="G52" s="9">
        <f t="shared" si="11"/>
        <v>0</v>
      </c>
      <c r="H52" s="9">
        <f t="shared" si="12"/>
        <v>0</v>
      </c>
      <c r="I52" s="9"/>
      <c r="J52" s="50" t="s">
        <v>78</v>
      </c>
      <c r="K52" s="10">
        <v>6849</v>
      </c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 t="s">
        <v>109</v>
      </c>
      <c r="B53" s="7" t="s">
        <v>110</v>
      </c>
      <c r="C53" s="53" t="s">
        <v>52</v>
      </c>
      <c r="D53" s="9"/>
      <c r="E53" s="9">
        <f t="shared" si="10"/>
        <v>0</v>
      </c>
      <c r="F53" s="9">
        <v>1000</v>
      </c>
      <c r="G53" s="9">
        <f t="shared" si="11"/>
        <v>0</v>
      </c>
      <c r="H53" s="9">
        <f t="shared" si="12"/>
        <v>0</v>
      </c>
      <c r="I53" s="9"/>
      <c r="J53" s="50" t="s">
        <v>83</v>
      </c>
      <c r="K53" s="10">
        <v>6849</v>
      </c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x14ac:dyDescent="0.2">
      <c r="A54" s="54" t="s">
        <v>109</v>
      </c>
      <c r="B54" s="55" t="s">
        <v>111</v>
      </c>
      <c r="E54" s="9">
        <f t="shared" si="10"/>
        <v>0</v>
      </c>
      <c r="F54" s="118">
        <v>500</v>
      </c>
      <c r="G54" s="9">
        <f t="shared" si="11"/>
        <v>500</v>
      </c>
      <c r="H54" s="9">
        <f t="shared" si="12"/>
        <v>0</v>
      </c>
      <c r="I54" s="118"/>
      <c r="K54" s="94">
        <v>6861</v>
      </c>
      <c r="L54" s="118"/>
      <c r="P54" s="9"/>
    </row>
    <row r="55" spans="1:254" s="11" customFormat="1" ht="14.1" customHeight="1" x14ac:dyDescent="0.2">
      <c r="A55" s="6" t="s">
        <v>109</v>
      </c>
      <c r="B55" s="7" t="s">
        <v>112</v>
      </c>
      <c r="C55" s="53" t="s">
        <v>52</v>
      </c>
      <c r="D55" s="9"/>
      <c r="E55" s="9">
        <f t="shared" ref="E55:E70" si="13">+D55</f>
        <v>0</v>
      </c>
      <c r="F55" s="9">
        <v>5665</v>
      </c>
      <c r="G55" s="9">
        <f t="shared" si="11"/>
        <v>0</v>
      </c>
      <c r="H55" s="9">
        <f t="shared" si="12"/>
        <v>0</v>
      </c>
      <c r="I55" s="9"/>
      <c r="J55" s="50" t="s">
        <v>78</v>
      </c>
      <c r="K55" s="10">
        <v>6849</v>
      </c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 t="s">
        <v>109</v>
      </c>
      <c r="B56" s="7" t="s">
        <v>113</v>
      </c>
      <c r="C56" s="53" t="s">
        <v>52</v>
      </c>
      <c r="D56" s="9"/>
      <c r="E56" s="9">
        <f t="shared" si="13"/>
        <v>0</v>
      </c>
      <c r="F56" s="9">
        <v>5331.59</v>
      </c>
      <c r="G56" s="9">
        <f t="shared" si="11"/>
        <v>0</v>
      </c>
      <c r="H56" s="9">
        <f t="shared" si="12"/>
        <v>0</v>
      </c>
      <c r="I56" s="9"/>
      <c r="J56" s="50" t="s">
        <v>85</v>
      </c>
      <c r="K56" s="10">
        <v>6861</v>
      </c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119" t="s">
        <v>114</v>
      </c>
      <c r="B59" s="7"/>
      <c r="C59" s="53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>
        <v>45505</v>
      </c>
      <c r="B60" s="7" t="s">
        <v>115</v>
      </c>
      <c r="C60" s="53" t="s">
        <v>69</v>
      </c>
      <c r="D60" s="9"/>
      <c r="E60" s="9">
        <f t="shared" si="13"/>
        <v>0</v>
      </c>
      <c r="F60" s="9">
        <v>13059.14</v>
      </c>
      <c r="G60" s="9">
        <f t="shared" si="11"/>
        <v>0</v>
      </c>
      <c r="H60" s="9">
        <f t="shared" si="12"/>
        <v>0</v>
      </c>
      <c r="I60" s="9"/>
      <c r="J60" s="50" t="s">
        <v>85</v>
      </c>
      <c r="K60" s="10">
        <v>6861</v>
      </c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>
        <v>45534</v>
      </c>
      <c r="B61" s="7" t="s">
        <v>116</v>
      </c>
      <c r="C61" s="53" t="s">
        <v>69</v>
      </c>
      <c r="D61" s="9"/>
      <c r="E61" s="9">
        <f t="shared" si="13"/>
        <v>0</v>
      </c>
      <c r="F61" s="9">
        <v>234.76</v>
      </c>
      <c r="G61" s="9">
        <f t="shared" si="11"/>
        <v>234.76</v>
      </c>
      <c r="H61" s="9">
        <f t="shared" si="12"/>
        <v>0</v>
      </c>
      <c r="I61" s="9"/>
      <c r="J61" s="50"/>
      <c r="K61" s="10">
        <v>6861</v>
      </c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23" customFormat="1" x14ac:dyDescent="0.2">
      <c r="A62" s="120">
        <v>45510</v>
      </c>
      <c r="B62" s="121" t="s">
        <v>117</v>
      </c>
      <c r="C62" s="122" t="s">
        <v>69</v>
      </c>
      <c r="F62" s="124">
        <v>4924.3900000000003</v>
      </c>
      <c r="G62" s="9">
        <f t="shared" si="11"/>
        <v>4924.3900000000003</v>
      </c>
      <c r="H62" s="9">
        <f t="shared" si="12"/>
        <v>0</v>
      </c>
      <c r="K62" s="125">
        <v>6870</v>
      </c>
    </row>
    <row r="63" spans="1:254" s="11" customFormat="1" ht="14.1" customHeight="1" x14ac:dyDescent="0.2">
      <c r="A63" s="6">
        <v>45546</v>
      </c>
      <c r="B63" s="7" t="s">
        <v>118</v>
      </c>
      <c r="C63" s="53" t="s">
        <v>69</v>
      </c>
      <c r="D63" s="9"/>
      <c r="E63" s="9">
        <f t="shared" si="13"/>
        <v>0</v>
      </c>
      <c r="F63" s="9">
        <v>6392</v>
      </c>
      <c r="G63" s="9">
        <f t="shared" si="11"/>
        <v>0</v>
      </c>
      <c r="H63" s="9">
        <f t="shared" si="12"/>
        <v>0</v>
      </c>
      <c r="I63" s="9"/>
      <c r="J63" s="50" t="s">
        <v>85</v>
      </c>
      <c r="K63" s="10">
        <v>6861</v>
      </c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>
        <v>45566</v>
      </c>
      <c r="B64" s="7" t="s">
        <v>119</v>
      </c>
      <c r="C64" s="53" t="s">
        <v>69</v>
      </c>
      <c r="D64" s="9"/>
      <c r="E64" s="9">
        <f t="shared" si="13"/>
        <v>0</v>
      </c>
      <c r="F64" s="9">
        <v>1947.5</v>
      </c>
      <c r="G64" s="9">
        <f t="shared" si="11"/>
        <v>0</v>
      </c>
      <c r="H64" s="9">
        <f t="shared" si="12"/>
        <v>0</v>
      </c>
      <c r="I64" s="9"/>
      <c r="J64" s="50" t="s">
        <v>78</v>
      </c>
      <c r="K64" s="10">
        <v>6849</v>
      </c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x14ac:dyDescent="0.2">
      <c r="A65" s="54">
        <v>45567</v>
      </c>
      <c r="B65" s="55" t="s">
        <v>120</v>
      </c>
      <c r="C65" s="126" t="s">
        <v>69</v>
      </c>
      <c r="D65" s="11"/>
      <c r="E65" s="9">
        <f t="shared" si="13"/>
        <v>0</v>
      </c>
      <c r="F65" s="118">
        <f>125+125</f>
        <v>250</v>
      </c>
      <c r="G65" s="9">
        <f t="shared" si="11"/>
        <v>250</v>
      </c>
      <c r="H65" s="9">
        <f t="shared" si="12"/>
        <v>0</v>
      </c>
      <c r="K65" s="94">
        <v>6873</v>
      </c>
    </row>
    <row r="66" spans="1:254" s="11" customFormat="1" ht="14.1" customHeight="1" x14ac:dyDescent="0.2">
      <c r="A66" s="6">
        <v>45567</v>
      </c>
      <c r="B66" s="7" t="s">
        <v>121</v>
      </c>
      <c r="C66" s="53" t="s">
        <v>69</v>
      </c>
      <c r="D66" s="9"/>
      <c r="E66" s="9">
        <f t="shared" si="13"/>
        <v>0</v>
      </c>
      <c r="F66" s="9">
        <v>8194.89</v>
      </c>
      <c r="G66" s="9">
        <f t="shared" si="11"/>
        <v>0</v>
      </c>
      <c r="H66" s="9">
        <f t="shared" si="12"/>
        <v>0</v>
      </c>
      <c r="I66" s="9"/>
      <c r="J66" s="50" t="s">
        <v>85</v>
      </c>
      <c r="K66" s="10">
        <v>6861</v>
      </c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>
        <v>45555</v>
      </c>
      <c r="B67" s="7" t="s">
        <v>122</v>
      </c>
      <c r="C67" s="53" t="s">
        <v>69</v>
      </c>
      <c r="D67" s="9"/>
      <c r="E67" s="9">
        <f t="shared" si="13"/>
        <v>0</v>
      </c>
      <c r="F67" s="9">
        <v>3350</v>
      </c>
      <c r="G67" s="9">
        <f t="shared" ref="G67:G82" si="14">IF(J67&gt;0,0,F67)</f>
        <v>0</v>
      </c>
      <c r="H67" s="9">
        <f t="shared" ref="H67:H82" si="15">+D67</f>
        <v>0</v>
      </c>
      <c r="I67" s="9"/>
      <c r="J67" s="50" t="s">
        <v>76</v>
      </c>
      <c r="K67" s="10">
        <v>6849</v>
      </c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>
        <v>45562</v>
      </c>
      <c r="B68" s="7" t="s">
        <v>123</v>
      </c>
      <c r="C68" s="53" t="s">
        <v>69</v>
      </c>
      <c r="D68" s="9"/>
      <c r="E68" s="9">
        <f t="shared" si="13"/>
        <v>0</v>
      </c>
      <c r="F68" s="9">
        <v>1329.3</v>
      </c>
      <c r="G68" s="9">
        <f t="shared" si="14"/>
        <v>0</v>
      </c>
      <c r="H68" s="9">
        <f t="shared" si="15"/>
        <v>0</v>
      </c>
      <c r="I68" s="9"/>
      <c r="J68" s="50" t="s">
        <v>124</v>
      </c>
      <c r="K68" s="10">
        <v>6873</v>
      </c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>
        <v>45569</v>
      </c>
      <c r="B69" s="7" t="s">
        <v>125</v>
      </c>
      <c r="C69" s="53" t="s">
        <v>69</v>
      </c>
      <c r="D69" s="9"/>
      <c r="E69" s="9">
        <f t="shared" si="13"/>
        <v>0</v>
      </c>
      <c r="F69" s="9">
        <v>3520</v>
      </c>
      <c r="G69" s="9">
        <f t="shared" si="14"/>
        <v>3520</v>
      </c>
      <c r="H69" s="9">
        <f t="shared" si="15"/>
        <v>0</v>
      </c>
      <c r="I69" s="9"/>
      <c r="J69" s="50"/>
      <c r="K69" s="10">
        <v>6811</v>
      </c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>
        <v>45588</v>
      </c>
      <c r="B70" s="7" t="s">
        <v>126</v>
      </c>
      <c r="C70" s="53" t="s">
        <v>69</v>
      </c>
      <c r="D70" s="9"/>
      <c r="E70" s="9">
        <f t="shared" si="13"/>
        <v>0</v>
      </c>
      <c r="F70" s="9">
        <v>504517.84</v>
      </c>
      <c r="G70" s="9">
        <f t="shared" si="14"/>
        <v>0</v>
      </c>
      <c r="H70" s="9">
        <f t="shared" si="15"/>
        <v>0</v>
      </c>
      <c r="I70" s="9"/>
      <c r="J70" s="50" t="s">
        <v>127</v>
      </c>
      <c r="K70" s="10">
        <v>6811</v>
      </c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>
        <v>45588</v>
      </c>
      <c r="B71" s="7" t="s">
        <v>128</v>
      </c>
      <c r="C71" s="53" t="s">
        <v>69</v>
      </c>
      <c r="D71" s="9"/>
      <c r="E71" s="9">
        <f t="shared" ref="E71:E86" si="16">+D71</f>
        <v>0</v>
      </c>
      <c r="F71" s="9">
        <v>26553.57</v>
      </c>
      <c r="G71" s="9">
        <f t="shared" si="14"/>
        <v>0</v>
      </c>
      <c r="H71" s="9">
        <f t="shared" si="15"/>
        <v>0</v>
      </c>
      <c r="I71" s="9"/>
      <c r="J71" s="50" t="s">
        <v>81</v>
      </c>
      <c r="K71" s="10">
        <v>6811</v>
      </c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>
        <v>45600</v>
      </c>
      <c r="B72" s="7" t="s">
        <v>129</v>
      </c>
      <c r="C72" s="53" t="s">
        <v>69</v>
      </c>
      <c r="D72" s="9"/>
      <c r="E72" s="9">
        <f t="shared" si="16"/>
        <v>0</v>
      </c>
      <c r="F72" s="9">
        <v>2307</v>
      </c>
      <c r="G72" s="9">
        <f t="shared" si="14"/>
        <v>0</v>
      </c>
      <c r="H72" s="9">
        <f t="shared" si="15"/>
        <v>0</v>
      </c>
      <c r="I72" s="9"/>
      <c r="J72" s="50" t="s">
        <v>124</v>
      </c>
      <c r="K72" s="10">
        <v>6873</v>
      </c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>
        <v>45621</v>
      </c>
      <c r="B73" s="7" t="s">
        <v>130</v>
      </c>
      <c r="C73" s="53" t="s">
        <v>69</v>
      </c>
      <c r="D73" s="9"/>
      <c r="E73" s="9">
        <f t="shared" si="16"/>
        <v>0</v>
      </c>
      <c r="F73" s="9">
        <v>2125</v>
      </c>
      <c r="G73" s="9">
        <f t="shared" si="14"/>
        <v>0</v>
      </c>
      <c r="H73" s="9">
        <f t="shared" si="15"/>
        <v>0</v>
      </c>
      <c r="I73" s="9"/>
      <c r="J73" s="50" t="s">
        <v>78</v>
      </c>
      <c r="K73" s="10">
        <v>6849</v>
      </c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>
        <v>45622</v>
      </c>
      <c r="B74" s="7" t="s">
        <v>131</v>
      </c>
      <c r="C74" s="53" t="s">
        <v>69</v>
      </c>
      <c r="D74" s="9"/>
      <c r="E74" s="9">
        <f t="shared" si="16"/>
        <v>0</v>
      </c>
      <c r="F74" s="9">
        <v>25753.17</v>
      </c>
      <c r="G74" s="9">
        <f t="shared" si="14"/>
        <v>0</v>
      </c>
      <c r="H74" s="9">
        <f t="shared" si="15"/>
        <v>0</v>
      </c>
      <c r="I74" s="9"/>
      <c r="J74" s="50" t="s">
        <v>85</v>
      </c>
      <c r="K74" s="10">
        <v>6861</v>
      </c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>
        <v>45632</v>
      </c>
      <c r="B75" s="7" t="s">
        <v>132</v>
      </c>
      <c r="C75" s="53" t="s">
        <v>52</v>
      </c>
      <c r="D75" s="9"/>
      <c r="E75" s="9">
        <f t="shared" si="16"/>
        <v>0</v>
      </c>
      <c r="F75" s="9">
        <v>1442.18</v>
      </c>
      <c r="G75" s="9">
        <f t="shared" si="14"/>
        <v>0</v>
      </c>
      <c r="H75" s="9">
        <f t="shared" si="15"/>
        <v>0</v>
      </c>
      <c r="I75" s="9"/>
      <c r="J75" s="50" t="s">
        <v>83</v>
      </c>
      <c r="K75" s="10">
        <v>6849</v>
      </c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>
        <v>45635</v>
      </c>
      <c r="B76" s="7" t="s">
        <v>133</v>
      </c>
      <c r="C76" s="53" t="s">
        <v>52</v>
      </c>
      <c r="D76" s="9"/>
      <c r="E76" s="9">
        <f t="shared" si="16"/>
        <v>0</v>
      </c>
      <c r="F76" s="9">
        <v>928117.87</v>
      </c>
      <c r="G76" s="9">
        <f t="shared" si="14"/>
        <v>0</v>
      </c>
      <c r="H76" s="9">
        <f t="shared" si="15"/>
        <v>0</v>
      </c>
      <c r="I76" s="9"/>
      <c r="J76" s="50" t="s">
        <v>81</v>
      </c>
      <c r="K76" s="10">
        <v>6811</v>
      </c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>
        <v>45635</v>
      </c>
      <c r="B77" s="7" t="s">
        <v>134</v>
      </c>
      <c r="C77" s="53" t="s">
        <v>52</v>
      </c>
      <c r="D77" s="9"/>
      <c r="E77" s="9">
        <f t="shared" si="16"/>
        <v>0</v>
      </c>
      <c r="F77" s="9">
        <v>48848.31</v>
      </c>
      <c r="G77" s="9">
        <f t="shared" si="14"/>
        <v>0</v>
      </c>
      <c r="H77" s="9">
        <f t="shared" si="15"/>
        <v>0</v>
      </c>
      <c r="I77" s="9"/>
      <c r="J77" s="50" t="s">
        <v>81</v>
      </c>
      <c r="K77" s="10">
        <v>6811</v>
      </c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>
        <v>45636</v>
      </c>
      <c r="B78" s="7" t="s">
        <v>135</v>
      </c>
      <c r="C78" s="53" t="s">
        <v>52</v>
      </c>
      <c r="D78" s="9"/>
      <c r="E78" s="9">
        <f t="shared" si="16"/>
        <v>0</v>
      </c>
      <c r="F78" s="9">
        <v>3024.75</v>
      </c>
      <c r="G78" s="9">
        <f t="shared" si="14"/>
        <v>0</v>
      </c>
      <c r="H78" s="9">
        <f t="shared" si="15"/>
        <v>0</v>
      </c>
      <c r="I78" s="9"/>
      <c r="J78" s="50" t="s">
        <v>136</v>
      </c>
      <c r="K78" s="10">
        <v>6849</v>
      </c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>
        <v>45637</v>
      </c>
      <c r="B79" s="7" t="s">
        <v>137</v>
      </c>
      <c r="C79" s="53" t="s">
        <v>52</v>
      </c>
      <c r="D79" s="9"/>
      <c r="E79" s="9">
        <f t="shared" si="16"/>
        <v>0</v>
      </c>
      <c r="F79" s="9">
        <v>5544.9</v>
      </c>
      <c r="G79" s="9">
        <f t="shared" si="14"/>
        <v>0</v>
      </c>
      <c r="H79" s="9">
        <f t="shared" si="15"/>
        <v>0</v>
      </c>
      <c r="I79" s="9"/>
      <c r="J79" s="50" t="s">
        <v>124</v>
      </c>
      <c r="K79" s="10">
        <v>6873</v>
      </c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23473770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2024-12-13T16:40:23Z</dcterms:modified>
</cp:coreProperties>
</file>