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401\"/>
    </mc:Choice>
  </mc:AlternateContent>
  <xr:revisionPtr revIDLastSave="0" documentId="13_ncr:1_{9C6B89E4-3BCE-4F12-B16A-A45B5EE9C3D4}" xr6:coauthVersionLast="47" xr6:coauthVersionMax="47" xr10:uidLastSave="{00000000-0000-0000-0000-000000000000}"/>
  <bookViews>
    <workbookView xWindow="2955" yWindow="1065" windowWidth="21600" windowHeight="1371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" i="1" l="1"/>
  <c r="G60" i="1"/>
  <c r="E60" i="1"/>
  <c r="H45" i="1"/>
  <c r="G45" i="1"/>
  <c r="E45" i="1"/>
  <c r="F41" i="1"/>
  <c r="G41" i="1"/>
  <c r="H41" i="1"/>
  <c r="E41" i="1"/>
  <c r="H40" i="1"/>
  <c r="G40" i="1"/>
  <c r="E40" i="1"/>
  <c r="F30" i="1"/>
  <c r="H30" i="1"/>
  <c r="G30" i="1"/>
  <c r="E30" i="1"/>
  <c r="L11" i="1"/>
  <c r="H15" i="1" l="1"/>
  <c r="H16" i="1"/>
  <c r="H17" i="1"/>
  <c r="H18" i="1"/>
  <c r="H19" i="1"/>
  <c r="H20" i="1"/>
  <c r="G16" i="1"/>
  <c r="G17" i="1"/>
  <c r="G18" i="1"/>
  <c r="G19" i="1"/>
  <c r="G20" i="1"/>
  <c r="G22" i="1"/>
  <c r="E15" i="1"/>
  <c r="E16" i="1"/>
  <c r="E17" i="1"/>
  <c r="E18" i="1"/>
  <c r="E19" i="1"/>
  <c r="E20" i="1"/>
  <c r="E21" i="1"/>
  <c r="E22" i="1"/>
  <c r="E23" i="1"/>
  <c r="I11" i="1" l="1"/>
  <c r="F11" i="1"/>
  <c r="L10" i="1" s="1"/>
  <c r="L12" i="1" s="1"/>
  <c r="D11" i="1"/>
  <c r="H21" i="1" l="1"/>
  <c r="H22" i="1"/>
  <c r="H23" i="1"/>
  <c r="H24" i="1"/>
  <c r="H25" i="1"/>
  <c r="H26" i="1"/>
  <c r="H27" i="1"/>
  <c r="H28" i="1"/>
  <c r="H29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E26" i="1"/>
  <c r="G26" i="1"/>
  <c r="E27" i="1"/>
  <c r="E28" i="1"/>
  <c r="G28" i="1"/>
  <c r="E29" i="1"/>
  <c r="G29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2" i="1"/>
  <c r="G42" i="1"/>
  <c r="H42" i="1"/>
  <c r="E43" i="1"/>
  <c r="G43" i="1"/>
  <c r="H43" i="1"/>
  <c r="E44" i="1"/>
  <c r="G44" i="1"/>
  <c r="H44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<sst xmlns="http://schemas.openxmlformats.org/spreadsheetml/2006/main" count="436" uniqueCount="152">
  <si>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</si>
  <si>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</si>
  <si>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</si>
  <si>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</si>
  <si>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</si>
  <si>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</si>
  <si>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</si>
  <si>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</si>
  <si>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</si>
  <si>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</si>
  <si>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</si>
  <si>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</si>
  <si>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</si>
  <si>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</si>
  <si>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</si>
  <si>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</si>
  <si>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</si>
  <si>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</si>
  <si>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</si>
  <si>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</si>
  <si>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</si>
  <si>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</si>
  <si>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</si>
  <si>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</si>
  <si>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</si>
  <si>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</si>
  <si>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</si>
  <si>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</si>
  <si>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</si>
  <si>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</si>
  <si>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</si>
  <si>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</si>
  <si>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</si>
  <si>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</si>
  <si>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</si>
  <si>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</si>
  <si>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</si>
  <si>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</si>
  <si>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</si>
  <si>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</si>
  <si>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</si>
  <si>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</si>
  <si>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</si>
  <si>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</si>
  <si>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</si>
  <si>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</si>
  <si>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</si>
  <si>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</si>
  <si>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</si>
  <si>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</si>
  <si>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</si>
  <si>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</si>
  <si>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</si>
  <si>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</si>
  <si>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</si>
  <si>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</si>
  <si>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</si>
  <si>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</si>
  <si>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FY'23</t>
  </si>
  <si>
    <t>USU SOUTH CAMPUS NEW PARKING TERRACE PROGRAMMING</t>
  </si>
  <si>
    <t>HEF USU</t>
  </si>
  <si>
    <t>00000</t>
  </si>
  <si>
    <t>MHTN ARCHITECTS INC - CONTRACT</t>
  </si>
  <si>
    <t>N/A</t>
  </si>
  <si>
    <t>2370555</t>
  </si>
  <si>
    <t>13/23</t>
  </si>
  <si>
    <t>MHTN ARCHI GAX FC2023070621679</t>
  </si>
  <si>
    <t>DF</t>
  </si>
  <si>
    <t>FY'24</t>
  </si>
  <si>
    <t>MHTN ARCHI GAX FC2023081623723</t>
  </si>
  <si>
    <t>CACHE LANDMARK ENGINEERING INC - CONTRACT</t>
  </si>
  <si>
    <t>2470066</t>
  </si>
  <si>
    <t xml:space="preserve">DF </t>
  </si>
  <si>
    <t>MHTN ARCHI GAX FC2023091825132</t>
  </si>
  <si>
    <t>MHTN ARCHI GAX FC2023102026578</t>
  </si>
  <si>
    <t>RALPH WADSWORTH GAX FC2024032133571</t>
  </si>
  <si>
    <t>JACOBSEN CONSTRUCTION COMPANY, INC - CONTRACT</t>
  </si>
  <si>
    <t>2475410</t>
  </si>
  <si>
    <r>
      <t> </t>
    </r>
    <r>
      <rPr>
        <u/>
        <sz val="12"/>
        <color rgb="FF000000"/>
        <rFont val="Arial"/>
        <family val="2"/>
      </rPr>
      <t>(a) the Utah Board of Higher Education, on behalf of Utah State University, may issue,</t>
    </r>
  </si>
  <si>
    <r>
      <t>161     </t>
    </r>
    <r>
      <rPr>
        <u/>
        <sz val="12"/>
        <color rgb="FF000000"/>
        <rFont val="Arial"/>
        <family val="2"/>
      </rPr>
      <t>sell, and deliver revenue bonds or other evidences of indebtedness of Utah State University to</t>
    </r>
  </si>
  <si>
    <r>
      <t>162     </t>
    </r>
    <r>
      <rPr>
        <u/>
        <sz val="12"/>
        <color rgb="FF000000"/>
        <rFont val="Arial"/>
        <family val="2"/>
      </rPr>
      <t>borrow money on the credit, revenues, and reserves of the university, other than appropriations</t>
    </r>
  </si>
  <si>
    <r>
      <t>163     </t>
    </r>
    <r>
      <rPr>
        <u/>
        <sz val="12"/>
        <color rgb="FF000000"/>
        <rFont val="Arial"/>
        <family val="2"/>
      </rPr>
      <t>of the Legislature, to finance the cost of constructing the South Campus Residence Hall;</t>
    </r>
  </si>
  <si>
    <r>
      <t>164          </t>
    </r>
    <r>
      <rPr>
        <u/>
        <sz val="12"/>
        <color rgb="FF000000"/>
        <rFont val="Arial"/>
        <family val="2"/>
      </rPr>
      <t>(b) Utah State University use student housing rental fees and other auxiliary revenues</t>
    </r>
  </si>
  <si>
    <r>
      <t>165     </t>
    </r>
    <r>
      <rPr>
        <u/>
        <sz val="12"/>
        <color rgb="FF000000"/>
        <rFont val="Arial"/>
        <family val="2"/>
      </rPr>
      <t>as the primary revenue sources for repayment of any obligation created under authority of this</t>
    </r>
  </si>
  <si>
    <r>
      <t>166     </t>
    </r>
    <r>
      <rPr>
        <u/>
        <sz val="12"/>
        <color rgb="FF000000"/>
        <rFont val="Arial"/>
        <family val="2"/>
      </rPr>
      <t>Subsection (5);</t>
    </r>
  </si>
  <si>
    <r>
      <t>167          </t>
    </r>
    <r>
      <rPr>
        <u/>
        <sz val="12"/>
        <color rgb="FF000000"/>
        <rFont val="Arial"/>
        <family val="2"/>
      </rPr>
      <t>(c) the amount of revenue bonds or evidences of indebtedness authorized by this</t>
    </r>
  </si>
  <si>
    <r>
      <t>168     </t>
    </r>
    <r>
      <rPr>
        <u/>
        <sz val="12"/>
        <color rgb="FF000000"/>
        <rFont val="Arial"/>
        <family val="2"/>
      </rPr>
      <t>Subsection (5) may not exceed $49,293,000 for acquisition and construction proceeds, together</t>
    </r>
  </si>
  <si>
    <r>
      <t>169     </t>
    </r>
    <r>
      <rPr>
        <u/>
        <sz val="12"/>
        <color rgb="FF000000"/>
        <rFont val="Arial"/>
        <family val="2"/>
      </rPr>
      <t>with other amounts necessary to pay costs of issuance, pay capitalized interest, and fund any</t>
    </r>
  </si>
  <si>
    <r>
      <t>170     </t>
    </r>
    <r>
      <rPr>
        <u/>
        <sz val="12"/>
        <color rgb="FF000000"/>
        <rFont val="Arial"/>
        <family val="2"/>
      </rPr>
      <t>debt service reserve requirements;</t>
    </r>
  </si>
  <si>
    <r>
      <t>171          </t>
    </r>
    <r>
      <rPr>
        <u/>
        <sz val="12"/>
        <color rgb="FF000000"/>
        <rFont val="Arial"/>
        <family val="2"/>
      </rPr>
      <t>(d) the university may plan, design, and construct the South Campus Residence Hall</t>
    </r>
  </si>
  <si>
    <r>
      <t>172     </t>
    </r>
    <r>
      <rPr>
        <u/>
        <sz val="12"/>
        <color rgb="FF000000"/>
        <rFont val="Arial"/>
        <family val="2"/>
      </rPr>
      <t>subject to the requirements of Title 63A, Chapter 5b, Administration of State Facilities; and</t>
    </r>
  </si>
  <si>
    <r>
      <t>173          </t>
    </r>
    <r>
      <rPr>
        <u/>
        <sz val="12"/>
        <color rgb="FF000000"/>
        <rFont val="Arial"/>
        <family val="2"/>
      </rPr>
      <t>(e) the university may not request additional state funds for operation and maintenance</t>
    </r>
  </si>
  <si>
    <r>
      <t>174     </t>
    </r>
    <r>
      <rPr>
        <u/>
        <sz val="12"/>
        <color rgb="FF000000"/>
        <rFont val="Arial"/>
        <family val="2"/>
      </rPr>
      <t>costs or capital improvements.</t>
    </r>
  </si>
  <si>
    <t>2023 GS sb297</t>
  </si>
  <si>
    <t>REVENUE BOND FUNDING -SEE NOTES</t>
  </si>
  <si>
    <r>
      <t>175          </t>
    </r>
    <r>
      <rPr>
        <u/>
        <sz val="12"/>
        <color rgb="FFFF0000"/>
        <rFont val="Arial"/>
        <family val="2"/>
      </rPr>
      <t>(6) The Legislature intends that:</t>
    </r>
  </si>
  <si>
    <r>
      <t>176          </t>
    </r>
    <r>
      <rPr>
        <u/>
        <sz val="12"/>
        <color rgb="FFFF0000"/>
        <rFont val="Arial"/>
        <family val="2"/>
      </rPr>
      <t>(a) the Utah Board of Higher Education, on behalf of Utah State University, may issue,</t>
    </r>
  </si>
  <si>
    <r>
      <t>177     </t>
    </r>
    <r>
      <rPr>
        <u/>
        <sz val="12"/>
        <color rgb="FFFF0000"/>
        <rFont val="Arial"/>
        <family val="2"/>
      </rPr>
      <t>sell, and deliver revenue bonds or other evidences of indebtedness of Utah State University to</t>
    </r>
  </si>
  <si>
    <r>
      <t>178     </t>
    </r>
    <r>
      <rPr>
        <u/>
        <sz val="12"/>
        <color rgb="FFFF0000"/>
        <rFont val="Arial"/>
        <family val="2"/>
      </rPr>
      <t>borrow money on the credit, revenues, and reserves of the university, other than appropriations</t>
    </r>
  </si>
  <si>
    <r>
      <t>179     </t>
    </r>
    <r>
      <rPr>
        <u/>
        <sz val="12"/>
        <color rgb="FFFF0000"/>
        <rFont val="Arial"/>
        <family val="2"/>
      </rPr>
      <t>of the Legislature, to finance the cost of constructing the South Campus Parking Terrace</t>
    </r>
  </si>
  <si>
    <r>
      <t>180     </t>
    </r>
    <r>
      <rPr>
        <u/>
        <sz val="12"/>
        <color rgb="FFFF0000"/>
        <rFont val="Arial"/>
        <family val="2"/>
      </rPr>
      <t>project;</t>
    </r>
  </si>
  <si>
    <r>
      <t>181          </t>
    </r>
    <r>
      <rPr>
        <u/>
        <sz val="12"/>
        <color rgb="FFFF0000"/>
        <rFont val="Arial"/>
        <family val="2"/>
      </rPr>
      <t>(b) Utah State University use parking fees and other auxiliary revenues as the primary</t>
    </r>
  </si>
  <si>
    <r>
      <t>182     </t>
    </r>
    <r>
      <rPr>
        <u/>
        <sz val="12"/>
        <color rgb="FFFF0000"/>
        <rFont val="Arial"/>
        <family val="2"/>
      </rPr>
      <t>revenue sources for repayment of any obligation created under authority of this Subsection (6);</t>
    </r>
  </si>
  <si>
    <r>
      <t>183          </t>
    </r>
    <r>
      <rPr>
        <u/>
        <sz val="12"/>
        <color rgb="FFFF0000"/>
        <rFont val="Arial"/>
        <family val="2"/>
      </rPr>
      <t>(c) the amount of revenue bonds or evidences of indebtedness authorized by this</t>
    </r>
  </si>
  <si>
    <r>
      <t>184     </t>
    </r>
    <r>
      <rPr>
        <u/>
        <sz val="12"/>
        <color rgb="FFFF0000"/>
        <rFont val="Arial"/>
        <family val="2"/>
      </rPr>
      <t>Subsection (6) may not exceed $22,925,000 for acquisition and construction proceeds, together</t>
    </r>
  </si>
  <si>
    <r>
      <t>185     </t>
    </r>
    <r>
      <rPr>
        <u/>
        <sz val="12"/>
        <color rgb="FFFF0000"/>
        <rFont val="Arial"/>
        <family val="2"/>
      </rPr>
      <t>with other amounts necessary to pay costs of issuance, pay capitalized interest, and fund any</t>
    </r>
  </si>
  <si>
    <r>
      <t>186     </t>
    </r>
    <r>
      <rPr>
        <u/>
        <sz val="12"/>
        <color rgb="FFFF0000"/>
        <rFont val="Arial"/>
        <family val="2"/>
      </rPr>
      <t>debt service reserve requirements;</t>
    </r>
  </si>
  <si>
    <r>
      <t>187          </t>
    </r>
    <r>
      <rPr>
        <u/>
        <sz val="12"/>
        <color rgb="FFFF0000"/>
        <rFont val="Arial"/>
        <family val="2"/>
      </rPr>
      <t>(d) the university may plan, design, and construct the South Campus Parking Terrace</t>
    </r>
  </si>
  <si>
    <r>
      <t>188     </t>
    </r>
    <r>
      <rPr>
        <u/>
        <sz val="12"/>
        <color rgb="FFFF0000"/>
        <rFont val="Arial"/>
        <family val="2"/>
      </rPr>
      <t>project subject to the requirements of Title 63A, Chapter 5b, Administration of State Facilities;</t>
    </r>
  </si>
  <si>
    <r>
      <t>189     </t>
    </r>
    <r>
      <rPr>
        <u/>
        <sz val="12"/>
        <color rgb="FFFF0000"/>
        <rFont val="Arial"/>
        <family val="2"/>
      </rPr>
      <t>and</t>
    </r>
  </si>
  <si>
    <r>
      <t>190          </t>
    </r>
    <r>
      <rPr>
        <u/>
        <sz val="12"/>
        <color rgb="FFFF0000"/>
        <rFont val="Arial"/>
        <family val="2"/>
      </rPr>
      <t>(e) the university may not request additional state funds for operation and maintenance</t>
    </r>
  </si>
  <si>
    <r>
      <t>191     </t>
    </r>
    <r>
      <rPr>
        <u/>
        <sz val="12"/>
        <color rgb="FFFF0000"/>
        <rFont val="Arial"/>
        <family val="2"/>
      </rPr>
      <t>costs or capital improvements.</t>
    </r>
  </si>
  <si>
    <t>UTAH TESTING AND ENGINEERING LLC - CONTRACT</t>
  </si>
  <si>
    <t>2470633</t>
  </si>
  <si>
    <t>RE 24C3*307</t>
  </si>
  <si>
    <t>13/24</t>
  </si>
  <si>
    <t>JACOBSEN CONST GAX FC2024070239193</t>
  </si>
  <si>
    <t>ZIONS/JACOBSEN RTNG GAX FC2024070239194</t>
  </si>
  <si>
    <t>WC3 PLAN REVIEW GAX 24C5*309</t>
  </si>
  <si>
    <t>3000-300-3401-FWAAA-23440770</t>
  </si>
  <si>
    <t>ITA 24*181 COFC INS</t>
  </si>
  <si>
    <t>JACOBSEN CONST GAX FC2024071239482</t>
  </si>
  <si>
    <t>ZIONS/JACOBSEN RTNG GAX FC2024071239483</t>
  </si>
  <si>
    <t xml:space="preserve">RE 24C3*331 </t>
  </si>
  <si>
    <t>RE 24C3*344</t>
  </si>
  <si>
    <t>FY'25</t>
  </si>
  <si>
    <t>INCREASE USU REVENUE - 23440770</t>
  </si>
  <si>
    <t>UT ST FIRE MARSHAL GAX 25C5*010</t>
  </si>
  <si>
    <t>WC3 PLAN REVIEW GAX 25C5*024</t>
  </si>
  <si>
    <t>CR 25M5*019     RE 24C3*344</t>
  </si>
  <si>
    <t>CR 25M5*019     RE 24C3*307</t>
  </si>
  <si>
    <t>UT TEST &amp; ENG GAX FC2024090942155</t>
  </si>
  <si>
    <t>WC3 PLAN REVIEW GAX 25C5*041</t>
  </si>
  <si>
    <t>UT TEST &amp; ENG GAX FC2024092743146</t>
  </si>
  <si>
    <t>CACHE LANDMARK GAX FC2024091242362</t>
  </si>
  <si>
    <t>RE 25C3*31 WAS 37,573.68</t>
  </si>
  <si>
    <t>JACOBSEN CONST GAX FC2024100843725</t>
  </si>
  <si>
    <t>ZIONS/JACOBSEN RTNG GAX FC2024100843726</t>
  </si>
  <si>
    <t xml:space="preserve">RE 25C3*58 </t>
  </si>
  <si>
    <t>WC3 GAX FC2024102244238</t>
  </si>
  <si>
    <t>JACOBSEN CONST GAX FC2024102244341</t>
  </si>
  <si>
    <t>ZIONS/JACOBSEN RTNG GAX FC2024102244342</t>
  </si>
  <si>
    <t>JACOBSEN CONST GAX FC2024102444457</t>
  </si>
  <si>
    <t>ZIONS/JACOBSEN RTNG GAX FC2024102444458</t>
  </si>
  <si>
    <t>CR 25M5-042     RE 25C3*031</t>
  </si>
  <si>
    <t>UT TEST &amp; ENG GAX FC2024111245270</t>
  </si>
  <si>
    <t>UT ST FIRE MARSHAL GAX 25C5*056</t>
  </si>
  <si>
    <t>RE 25C3*88</t>
  </si>
  <si>
    <t>JACOBSEN CONST GAX FC2024112746020</t>
  </si>
  <si>
    <t>ZIONS/JACOBSEN RTNG GAX FC2024112746021</t>
  </si>
  <si>
    <t>CR 25M5*050     RE 25C3*058</t>
  </si>
  <si>
    <t>RE 25C3*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</si>
</sst>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23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2"/>
      <color rgb="FF000000"/>
      <name val="Arial"/>
      <family val="2"/>
    </font>
    <font>
      <u/>
      <sz val="12"/>
      <color rgb="FF000000"/>
      <name val="Arial"/>
      <family val="2"/>
    </font>
    <font>
      <sz val="12"/>
      <color rgb="FFFF0000"/>
      <name val="Arial"/>
      <family val="2"/>
    </font>
    <font>
      <u/>
      <sz val="12"/>
      <color rgb="FFFF0000"/>
      <name val="Arial"/>
      <family val="2"/>
    </font>
    <font>
      <sz val="12"/>
      <color rgb="FFFF0000"/>
      <name val="Helv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23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3" fontId="5" fillId="0" borderId="0" xfId="2" applyFont="1" applyBorder="1" applyAlignment="1" applyProtection="1">
      <alignment horizontal="left"/>
      <protection locked="0"/>
    </xf>
    <xf numFmtId="164" fontId="17" fillId="0" borderId="0" xfId="0" applyFont="1"/>
    <xf numFmtId="43" fontId="4" fillId="3" borderId="0" xfId="2" applyFont="1" applyFill="1" applyBorder="1" applyAlignment="1" applyProtection="1">
      <alignment horizontal="left"/>
      <protection locked="0"/>
    </xf>
    <xf numFmtId="164" fontId="19" fillId="0" borderId="0" xfId="0" applyFont="1"/>
    <xf numFmtId="164" fontId="21" fillId="0" borderId="0" xfId="0" applyFont="1"/>
    <xf numFmtId="43" fontId="4" fillId="0" borderId="0" xfId="0" applyNumberFormat="1" applyFont="1" applyProtection="1">
      <protection locked="0"/>
    </xf>
    <xf numFmtId="164" fontId="22" fillId="0" borderId="0" xfId="0" applyFont="1"/>
    <xf numFmtId="49" fontId="16" fillId="0" borderId="0" xfId="0" applyNumberFormat="1" applyFont="1" applyAlignment="1" applyProtection="1">
      <alignment horizontal="center"/>
      <protection locked="0"/>
    </xf>
    <xf numFmtId="164" fontId="4" fillId="0" borderId="0" xfId="0" applyFont="1"/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54" activePane="bottomLeft" state="frozen"/>
      <selection pane="bottomLeft" activeCell="B64" sqref="B64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10.109375" style="56" bestFit="1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60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3" t="s">
        <v>61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23440770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119</v>
      </c>
      <c r="G7" s="112">
        <f>+G11-F11</f>
        <v>10503673.57</v>
      </c>
      <c r="H7" s="4" t="s">
        <v>51</v>
      </c>
      <c r="I7" s="98">
        <f>SUM(I2:I6)</f>
        <v>0</v>
      </c>
      <c r="J7" s="99"/>
      <c r="K7" s="5"/>
      <c r="L7" s="42"/>
      <c r="M7" s="43"/>
      <c r="N7" s="44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>
        <f>F11</f>
        <v>8385133.5599999996</v>
      </c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8" t="s">
        <v>14</v>
      </c>
      <c r="B11" s="81" t="s">
        <v>15</v>
      </c>
      <c r="C11" s="82"/>
      <c r="D11" s="13">
        <f>SUM(D14:D500)</f>
        <v>21442272</v>
      </c>
      <c r="E11" s="13">
        <f>SUM(E14:E500)-F11</f>
        <v>13057138.440000001</v>
      </c>
      <c r="F11" s="13">
        <f>SUM(F14:F500)</f>
        <v>8385133.5599999996</v>
      </c>
      <c r="G11" s="13">
        <f>SUM(G14:G500)</f>
        <v>18888807.129999999</v>
      </c>
      <c r="H11" s="13">
        <f>+D11-G11</f>
        <v>2553464.870000001</v>
      </c>
      <c r="I11" s="13">
        <f>SUM(I14:I500)</f>
        <v>2487477.7999999998</v>
      </c>
      <c r="J11" s="83"/>
      <c r="K11" s="84"/>
      <c r="L11" s="105">
        <f>SUM(L13:L500)</f>
        <v>8385133.5599999996</v>
      </c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8"/>
      <c r="B12" s="87"/>
      <c r="C12" s="88"/>
      <c r="D12" s="14"/>
      <c r="E12" s="47"/>
      <c r="F12" s="14"/>
      <c r="G12" s="14"/>
      <c r="H12" s="14"/>
      <c r="I12" s="14"/>
      <c r="J12" s="89"/>
      <c r="K12" s="90"/>
      <c r="L12" s="91">
        <f>L10-L11</f>
        <v>0</v>
      </c>
      <c r="M12" s="85">
        <f>M11-L11</f>
        <v>-8385133.5599999996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5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58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45090</v>
      </c>
      <c r="B15" s="7" t="s">
        <v>62</v>
      </c>
      <c r="C15" s="108" t="s">
        <v>63</v>
      </c>
      <c r="D15" s="9"/>
      <c r="E15" s="9">
        <f t="shared" si="2"/>
        <v>0</v>
      </c>
      <c r="F15" s="9"/>
      <c r="G15" s="9">
        <v>167394</v>
      </c>
      <c r="H15" s="9">
        <f t="shared" ref="H15:H20" si="3">+D15</f>
        <v>0</v>
      </c>
      <c r="I15" s="9"/>
      <c r="J15" s="49" t="s">
        <v>64</v>
      </c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 t="s">
        <v>65</v>
      </c>
      <c r="B16" s="7" t="s">
        <v>66</v>
      </c>
      <c r="C16" s="52" t="s">
        <v>67</v>
      </c>
      <c r="D16" s="9"/>
      <c r="E16" s="9">
        <f t="shared" si="2"/>
        <v>0</v>
      </c>
      <c r="F16" s="9">
        <v>16739.400000000001</v>
      </c>
      <c r="G16" s="9">
        <f t="shared" si="0"/>
        <v>0</v>
      </c>
      <c r="H16" s="9">
        <f t="shared" si="3"/>
        <v>0</v>
      </c>
      <c r="I16" s="9"/>
      <c r="J16" s="49" t="s">
        <v>64</v>
      </c>
      <c r="K16" s="10">
        <v>6864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2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49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2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49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46" t="s">
        <v>68</v>
      </c>
      <c r="B19" s="7"/>
      <c r="C19" s="52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45154</v>
      </c>
      <c r="B20" s="7" t="s">
        <v>69</v>
      </c>
      <c r="C20" s="52" t="s">
        <v>72</v>
      </c>
      <c r="D20" s="9"/>
      <c r="E20" s="9">
        <f t="shared" si="2"/>
        <v>0</v>
      </c>
      <c r="F20" s="9">
        <v>50218.2</v>
      </c>
      <c r="G20" s="9">
        <f t="shared" si="0"/>
        <v>0</v>
      </c>
      <c r="H20" s="9">
        <f t="shared" si="3"/>
        <v>0</v>
      </c>
      <c r="I20" s="9"/>
      <c r="J20" s="49" t="s">
        <v>64</v>
      </c>
      <c r="K20" s="10">
        <v>6864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45159</v>
      </c>
      <c r="B21" s="7" t="s">
        <v>70</v>
      </c>
      <c r="C21" s="52" t="s">
        <v>63</v>
      </c>
      <c r="D21" s="9"/>
      <c r="E21" s="9">
        <f t="shared" si="2"/>
        <v>0</v>
      </c>
      <c r="F21" s="9"/>
      <c r="G21" s="9">
        <v>30180</v>
      </c>
      <c r="H21" s="9">
        <f t="shared" ref="H21:H31" si="4">+D21</f>
        <v>0</v>
      </c>
      <c r="I21" s="9"/>
      <c r="J21" s="49" t="s">
        <v>71</v>
      </c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45187</v>
      </c>
      <c r="B22" s="7" t="s">
        <v>73</v>
      </c>
      <c r="C22" s="52" t="s">
        <v>67</v>
      </c>
      <c r="D22" s="9"/>
      <c r="E22" s="9">
        <f t="shared" si="2"/>
        <v>0</v>
      </c>
      <c r="F22" s="9">
        <v>66957.600000000006</v>
      </c>
      <c r="G22" s="9">
        <f t="shared" si="0"/>
        <v>0</v>
      </c>
      <c r="H22" s="9">
        <f t="shared" si="4"/>
        <v>0</v>
      </c>
      <c r="I22" s="9"/>
      <c r="J22" s="49" t="s">
        <v>64</v>
      </c>
      <c r="K22" s="10">
        <v>6864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>
        <v>45219</v>
      </c>
      <c r="B23" s="7" t="s">
        <v>74</v>
      </c>
      <c r="C23" s="52" t="s">
        <v>67</v>
      </c>
      <c r="D23" s="8"/>
      <c r="E23" s="9">
        <f t="shared" si="2"/>
        <v>0</v>
      </c>
      <c r="F23" s="9">
        <v>33478.800000000003</v>
      </c>
      <c r="G23" s="9">
        <f t="shared" ref="G23:G34" si="5">IF(J23&gt;0,0,F23)</f>
        <v>0</v>
      </c>
      <c r="H23" s="9">
        <f t="shared" si="4"/>
        <v>0</v>
      </c>
      <c r="I23" s="9"/>
      <c r="J23" s="49" t="s">
        <v>64</v>
      </c>
      <c r="K23" s="10">
        <v>6864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45372</v>
      </c>
      <c r="B24" s="7" t="s">
        <v>75</v>
      </c>
      <c r="C24" s="52" t="s">
        <v>67</v>
      </c>
      <c r="D24" s="9"/>
      <c r="E24" s="9">
        <f t="shared" ref="E24:E38" si="6">+D24</f>
        <v>0</v>
      </c>
      <c r="F24" s="9">
        <v>25000</v>
      </c>
      <c r="G24" s="9">
        <f t="shared" si="5"/>
        <v>25000</v>
      </c>
      <c r="H24" s="9">
        <f t="shared" si="4"/>
        <v>0</v>
      </c>
      <c r="I24" s="9"/>
      <c r="J24" s="49"/>
      <c r="K24" s="10">
        <v>6864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45419</v>
      </c>
      <c r="B25" s="7" t="s">
        <v>76</v>
      </c>
      <c r="C25" s="52" t="s">
        <v>63</v>
      </c>
      <c r="D25" s="9"/>
      <c r="E25" s="9">
        <f t="shared" si="6"/>
        <v>0</v>
      </c>
      <c r="F25" s="9"/>
      <c r="G25" s="9">
        <v>18614019</v>
      </c>
      <c r="H25" s="9">
        <f t="shared" si="4"/>
        <v>0</v>
      </c>
      <c r="I25" s="9"/>
      <c r="J25" s="49" t="s">
        <v>77</v>
      </c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>
        <v>45463</v>
      </c>
      <c r="B26" s="114" t="s">
        <v>114</v>
      </c>
      <c r="C26" s="52" t="s">
        <v>63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>
        <v>192394</v>
      </c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>
        <v>45470</v>
      </c>
      <c r="B27" s="7" t="s">
        <v>112</v>
      </c>
      <c r="C27" s="52" t="s">
        <v>63</v>
      </c>
      <c r="D27" s="9"/>
      <c r="E27" s="9">
        <f t="shared" si="6"/>
        <v>0</v>
      </c>
      <c r="F27" s="9"/>
      <c r="G27" s="9">
        <v>25000</v>
      </c>
      <c r="H27" s="9">
        <f t="shared" si="4"/>
        <v>0</v>
      </c>
      <c r="I27" s="9"/>
      <c r="J27" s="49" t="s">
        <v>113</v>
      </c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 t="s">
        <v>115</v>
      </c>
      <c r="B28" s="107" t="s">
        <v>116</v>
      </c>
      <c r="C28" s="52" t="s">
        <v>52</v>
      </c>
      <c r="D28" s="9"/>
      <c r="E28" s="9">
        <f t="shared" si="6"/>
        <v>0</v>
      </c>
      <c r="F28" s="9">
        <v>830661.05</v>
      </c>
      <c r="G28" s="9">
        <f t="shared" si="5"/>
        <v>0</v>
      </c>
      <c r="H28" s="9">
        <f t="shared" si="4"/>
        <v>0</v>
      </c>
      <c r="I28" s="9"/>
      <c r="J28" s="49" t="s">
        <v>77</v>
      </c>
      <c r="K28" s="10">
        <v>6864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 t="s">
        <v>115</v>
      </c>
      <c r="B29" s="7" t="s">
        <v>117</v>
      </c>
      <c r="C29" s="52" t="s">
        <v>52</v>
      </c>
      <c r="D29" s="9"/>
      <c r="E29" s="9">
        <f t="shared" si="6"/>
        <v>0</v>
      </c>
      <c r="F29" s="9">
        <v>43719</v>
      </c>
      <c r="G29" s="9">
        <f t="shared" si="5"/>
        <v>0</v>
      </c>
      <c r="H29" s="9">
        <f t="shared" si="4"/>
        <v>0</v>
      </c>
      <c r="I29" s="9"/>
      <c r="J29" s="49" t="s">
        <v>77</v>
      </c>
      <c r="K29" s="10">
        <v>6864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x14ac:dyDescent="0.2">
      <c r="A30" s="53" t="s">
        <v>115</v>
      </c>
      <c r="B30" s="54" t="s">
        <v>118</v>
      </c>
      <c r="E30" s="9">
        <f t="shared" si="6"/>
        <v>0</v>
      </c>
      <c r="F30" s="119">
        <f>2625+125</f>
        <v>2750</v>
      </c>
      <c r="G30" s="9">
        <f t="shared" si="5"/>
        <v>2750</v>
      </c>
      <c r="H30" s="9">
        <f t="shared" si="4"/>
        <v>0</v>
      </c>
      <c r="I30" s="119"/>
      <c r="K30" s="93">
        <v>6861</v>
      </c>
      <c r="L30" s="119"/>
      <c r="P30" s="9"/>
    </row>
    <row r="31" spans="1:254" s="11" customFormat="1" ht="14.1" customHeight="1" x14ac:dyDescent="0.2">
      <c r="A31" s="6" t="s">
        <v>115</v>
      </c>
      <c r="B31" s="114" t="s">
        <v>123</v>
      </c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>
        <v>877130.05</v>
      </c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 t="s">
        <v>115</v>
      </c>
      <c r="B32" s="114" t="s">
        <v>120</v>
      </c>
      <c r="C32" s="82" t="s">
        <v>52</v>
      </c>
      <c r="D32" s="9"/>
      <c r="E32" s="9">
        <f t="shared" si="6"/>
        <v>0</v>
      </c>
      <c r="F32" s="9">
        <v>18614.02</v>
      </c>
      <c r="G32" s="9">
        <f t="shared" si="5"/>
        <v>18614.02</v>
      </c>
      <c r="H32" s="9">
        <f t="shared" ref="H32:H34" si="7">+D32</f>
        <v>0</v>
      </c>
      <c r="I32" s="9"/>
      <c r="J32" s="49"/>
      <c r="K32" s="10">
        <v>6872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 t="s">
        <v>115</v>
      </c>
      <c r="B33" s="7" t="s">
        <v>121</v>
      </c>
      <c r="C33" s="52" t="s">
        <v>52</v>
      </c>
      <c r="D33" s="9"/>
      <c r="E33" s="9">
        <f t="shared" si="6"/>
        <v>0</v>
      </c>
      <c r="F33" s="9">
        <v>873273.8</v>
      </c>
      <c r="G33" s="9">
        <f t="shared" si="5"/>
        <v>0</v>
      </c>
      <c r="H33" s="9">
        <f t="shared" si="7"/>
        <v>0</v>
      </c>
      <c r="I33" s="9"/>
      <c r="J33" s="49" t="s">
        <v>77</v>
      </c>
      <c r="K33" s="10">
        <v>6864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 t="s">
        <v>115</v>
      </c>
      <c r="B34" s="7" t="s">
        <v>122</v>
      </c>
      <c r="C34" s="52" t="s">
        <v>52</v>
      </c>
      <c r="D34" s="9"/>
      <c r="E34" s="9">
        <f t="shared" si="6"/>
        <v>0</v>
      </c>
      <c r="F34" s="9">
        <v>45961.78</v>
      </c>
      <c r="G34" s="9">
        <f t="shared" si="5"/>
        <v>0</v>
      </c>
      <c r="H34" s="9">
        <f t="shared" si="7"/>
        <v>0</v>
      </c>
      <c r="I34" s="9"/>
      <c r="J34" s="49" t="s">
        <v>77</v>
      </c>
      <c r="K34" s="10">
        <v>6864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 t="s">
        <v>115</v>
      </c>
      <c r="B35" s="86" t="s">
        <v>124</v>
      </c>
      <c r="C35" s="52" t="s">
        <v>63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>
        <v>937849.6</v>
      </c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46" t="s">
        <v>125</v>
      </c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>
        <v>45520</v>
      </c>
      <c r="B39" s="120" t="s">
        <v>126</v>
      </c>
      <c r="C39" s="52" t="s">
        <v>67</v>
      </c>
      <c r="D39" s="9">
        <v>21442272</v>
      </c>
      <c r="E39" s="9">
        <f t="shared" ref="E39:E54" si="10">+D39</f>
        <v>21442272</v>
      </c>
      <c r="F39" s="9"/>
      <c r="G39" s="9">
        <f t="shared" si="8"/>
        <v>0</v>
      </c>
      <c r="H39" s="9">
        <f t="shared" si="9"/>
        <v>21442272</v>
      </c>
      <c r="I39" s="9"/>
      <c r="J39" s="49"/>
      <c r="K39" s="10">
        <v>4760</v>
      </c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>
        <v>45534</v>
      </c>
      <c r="B40" s="7" t="s">
        <v>127</v>
      </c>
      <c r="C40" s="108" t="s">
        <v>67</v>
      </c>
      <c r="D40" s="9"/>
      <c r="E40" s="9">
        <f t="shared" si="10"/>
        <v>0</v>
      </c>
      <c r="F40" s="9">
        <v>2598.11</v>
      </c>
      <c r="G40" s="9">
        <f t="shared" si="8"/>
        <v>2598.11</v>
      </c>
      <c r="H40" s="9">
        <f t="shared" si="9"/>
        <v>0</v>
      </c>
      <c r="I40" s="9"/>
      <c r="J40" s="49"/>
      <c r="K40" s="10">
        <v>6861</v>
      </c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>
        <v>45534</v>
      </c>
      <c r="B41" s="7" t="s">
        <v>128</v>
      </c>
      <c r="C41" s="108" t="s">
        <v>67</v>
      </c>
      <c r="D41" s="9"/>
      <c r="E41" s="9">
        <f t="shared" si="10"/>
        <v>0</v>
      </c>
      <c r="F41" s="9">
        <f>1000+125+1250</f>
        <v>2375</v>
      </c>
      <c r="G41" s="9">
        <f t="shared" si="8"/>
        <v>2375</v>
      </c>
      <c r="H41" s="9">
        <f t="shared" si="9"/>
        <v>0</v>
      </c>
      <c r="I41" s="9"/>
      <c r="J41" s="49"/>
      <c r="K41" s="10">
        <v>6861</v>
      </c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>
        <v>45526</v>
      </c>
      <c r="B42" s="86" t="s">
        <v>129</v>
      </c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>
        <v>937849.6</v>
      </c>
      <c r="J42" s="49"/>
      <c r="K42" s="10">
        <v>4760</v>
      </c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>
        <v>45526</v>
      </c>
      <c r="B43" s="86" t="s">
        <v>130</v>
      </c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>
        <v>192394</v>
      </c>
      <c r="J43" s="49"/>
      <c r="K43" s="10">
        <v>4760</v>
      </c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>
        <v>45544</v>
      </c>
      <c r="B44" s="107" t="s">
        <v>131</v>
      </c>
      <c r="C44" s="52" t="s">
        <v>67</v>
      </c>
      <c r="D44" s="9"/>
      <c r="E44" s="9">
        <f t="shared" si="10"/>
        <v>0</v>
      </c>
      <c r="F44" s="9">
        <v>5991.36</v>
      </c>
      <c r="G44" s="9">
        <f t="shared" si="8"/>
        <v>0</v>
      </c>
      <c r="H44" s="9">
        <f t="shared" si="9"/>
        <v>0</v>
      </c>
      <c r="I44" s="9"/>
      <c r="J44" s="49" t="s">
        <v>113</v>
      </c>
      <c r="K44" s="10">
        <v>6873</v>
      </c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x14ac:dyDescent="0.2">
      <c r="A45" s="53">
        <v>45567</v>
      </c>
      <c r="B45" s="54" t="s">
        <v>132</v>
      </c>
      <c r="C45" s="121" t="s">
        <v>67</v>
      </c>
      <c r="D45" s="11"/>
      <c r="E45" s="9">
        <f t="shared" si="10"/>
        <v>0</v>
      </c>
      <c r="F45" s="119">
        <v>125</v>
      </c>
      <c r="G45" s="9">
        <f t="shared" si="8"/>
        <v>125</v>
      </c>
      <c r="H45" s="9">
        <f t="shared" si="9"/>
        <v>0</v>
      </c>
      <c r="K45" s="93">
        <v>6873</v>
      </c>
    </row>
    <row r="46" spans="1:254" s="11" customFormat="1" ht="14.1" customHeight="1" x14ac:dyDescent="0.2">
      <c r="A46" s="6">
        <v>45562</v>
      </c>
      <c r="B46" s="107" t="s">
        <v>133</v>
      </c>
      <c r="C46" s="52" t="s">
        <v>67</v>
      </c>
      <c r="D46" s="9"/>
      <c r="E46" s="9">
        <f t="shared" si="10"/>
        <v>0</v>
      </c>
      <c r="F46" s="9">
        <v>7393.68</v>
      </c>
      <c r="G46" s="9">
        <f t="shared" si="8"/>
        <v>0</v>
      </c>
      <c r="H46" s="9">
        <f t="shared" si="9"/>
        <v>0</v>
      </c>
      <c r="I46" s="9"/>
      <c r="J46" s="49" t="s">
        <v>113</v>
      </c>
      <c r="K46" s="10">
        <v>6873</v>
      </c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>
        <v>45547</v>
      </c>
      <c r="B47" s="11" t="s">
        <v>134</v>
      </c>
      <c r="C47" s="52" t="s">
        <v>67</v>
      </c>
      <c r="D47" s="9"/>
      <c r="E47" s="9">
        <f t="shared" si="10"/>
        <v>0</v>
      </c>
      <c r="F47" s="9">
        <v>30180</v>
      </c>
      <c r="G47" s="9">
        <f t="shared" si="8"/>
        <v>0</v>
      </c>
      <c r="H47" s="9">
        <f t="shared" si="9"/>
        <v>0</v>
      </c>
      <c r="I47" s="9"/>
      <c r="J47" s="49" t="s">
        <v>71</v>
      </c>
      <c r="K47" s="10">
        <v>6864</v>
      </c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>
        <v>45566</v>
      </c>
      <c r="B48" s="109" t="s">
        <v>135</v>
      </c>
      <c r="C48" s="52" t="s">
        <v>63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>
        <v>48663.15</v>
      </c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>
        <v>45573</v>
      </c>
      <c r="B49" s="107" t="s">
        <v>136</v>
      </c>
      <c r="C49" s="52" t="s">
        <v>67</v>
      </c>
      <c r="D49" s="9"/>
      <c r="E49" s="9">
        <f t="shared" si="10"/>
        <v>0</v>
      </c>
      <c r="F49" s="9">
        <v>1243142.5</v>
      </c>
      <c r="G49" s="9">
        <f t="shared" si="8"/>
        <v>0</v>
      </c>
      <c r="H49" s="9">
        <f t="shared" si="9"/>
        <v>0</v>
      </c>
      <c r="I49" s="9"/>
      <c r="J49" s="49" t="s">
        <v>77</v>
      </c>
      <c r="K49" s="10">
        <v>6864</v>
      </c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>
        <v>45573</v>
      </c>
      <c r="B50" s="107" t="s">
        <v>137</v>
      </c>
      <c r="C50" s="52" t="s">
        <v>67</v>
      </c>
      <c r="D50" s="9"/>
      <c r="E50" s="9">
        <f t="shared" si="10"/>
        <v>0</v>
      </c>
      <c r="F50" s="9">
        <v>65428.55</v>
      </c>
      <c r="G50" s="9">
        <f t="shared" si="8"/>
        <v>0</v>
      </c>
      <c r="H50" s="9">
        <f t="shared" si="9"/>
        <v>0</v>
      </c>
      <c r="I50" s="9"/>
      <c r="J50" s="49" t="s">
        <v>77</v>
      </c>
      <c r="K50" s="10">
        <v>6864</v>
      </c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>
        <v>45581</v>
      </c>
      <c r="B51" s="109" t="s">
        <v>138</v>
      </c>
      <c r="C51" s="52" t="s">
        <v>63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>
        <v>1308571.05</v>
      </c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>
        <v>45587</v>
      </c>
      <c r="B52" s="122" t="s">
        <v>139</v>
      </c>
      <c r="C52" s="52" t="s">
        <v>67</v>
      </c>
      <c r="D52" s="9"/>
      <c r="E52" s="9">
        <f t="shared" si="10"/>
        <v>0</v>
      </c>
      <c r="F52" s="9">
        <v>246</v>
      </c>
      <c r="G52" s="9">
        <f t="shared" si="11"/>
        <v>246</v>
      </c>
      <c r="H52" s="9">
        <f t="shared" si="12"/>
        <v>0</v>
      </c>
      <c r="I52" s="9"/>
      <c r="J52" s="49"/>
      <c r="K52" s="10">
        <v>6873</v>
      </c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>
        <v>45587</v>
      </c>
      <c r="B53" s="11" t="s">
        <v>140</v>
      </c>
      <c r="C53" s="52" t="s">
        <v>67</v>
      </c>
      <c r="D53" s="9"/>
      <c r="E53" s="9">
        <f t="shared" si="10"/>
        <v>0</v>
      </c>
      <c r="F53" s="9">
        <v>801584.2</v>
      </c>
      <c r="G53" s="9">
        <f t="shared" si="11"/>
        <v>0</v>
      </c>
      <c r="H53" s="9">
        <f t="shared" si="12"/>
        <v>0</v>
      </c>
      <c r="I53" s="9"/>
      <c r="J53" s="49" t="s">
        <v>77</v>
      </c>
      <c r="K53" s="10">
        <v>6864</v>
      </c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>
        <v>45587</v>
      </c>
      <c r="B54" s="107" t="s">
        <v>141</v>
      </c>
      <c r="C54" s="52" t="s">
        <v>67</v>
      </c>
      <c r="D54" s="9"/>
      <c r="E54" s="9">
        <f t="shared" si="10"/>
        <v>0</v>
      </c>
      <c r="F54" s="9">
        <v>42188.63</v>
      </c>
      <c r="G54" s="9">
        <f t="shared" si="11"/>
        <v>0</v>
      </c>
      <c r="H54" s="9">
        <f t="shared" si="12"/>
        <v>0</v>
      </c>
      <c r="I54" s="9"/>
      <c r="J54" s="49" t="s">
        <v>77</v>
      </c>
      <c r="K54" s="10">
        <v>6864</v>
      </c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>
        <v>45589</v>
      </c>
      <c r="B55" s="107" t="s">
        <v>142</v>
      </c>
      <c r="C55" s="52" t="s">
        <v>67</v>
      </c>
      <c r="D55" s="9"/>
      <c r="E55" s="9">
        <f t="shared" ref="E55:E70" si="13">+D55</f>
        <v>0</v>
      </c>
      <c r="F55" s="9">
        <v>2070646.1</v>
      </c>
      <c r="G55" s="9">
        <f t="shared" si="11"/>
        <v>0</v>
      </c>
      <c r="H55" s="9">
        <f t="shared" si="12"/>
        <v>0</v>
      </c>
      <c r="I55" s="9"/>
      <c r="J55" s="49" t="s">
        <v>77</v>
      </c>
      <c r="K55" s="10">
        <v>6864</v>
      </c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>
        <v>45589</v>
      </c>
      <c r="B56" s="107" t="s">
        <v>143</v>
      </c>
      <c r="C56" s="52" t="s">
        <v>67</v>
      </c>
      <c r="D56" s="9"/>
      <c r="E56" s="9">
        <f t="shared" si="13"/>
        <v>0</v>
      </c>
      <c r="F56" s="9">
        <v>108981.37</v>
      </c>
      <c r="G56" s="9">
        <f t="shared" si="11"/>
        <v>0</v>
      </c>
      <c r="H56" s="9">
        <f t="shared" si="12"/>
        <v>0</v>
      </c>
      <c r="I56" s="9"/>
      <c r="J56" s="49" t="s">
        <v>77</v>
      </c>
      <c r="K56" s="10">
        <v>6864</v>
      </c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>
        <v>45596</v>
      </c>
      <c r="B57" s="86" t="s">
        <v>144</v>
      </c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>
        <v>48663.15</v>
      </c>
      <c r="J57" s="49"/>
      <c r="K57" s="10">
        <v>4760</v>
      </c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>
        <v>45608</v>
      </c>
      <c r="B58" s="107" t="s">
        <v>145</v>
      </c>
      <c r="C58" s="52" t="s">
        <v>67</v>
      </c>
      <c r="D58" s="9"/>
      <c r="E58" s="9">
        <f t="shared" si="13"/>
        <v>0</v>
      </c>
      <c r="F58" s="9">
        <v>4407.38</v>
      </c>
      <c r="G58" s="9">
        <f t="shared" si="11"/>
        <v>0</v>
      </c>
      <c r="H58" s="9">
        <f t="shared" si="12"/>
        <v>0</v>
      </c>
      <c r="I58" s="9"/>
      <c r="J58" s="49" t="s">
        <v>113</v>
      </c>
      <c r="K58" s="10">
        <v>6873</v>
      </c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>
        <v>45611</v>
      </c>
      <c r="B59" s="109" t="s">
        <v>147</v>
      </c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>
        <v>3028053.68</v>
      </c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x14ac:dyDescent="0.2">
      <c r="A60" s="53">
        <v>45615</v>
      </c>
      <c r="B60" s="54" t="s">
        <v>146</v>
      </c>
      <c r="C60" s="55" t="s">
        <v>67</v>
      </c>
      <c r="E60" s="9">
        <f t="shared" si="13"/>
        <v>0</v>
      </c>
      <c r="F60" s="119">
        <v>506</v>
      </c>
      <c r="G60" s="9">
        <f t="shared" si="11"/>
        <v>506</v>
      </c>
      <c r="H60" s="9">
        <f t="shared" si="12"/>
        <v>0</v>
      </c>
      <c r="I60" s="119"/>
      <c r="K60" s="93">
        <v>6873</v>
      </c>
      <c r="L60" s="119"/>
    </row>
    <row r="61" spans="1:254" s="11" customFormat="1" ht="14.1" customHeight="1" x14ac:dyDescent="0.2">
      <c r="A61" s="6">
        <v>45623</v>
      </c>
      <c r="B61" s="11" t="s">
        <v>148</v>
      </c>
      <c r="C61" s="52" t="s">
        <v>67</v>
      </c>
      <c r="D61" s="9"/>
      <c r="E61" s="9">
        <f t="shared" si="13"/>
        <v>0</v>
      </c>
      <c r="F61" s="9">
        <v>1892367.73</v>
      </c>
      <c r="G61" s="9">
        <f t="shared" si="11"/>
        <v>0</v>
      </c>
      <c r="H61" s="9">
        <f t="shared" si="12"/>
        <v>0</v>
      </c>
      <c r="I61" s="9"/>
      <c r="J61" s="49" t="s">
        <v>77</v>
      </c>
      <c r="K61" s="10">
        <v>6864</v>
      </c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>
        <v>45623</v>
      </c>
      <c r="B62" s="107" t="s">
        <v>149</v>
      </c>
      <c r="C62" s="52" t="s">
        <v>67</v>
      </c>
      <c r="D62" s="9"/>
      <c r="E62" s="9">
        <f t="shared" si="13"/>
        <v>0</v>
      </c>
      <c r="F62" s="9">
        <v>99598.3</v>
      </c>
      <c r="G62" s="9">
        <f t="shared" si="11"/>
        <v>0</v>
      </c>
      <c r="H62" s="9">
        <f t="shared" si="12"/>
        <v>0</v>
      </c>
      <c r="I62" s="9"/>
      <c r="J62" s="49" t="s">
        <v>77</v>
      </c>
      <c r="K62" s="10">
        <v>6864</v>
      </c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>
        <v>45621</v>
      </c>
      <c r="B63" s="109" t="s">
        <v>150</v>
      </c>
      <c r="C63" s="52" t="s">
        <v>63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>
        <v>1308571.05</v>
      </c>
      <c r="J63" s="49"/>
      <c r="K63" s="10">
        <v>4760</v>
      </c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>
        <v>45645</v>
      </c>
      <c r="B64" s="109" t="s">
        <v>151</v>
      </c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>
        <v>1992472.03</v>
      </c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115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116" t="s">
        <v>94</v>
      </c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115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115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115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115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115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115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115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115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115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23440770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35"/>
  <sheetViews>
    <sheetView topLeftCell="A13" workbookViewId="0">
      <selection activeCell="B19" sqref="B19:L35"/>
    </sheetView>
  </sheetViews>
  <sheetFormatPr defaultRowHeight="15.75" x14ac:dyDescent="0.25"/>
  <sheetData>
    <row r="1" spans="2:2" x14ac:dyDescent="0.25">
      <c r="B1" t="s">
        <v>93</v>
      </c>
    </row>
    <row r="2" spans="2:2" x14ac:dyDescent="0.25">
      <c r="B2" s="115" t="s">
        <v>78</v>
      </c>
    </row>
    <row r="3" spans="2:2" x14ac:dyDescent="0.25">
      <c r="B3" s="115" t="s">
        <v>79</v>
      </c>
    </row>
    <row r="4" spans="2:2" x14ac:dyDescent="0.25">
      <c r="B4" s="115" t="s">
        <v>80</v>
      </c>
    </row>
    <row r="5" spans="2:2" x14ac:dyDescent="0.25">
      <c r="B5" s="115" t="s">
        <v>81</v>
      </c>
    </row>
    <row r="6" spans="2:2" x14ac:dyDescent="0.25">
      <c r="B6" s="115" t="s">
        <v>82</v>
      </c>
    </row>
    <row r="7" spans="2:2" x14ac:dyDescent="0.25">
      <c r="B7" s="115" t="s">
        <v>83</v>
      </c>
    </row>
    <row r="8" spans="2:2" x14ac:dyDescent="0.25">
      <c r="B8" s="115" t="s">
        <v>84</v>
      </c>
    </row>
    <row r="9" spans="2:2" x14ac:dyDescent="0.25">
      <c r="B9" s="115" t="s">
        <v>85</v>
      </c>
    </row>
    <row r="10" spans="2:2" x14ac:dyDescent="0.25">
      <c r="B10" s="115" t="s">
        <v>86</v>
      </c>
    </row>
    <row r="11" spans="2:2" x14ac:dyDescent="0.25">
      <c r="B11" s="115" t="s">
        <v>87</v>
      </c>
    </row>
    <row r="14" spans="2:2" x14ac:dyDescent="0.25">
      <c r="B14" s="115" t="s">
        <v>88</v>
      </c>
    </row>
    <row r="15" spans="2:2" x14ac:dyDescent="0.25">
      <c r="B15" s="115" t="s">
        <v>89</v>
      </c>
    </row>
    <row r="16" spans="2:2" x14ac:dyDescent="0.25">
      <c r="B16" s="115" t="s">
        <v>90</v>
      </c>
    </row>
    <row r="17" spans="2:12" x14ac:dyDescent="0.25">
      <c r="B17" s="115" t="s">
        <v>91</v>
      </c>
    </row>
    <row r="18" spans="2:12" x14ac:dyDescent="0.25">
      <c r="B18" s="115" t="s">
        <v>92</v>
      </c>
    </row>
    <row r="19" spans="2:12" x14ac:dyDescent="0.25">
      <c r="B19" s="117" t="s">
        <v>95</v>
      </c>
      <c r="C19" s="118"/>
      <c r="D19" s="118"/>
      <c r="E19" s="118"/>
      <c r="F19" s="118"/>
      <c r="G19" s="118"/>
      <c r="H19" s="118"/>
      <c r="I19" s="118"/>
      <c r="J19" s="118"/>
      <c r="K19" s="118"/>
      <c r="L19" s="118"/>
    </row>
    <row r="20" spans="2:12" x14ac:dyDescent="0.25">
      <c r="B20" s="117" t="s">
        <v>96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</row>
    <row r="21" spans="2:12" x14ac:dyDescent="0.25">
      <c r="B21" s="117" t="s">
        <v>97</v>
      </c>
      <c r="C21" s="118"/>
      <c r="D21" s="118"/>
      <c r="E21" s="118"/>
      <c r="F21" s="118"/>
      <c r="G21" s="118"/>
      <c r="H21" s="118"/>
      <c r="I21" s="118"/>
      <c r="J21" s="118"/>
      <c r="K21" s="118"/>
      <c r="L21" s="118"/>
    </row>
    <row r="22" spans="2:12" x14ac:dyDescent="0.25">
      <c r="B22" s="117" t="s">
        <v>98</v>
      </c>
      <c r="C22" s="118"/>
      <c r="D22" s="118"/>
      <c r="E22" s="118"/>
      <c r="F22" s="118"/>
      <c r="G22" s="118"/>
      <c r="H22" s="118"/>
      <c r="I22" s="118"/>
      <c r="J22" s="118"/>
      <c r="K22" s="118"/>
      <c r="L22" s="118"/>
    </row>
    <row r="23" spans="2:12" x14ac:dyDescent="0.25">
      <c r="B23" s="117" t="s">
        <v>99</v>
      </c>
      <c r="C23" s="118"/>
      <c r="D23" s="118"/>
      <c r="E23" s="118"/>
      <c r="F23" s="118"/>
      <c r="G23" s="118"/>
      <c r="H23" s="118"/>
      <c r="I23" s="118"/>
      <c r="J23" s="118"/>
      <c r="K23" s="118"/>
      <c r="L23" s="118"/>
    </row>
    <row r="24" spans="2:12" x14ac:dyDescent="0.25">
      <c r="B24" s="117" t="s">
        <v>100</v>
      </c>
      <c r="C24" s="118"/>
      <c r="D24" s="118"/>
      <c r="E24" s="118"/>
      <c r="F24" s="118"/>
      <c r="G24" s="118"/>
      <c r="H24" s="118"/>
      <c r="I24" s="118"/>
      <c r="J24" s="118"/>
      <c r="K24" s="118"/>
      <c r="L24" s="118"/>
    </row>
    <row r="25" spans="2:12" x14ac:dyDescent="0.25">
      <c r="B25" s="117" t="s">
        <v>101</v>
      </c>
      <c r="C25" s="118"/>
      <c r="D25" s="118"/>
      <c r="E25" s="118"/>
      <c r="F25" s="118"/>
      <c r="G25" s="118"/>
      <c r="H25" s="118"/>
      <c r="I25" s="118"/>
      <c r="J25" s="118"/>
      <c r="K25" s="118"/>
      <c r="L25" s="118"/>
    </row>
    <row r="26" spans="2:12" x14ac:dyDescent="0.25">
      <c r="B26" s="117" t="s">
        <v>102</v>
      </c>
      <c r="C26" s="118"/>
      <c r="D26" s="118"/>
      <c r="E26" s="118"/>
      <c r="F26" s="118"/>
      <c r="G26" s="118"/>
      <c r="H26" s="118"/>
      <c r="I26" s="118"/>
      <c r="J26" s="118"/>
      <c r="K26" s="118"/>
      <c r="L26" s="118"/>
    </row>
    <row r="27" spans="2:12" x14ac:dyDescent="0.25">
      <c r="B27" s="117" t="s">
        <v>103</v>
      </c>
      <c r="C27" s="118"/>
      <c r="D27" s="118"/>
      <c r="E27" s="118"/>
      <c r="F27" s="118"/>
      <c r="G27" s="118"/>
      <c r="H27" s="118"/>
      <c r="I27" s="118"/>
      <c r="J27" s="118"/>
      <c r="K27" s="118"/>
      <c r="L27" s="118"/>
    </row>
    <row r="28" spans="2:12" x14ac:dyDescent="0.25">
      <c r="B28" s="117" t="s">
        <v>104</v>
      </c>
      <c r="C28" s="118"/>
      <c r="D28" s="118"/>
      <c r="E28" s="118"/>
      <c r="F28" s="118"/>
      <c r="G28" s="118"/>
      <c r="H28" s="118"/>
      <c r="I28" s="118"/>
      <c r="J28" s="118"/>
      <c r="K28" s="118"/>
      <c r="L28" s="118"/>
    </row>
    <row r="29" spans="2:12" x14ac:dyDescent="0.25">
      <c r="B29" s="117" t="s">
        <v>105</v>
      </c>
      <c r="C29" s="118"/>
      <c r="D29" s="118"/>
      <c r="E29" s="118"/>
      <c r="F29" s="118"/>
      <c r="G29" s="118"/>
      <c r="H29" s="118"/>
      <c r="I29" s="118"/>
      <c r="J29" s="118"/>
      <c r="K29" s="118"/>
      <c r="L29" s="118"/>
    </row>
    <row r="30" spans="2:12" x14ac:dyDescent="0.25">
      <c r="B30" s="117" t="s">
        <v>106</v>
      </c>
      <c r="C30" s="118"/>
      <c r="D30" s="118"/>
      <c r="E30" s="118"/>
      <c r="F30" s="118"/>
      <c r="G30" s="118"/>
      <c r="H30" s="118"/>
      <c r="I30" s="118"/>
      <c r="J30" s="118"/>
      <c r="K30" s="118"/>
      <c r="L30" s="118"/>
    </row>
    <row r="31" spans="2:12" x14ac:dyDescent="0.25">
      <c r="B31" s="117" t="s">
        <v>107</v>
      </c>
      <c r="C31" s="118"/>
      <c r="D31" s="118"/>
      <c r="E31" s="118"/>
      <c r="F31" s="118"/>
      <c r="G31" s="118"/>
      <c r="H31" s="118"/>
      <c r="I31" s="118"/>
      <c r="J31" s="118"/>
      <c r="K31" s="118"/>
      <c r="L31" s="118"/>
    </row>
    <row r="32" spans="2:12" x14ac:dyDescent="0.25">
      <c r="B32" s="117" t="s">
        <v>108</v>
      </c>
      <c r="C32" s="118"/>
      <c r="D32" s="118"/>
      <c r="E32" s="118"/>
      <c r="F32" s="118"/>
      <c r="G32" s="118"/>
      <c r="H32" s="118"/>
      <c r="I32" s="118"/>
      <c r="J32" s="118"/>
      <c r="K32" s="118"/>
      <c r="L32" s="118"/>
    </row>
    <row r="33" spans="2:12" x14ac:dyDescent="0.25">
      <c r="B33" s="117" t="s">
        <v>109</v>
      </c>
      <c r="C33" s="118"/>
      <c r="D33" s="118"/>
      <c r="E33" s="118"/>
      <c r="F33" s="118"/>
      <c r="G33" s="118"/>
      <c r="H33" s="118"/>
      <c r="I33" s="118"/>
      <c r="J33" s="118"/>
      <c r="K33" s="118"/>
      <c r="L33" s="118"/>
    </row>
    <row r="34" spans="2:12" x14ac:dyDescent="0.25">
      <c r="B34" s="117" t="s">
        <v>110</v>
      </c>
      <c r="C34" s="118"/>
      <c r="D34" s="118"/>
      <c r="E34" s="118"/>
      <c r="F34" s="118"/>
      <c r="G34" s="118"/>
      <c r="H34" s="118"/>
      <c r="I34" s="118"/>
      <c r="J34" s="118"/>
      <c r="K34" s="118"/>
      <c r="L34" s="118"/>
    </row>
    <row r="35" spans="2:12" x14ac:dyDescent="0.25">
      <c r="B35" s="117" t="s">
        <v>111</v>
      </c>
      <c r="C35" s="118"/>
      <c r="D35" s="118"/>
      <c r="E35" s="118"/>
      <c r="F35" s="118"/>
      <c r="G35" s="118"/>
      <c r="H35" s="118"/>
      <c r="I35" s="118"/>
      <c r="J35" s="118"/>
      <c r="K35" s="118"/>
      <c r="L35" s="118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2024-12-19T22:48:48Z</dcterms:modified>
</cp:coreProperties>
</file>