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2\"/>
    </mc:Choice>
  </mc:AlternateContent>
  <xr:revisionPtr revIDLastSave="0" documentId="8_{6FA20133-D58D-4CFB-B135-37005263424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PROJECT!$A$13:$K$26</definedName>
    <definedName name="Print_Area_MI" localSheetId="3">DATA!#REF!</definedName>
    <definedName name="_xlnm.Print_Titles" localSheetId="0">PROJECT!$2:$12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1" l="1"/>
  <c r="G42" i="1"/>
  <c r="E42" i="1"/>
  <c r="H41" i="1" l="1"/>
  <c r="G41" i="1"/>
  <c r="E41" i="1"/>
  <c r="H36" i="1" l="1"/>
  <c r="G36" i="1"/>
  <c r="E36" i="1"/>
  <c r="E13" i="1" l="1"/>
  <c r="G13" i="1"/>
  <c r="H13" i="1"/>
  <c r="E14" i="1"/>
  <c r="G14" i="1"/>
  <c r="H14" i="1"/>
  <c r="M11" i="1" l="1"/>
  <c r="L11" i="1"/>
  <c r="L12" i="1" l="1"/>
  <c r="M12" i="1"/>
  <c r="I7" i="1" l="1"/>
  <c r="D11" i="1"/>
  <c r="C4" i="2"/>
  <c r="D5" i="2"/>
  <c r="H16" i="2"/>
  <c r="H52" i="2"/>
  <c r="G52" i="2"/>
  <c r="Q19" i="2"/>
  <c r="Q16" i="2"/>
  <c r="Q17" i="2"/>
  <c r="E89" i="1"/>
  <c r="G89" i="1"/>
  <c r="H89" i="1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15" i="1"/>
  <c r="G15" i="1"/>
  <c r="H15" i="1"/>
  <c r="E16" i="1"/>
  <c r="G16" i="1"/>
  <c r="H16" i="1"/>
  <c r="E17" i="1"/>
  <c r="G17" i="1"/>
  <c r="H17" i="1"/>
  <c r="E18" i="1"/>
  <c r="G18" i="1"/>
  <c r="H18" i="1"/>
  <c r="E19" i="1"/>
  <c r="G19" i="1"/>
  <c r="H19" i="1"/>
  <c r="E20" i="1"/>
  <c r="G20" i="1"/>
  <c r="H20" i="1"/>
  <c r="E21" i="1"/>
  <c r="G21" i="1"/>
  <c r="H21" i="1"/>
  <c r="E22" i="1"/>
  <c r="G22" i="1"/>
  <c r="H22" i="1"/>
  <c r="E23" i="1"/>
  <c r="G23" i="1"/>
  <c r="H23" i="1"/>
  <c r="E24" i="1"/>
  <c r="G24" i="1"/>
  <c r="H24" i="1"/>
  <c r="E25" i="1"/>
  <c r="G25" i="1"/>
  <c r="H25" i="1"/>
  <c r="E26" i="1"/>
  <c r="G26" i="1"/>
  <c r="H26" i="1"/>
  <c r="E27" i="1"/>
  <c r="G27" i="1"/>
  <c r="H27" i="1"/>
  <c r="E28" i="1"/>
  <c r="G28" i="1"/>
  <c r="H28" i="1"/>
  <c r="E29" i="1"/>
  <c r="G29" i="1"/>
  <c r="H29" i="1"/>
  <c r="E30" i="1"/>
  <c r="G30" i="1"/>
  <c r="H30" i="1"/>
  <c r="E31" i="1"/>
  <c r="G31" i="1"/>
  <c r="H31" i="1"/>
  <c r="E32" i="1"/>
  <c r="G32" i="1"/>
  <c r="H32" i="1"/>
  <c r="E33" i="1"/>
  <c r="G33" i="1"/>
  <c r="H33" i="1"/>
  <c r="E34" i="1"/>
  <c r="G34" i="1"/>
  <c r="H34" i="1"/>
  <c r="E35" i="1"/>
  <c r="G35" i="1"/>
  <c r="H35" i="1"/>
  <c r="E37" i="1"/>
  <c r="G37" i="1"/>
  <c r="H37" i="1"/>
  <c r="E38" i="1"/>
  <c r="G38" i="1"/>
  <c r="H38" i="1"/>
  <c r="E39" i="1"/>
  <c r="G39" i="1"/>
  <c r="H39" i="1"/>
  <c r="E40" i="1"/>
  <c r="G40" i="1"/>
  <c r="H40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240" i="1"/>
  <c r="G240" i="1"/>
  <c r="H240" i="1"/>
  <c r="F11" i="1"/>
  <c r="I11" i="1"/>
  <c r="H53" i="2" l="1"/>
  <c r="Q18" i="2"/>
  <c r="E11" i="1"/>
  <c r="G11" i="1"/>
  <c r="G7" i="1" s="1"/>
  <c r="H11" i="1" l="1"/>
</calcChain>
</file>

<file path=xl/sharedStrings.xml><?xml version="1.0" encoding="utf-8"?>
<sst xmlns="http://schemas.openxmlformats.org/spreadsheetml/2006/main" count="352" uniqueCount="98">
  <si>
    <t>DIVISION OF FACILITIES CONSTRUCTION &amp; MANAGEMENT</t>
  </si>
  <si>
    <t xml:space="preserve">FUNDING </t>
  </si>
  <si>
    <t>PROJECT TITLE</t>
  </si>
  <si>
    <t xml:space="preserve">PROJECT   #  </t>
  </si>
  <si>
    <t>OPEN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</si>
  <si>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</si>
  <si>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</si>
  <si>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</si>
  <si>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</si>
  <si>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</si>
  <si>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</si>
  <si>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</si>
  <si>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</si>
  <si>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</si>
  <si>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</si>
  <si>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</si>
  <si>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</si>
  <si>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</si>
  <si>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</si>
  <si>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</si>
  <si>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</si>
  <si>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</si>
  <si>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</si>
  <si>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</si>
  <si>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</si>
  <si>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</si>
  <si>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</si>
  <si>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</si>
  <si>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</si>
  <si>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</si>
  <si>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</si>
  <si>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</si>
  <si>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</si>
  <si>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</si>
  <si>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</si>
  <si>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</si>
  <si>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</si>
  <si>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</si>
  <si>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</si>
  <si>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</si>
  <si>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</si>
  <si>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</si>
  <si>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</si>
  <si>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</si>
  <si>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</si>
  <si>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</si>
  <si>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</si>
  <si>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</si>
  <si>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</si>
  <si>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</si>
  <si>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</si>
  <si>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</si>
  <si>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</si>
  <si>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</si>
  <si>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</si>
  <si>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</si>
  <si>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</si>
  <si>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</si>
  <si>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EDFY2019</t>
  </si>
  <si>
    <t/>
  </si>
  <si>
    <t>USU FY'19 CAMPUS MEDIUM VOLTAGE UPGRADE - DELEGATED</t>
  </si>
  <si>
    <t>3000-300-3342-FXA-19091770</t>
  </si>
  <si>
    <t>FY'19</t>
  </si>
  <si>
    <t>USU CONTROLLER GAX 19C3-002</t>
  </si>
  <si>
    <t>SS</t>
  </si>
  <si>
    <t xml:space="preserve"> IET TRNSF FY'19 CAP IMPR FUNDS FROM 19341300           </t>
  </si>
  <si>
    <t>13/19</t>
  </si>
  <si>
    <t>USU DELEGATED CAPITOL REIMB GAX 19C5-045</t>
  </si>
  <si>
    <t>PG</t>
  </si>
  <si>
    <t>FY'20</t>
  </si>
  <si>
    <t>USU CAPITAL REIMB GAX 20C5*2111</t>
  </si>
  <si>
    <t>DF</t>
  </si>
  <si>
    <t>USU DELEGATED CAPITOL REIMB GAX 20C5*3513</t>
  </si>
  <si>
    <t>13/20</t>
  </si>
  <si>
    <t>USU DELEGATED CAPITOL REIMB GAX 20C5*3942</t>
  </si>
  <si>
    <t>DW</t>
  </si>
  <si>
    <t>FY'21</t>
  </si>
  <si>
    <t>USU DELEGATED CAPITAL REIMB GAX 21C5*609</t>
  </si>
  <si>
    <t>USU DELEGATED CAPITAL REIMB GAX 21C5*1036</t>
  </si>
  <si>
    <t>USU DELEGATED CAPITAL REIMB GAX 21C5*1724</t>
  </si>
  <si>
    <t>USU DELEGATED CAPITAL REIMB GAX 21C5*2381</t>
  </si>
  <si>
    <t>NP</t>
  </si>
  <si>
    <t>FY'22</t>
  </si>
  <si>
    <t>USU DELEGATED CAPITAL REIMB GAX 22C5*148</t>
  </si>
  <si>
    <t xml:space="preserve"> IET TRNSF PMT FROM MAY 2021 TO CORRECT PROJECT </t>
  </si>
  <si>
    <t>USU DELEGATED CAPITAL REIMB GAX 22C5*280</t>
  </si>
  <si>
    <t>UOFU CAPITAL IMPRVMNT GAX 22C5*373</t>
  </si>
  <si>
    <t>USU DELEGATED CAPITAL REIMB GAX 22C5*415</t>
  </si>
  <si>
    <t>USU DELEG CAPITAL REIMB GAX 23C5*009</t>
  </si>
  <si>
    <t>FY'23</t>
  </si>
  <si>
    <t>USU DELEGATED CPTL REIMB GAX 23C5*016</t>
  </si>
  <si>
    <t>USU DELEGATED CPTL REIMB GAX 23C5*086</t>
  </si>
  <si>
    <t>USU GAX 23C5*125</t>
  </si>
  <si>
    <t>13/23</t>
  </si>
  <si>
    <t>USU DELEGATED CPTL REIMB GAX 23C5*626</t>
  </si>
  <si>
    <t>FY'24</t>
  </si>
  <si>
    <t>USU DELEG CAPITAL REIMB GAX 24C5*040</t>
  </si>
  <si>
    <t>USU GAX 24C5*218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</si>
</sst>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6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FF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2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37" fontId="5" fillId="2" borderId="0" xfId="0" quotePrefix="1" applyNumberFormat="1" applyFont="1" applyFill="1" applyAlignment="1" applyProtection="1">
      <alignment horizontal="left"/>
      <protection locked="0"/>
    </xf>
    <xf numFmtId="164" fontId="13" fillId="0" borderId="0" xfId="0" applyFont="1" applyProtection="1">
      <protection locked="0"/>
    </xf>
    <xf numFmtId="164" fontId="14" fillId="0" borderId="0" xfId="0" applyFont="1" applyProtection="1"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Fill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0"/>
  <sheetViews>
    <sheetView tabSelected="1" zoomScaleNormal="75" workbookViewId="0">
      <pane ySplit="12" topLeftCell="A37" activePane="bottomLeft" state="frozen"/>
      <selection pane="bottomLeft" activeCell="C49" sqref="C49:C50"/>
    </sheetView>
  </sheetViews>
  <sheetFormatPr defaultColWidth="8.88671875" defaultRowHeight="12" x14ac:dyDescent="0.2"/>
  <cols>
    <col min="1" max="1" width="5.77734375" style="53" customWidth="1"/>
    <col min="2" max="2" width="39.109375" style="54" bestFit="1" customWidth="1"/>
    <col min="3" max="3" width="3.77734375" style="55" customWidth="1"/>
    <col min="4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38</v>
      </c>
      <c r="J1" s="57"/>
      <c r="K1" s="58"/>
      <c r="L1" s="59"/>
      <c r="M1" s="59"/>
      <c r="N1" s="59"/>
    </row>
    <row r="2" spans="1:254" s="5" customFormat="1" ht="14.1" customHeight="1" x14ac:dyDescent="0.25">
      <c r="A2" s="3"/>
      <c r="B2" s="2" t="s">
        <v>0</v>
      </c>
      <c r="C2" s="51"/>
      <c r="D2" s="101"/>
      <c r="H2" s="5" t="s">
        <v>48</v>
      </c>
      <c r="I2" s="95"/>
      <c r="J2" s="96"/>
      <c r="K2" s="6"/>
      <c r="L2" s="59"/>
      <c r="M2" s="59"/>
      <c r="N2" s="59"/>
    </row>
    <row r="3" spans="1:254" s="5" customFormat="1" ht="14.1" customHeight="1" x14ac:dyDescent="0.25">
      <c r="A3" s="3"/>
      <c r="B3" s="4" t="s">
        <v>1</v>
      </c>
      <c r="C3" s="50"/>
      <c r="D3" s="109" t="s">
        <v>58</v>
      </c>
      <c r="H3" s="5" t="s">
        <v>49</v>
      </c>
      <c r="I3" s="95"/>
      <c r="J3" s="96"/>
      <c r="K3" s="6"/>
      <c r="L3" s="59"/>
      <c r="M3" s="59"/>
      <c r="N3" s="59"/>
    </row>
    <row r="4" spans="1:254" s="5" customFormat="1" ht="14.1" customHeight="1" x14ac:dyDescent="0.25">
      <c r="A4" s="3"/>
      <c r="B4" s="100" t="s">
        <v>55</v>
      </c>
      <c r="C4" s="50"/>
      <c r="D4" s="107" t="s">
        <v>59</v>
      </c>
      <c r="H4" s="5" t="s">
        <v>50</v>
      </c>
      <c r="I4" s="95"/>
      <c r="J4" s="96"/>
      <c r="K4" s="6"/>
      <c r="L4" s="59"/>
      <c r="M4" s="59"/>
      <c r="N4" s="59"/>
    </row>
    <row r="5" spans="1:254" s="5" customFormat="1" ht="14.1" customHeight="1" x14ac:dyDescent="0.25">
      <c r="A5" s="3"/>
      <c r="B5" s="2" t="s">
        <v>2</v>
      </c>
      <c r="C5" s="51"/>
      <c r="D5" s="5" t="s">
        <v>60</v>
      </c>
      <c r="H5" s="5" t="s">
        <v>51</v>
      </c>
      <c r="I5" s="95"/>
      <c r="J5" s="96"/>
      <c r="K5" s="6"/>
      <c r="L5" s="59"/>
      <c r="M5" s="59"/>
      <c r="N5" s="59"/>
    </row>
    <row r="6" spans="1:254" s="5" customFormat="1" ht="14.1" customHeight="1" thickBot="1" x14ac:dyDescent="0.35">
      <c r="A6" s="3"/>
      <c r="B6" s="2" t="s">
        <v>3</v>
      </c>
      <c r="C6" s="51"/>
      <c r="D6" s="108">
        <v>19091770</v>
      </c>
      <c r="E6" s="5" t="s">
        <v>4</v>
      </c>
      <c r="H6" s="5" t="s">
        <v>54</v>
      </c>
      <c r="I6" s="97"/>
      <c r="J6" s="96"/>
      <c r="K6" s="6"/>
      <c r="L6" s="59"/>
      <c r="M6" s="59"/>
      <c r="N6" s="59"/>
    </row>
    <row r="7" spans="1:254" s="5" customFormat="1" ht="14.1" customHeight="1" x14ac:dyDescent="0.2">
      <c r="A7" s="3"/>
      <c r="B7" s="2" t="s">
        <v>5</v>
      </c>
      <c r="C7" s="51"/>
      <c r="D7" s="101" t="s">
        <v>61</v>
      </c>
      <c r="G7" s="5">
        <f>+G11-F11</f>
        <v>0</v>
      </c>
      <c r="H7" s="5" t="s">
        <v>52</v>
      </c>
      <c r="I7" s="98">
        <f>SUM(I2:I6)</f>
        <v>0</v>
      </c>
      <c r="J7" s="99"/>
      <c r="K7" s="6"/>
      <c r="L7" s="43"/>
      <c r="M7" s="44"/>
      <c r="N7" s="45"/>
    </row>
    <row r="8" spans="1:254" s="5" customFormat="1" ht="14.1" customHeight="1" x14ac:dyDescent="0.2">
      <c r="A8" s="3"/>
      <c r="B8" s="60"/>
      <c r="C8" s="61"/>
      <c r="D8" s="62"/>
      <c r="E8" s="62" t="s">
        <v>6</v>
      </c>
      <c r="F8" s="62"/>
      <c r="G8" s="62"/>
      <c r="H8" s="62"/>
      <c r="I8" s="62" t="s">
        <v>7</v>
      </c>
      <c r="J8" s="63" t="s">
        <v>46</v>
      </c>
      <c r="K8" s="64" t="s">
        <v>47</v>
      </c>
      <c r="L8" s="102"/>
      <c r="M8" s="85"/>
    </row>
    <row r="9" spans="1:254" s="72" customFormat="1" ht="14.1" customHeight="1" x14ac:dyDescent="0.2">
      <c r="A9" s="3"/>
      <c r="B9" s="65" t="s">
        <v>8</v>
      </c>
      <c r="C9" s="66"/>
      <c r="D9" s="67" t="s">
        <v>9</v>
      </c>
      <c r="E9" s="68" t="s">
        <v>10</v>
      </c>
      <c r="F9" s="68" t="s">
        <v>11</v>
      </c>
      <c r="G9" s="69" t="s">
        <v>12</v>
      </c>
      <c r="H9" s="69" t="s">
        <v>13</v>
      </c>
      <c r="I9" s="68" t="s">
        <v>9</v>
      </c>
      <c r="J9" s="70" t="s">
        <v>14</v>
      </c>
      <c r="K9" s="71" t="s">
        <v>14</v>
      </c>
      <c r="L9" s="103" t="s">
        <v>56</v>
      </c>
      <c r="M9" s="104" t="s">
        <v>57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5"/>
      <c r="M10" s="10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8" t="s">
        <v>15</v>
      </c>
      <c r="B11" s="81" t="s">
        <v>16</v>
      </c>
      <c r="C11" s="82"/>
      <c r="D11" s="14">
        <f>SUM(D13:D240)</f>
        <v>1500000</v>
      </c>
      <c r="E11" s="14">
        <f>SUM(E13:E240)-F11</f>
        <v>20460.329999999842</v>
      </c>
      <c r="F11" s="14">
        <f>SUM(F13:F240)</f>
        <v>1479539.6700000002</v>
      </c>
      <c r="G11" s="14">
        <f>SUM(G13:G240)</f>
        <v>1479539.6700000002</v>
      </c>
      <c r="H11" s="14">
        <f>+D11-G11</f>
        <v>20460.329999999842</v>
      </c>
      <c r="I11" s="14">
        <f>SUM(I13:I240)</f>
        <v>0</v>
      </c>
      <c r="J11" s="83"/>
      <c r="K11" s="84"/>
      <c r="L11" s="106">
        <f>SUM(L13:L240)</f>
        <v>0</v>
      </c>
      <c r="M11" s="106">
        <f>SUM(M13:M240)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8"/>
      <c r="B12" s="87"/>
      <c r="C12" s="88"/>
      <c r="D12" s="15"/>
      <c r="E12" s="47"/>
      <c r="F12" s="15"/>
      <c r="G12" s="15"/>
      <c r="H12" s="15"/>
      <c r="I12" s="15"/>
      <c r="J12" s="89"/>
      <c r="K12" s="90"/>
      <c r="L12" s="91">
        <f>L10-L11</f>
        <v>0</v>
      </c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2" customFormat="1" ht="14.1" customHeight="1" x14ac:dyDescent="0.2">
      <c r="A13" s="7"/>
      <c r="B13" s="8"/>
      <c r="C13" s="52"/>
      <c r="D13" s="10"/>
      <c r="E13" s="10">
        <f t="shared" ref="E13:E14" si="0">+D13</f>
        <v>0</v>
      </c>
      <c r="F13" s="10"/>
      <c r="G13" s="10">
        <f t="shared" ref="G13:G14" si="1">IF(J13&gt;0,0,F13)</f>
        <v>0</v>
      </c>
      <c r="H13" s="10">
        <f t="shared" ref="H13:H14" si="2">+D13</f>
        <v>0</v>
      </c>
      <c r="I13" s="10"/>
      <c r="J13" s="49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62</v>
      </c>
      <c r="B14" s="8"/>
      <c r="C14" s="52"/>
      <c r="D14" s="10"/>
      <c r="E14" s="10">
        <f t="shared" si="0"/>
        <v>0</v>
      </c>
      <c r="F14" s="10"/>
      <c r="G14" s="10">
        <f t="shared" si="1"/>
        <v>0</v>
      </c>
      <c r="H14" s="10">
        <f t="shared" si="2"/>
        <v>0</v>
      </c>
      <c r="I14" s="10"/>
      <c r="J14" s="49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43332</v>
      </c>
      <c r="B15" s="8" t="s">
        <v>63</v>
      </c>
      <c r="C15" s="110" t="s">
        <v>64</v>
      </c>
      <c r="D15" s="10"/>
      <c r="E15" s="10">
        <f t="shared" ref="E15:E20" si="3">+D15</f>
        <v>0</v>
      </c>
      <c r="F15" s="10">
        <v>109034</v>
      </c>
      <c r="G15" s="10">
        <f t="shared" ref="G15:G16" si="4">IF(J15&gt;0,0,F15)</f>
        <v>109034</v>
      </c>
      <c r="H15" s="10">
        <f t="shared" ref="H15:H16" si="5">+D15</f>
        <v>0</v>
      </c>
      <c r="I15" s="10"/>
      <c r="J15" s="49"/>
      <c r="K15" s="11">
        <v>7019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43374</v>
      </c>
      <c r="B16" s="13" t="s">
        <v>65</v>
      </c>
      <c r="C16" s="111" t="s">
        <v>64</v>
      </c>
      <c r="D16" s="10">
        <v>1500000</v>
      </c>
      <c r="E16" s="10">
        <f t="shared" si="3"/>
        <v>1500000</v>
      </c>
      <c r="F16" s="10"/>
      <c r="G16" s="10">
        <f t="shared" si="4"/>
        <v>0</v>
      </c>
      <c r="H16" s="10">
        <f t="shared" si="5"/>
        <v>1500000</v>
      </c>
      <c r="I16" s="10"/>
      <c r="J16" s="49"/>
      <c r="K16" s="11">
        <v>4667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 t="s">
        <v>66</v>
      </c>
      <c r="B17" s="8" t="s">
        <v>67</v>
      </c>
      <c r="C17" s="110" t="s">
        <v>68</v>
      </c>
      <c r="D17" s="10"/>
      <c r="E17" s="10">
        <f t="shared" si="3"/>
        <v>0</v>
      </c>
      <c r="F17" s="10">
        <v>60690.46</v>
      </c>
      <c r="G17" s="10">
        <f t="shared" ref="G17:G32" si="6">IF(J17&gt;0,0,F17)</f>
        <v>60690.46</v>
      </c>
      <c r="H17" s="10">
        <f t="shared" ref="H17:H32" si="7">+D17</f>
        <v>0</v>
      </c>
      <c r="I17" s="10"/>
      <c r="J17" s="49"/>
      <c r="K17" s="11">
        <v>7019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/>
      <c r="B18" s="8"/>
      <c r="C18" s="52" t="s">
        <v>53</v>
      </c>
      <c r="D18" s="10"/>
      <c r="E18" s="10">
        <f t="shared" si="3"/>
        <v>0</v>
      </c>
      <c r="F18" s="10"/>
      <c r="G18" s="10">
        <f t="shared" si="6"/>
        <v>0</v>
      </c>
      <c r="H18" s="10">
        <f t="shared" si="7"/>
        <v>0</v>
      </c>
      <c r="I18" s="10"/>
      <c r="J18" s="49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46" t="s">
        <v>69</v>
      </c>
      <c r="B19" s="8"/>
      <c r="C19" s="52" t="s">
        <v>53</v>
      </c>
      <c r="D19" s="10"/>
      <c r="E19" s="10">
        <f t="shared" si="3"/>
        <v>0</v>
      </c>
      <c r="F19" s="10"/>
      <c r="G19" s="10">
        <f t="shared" si="6"/>
        <v>0</v>
      </c>
      <c r="H19" s="10">
        <f t="shared" si="7"/>
        <v>0</v>
      </c>
      <c r="I19" s="10"/>
      <c r="J19" s="49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43892</v>
      </c>
      <c r="B20" s="8" t="s">
        <v>70</v>
      </c>
      <c r="C20" s="110" t="s">
        <v>71</v>
      </c>
      <c r="D20" s="10"/>
      <c r="E20" s="10">
        <f t="shared" si="3"/>
        <v>0</v>
      </c>
      <c r="F20" s="10">
        <v>31564.45</v>
      </c>
      <c r="G20" s="10">
        <f t="shared" si="6"/>
        <v>31564.45</v>
      </c>
      <c r="H20" s="10">
        <f t="shared" si="7"/>
        <v>0</v>
      </c>
      <c r="I20" s="10"/>
      <c r="J20" s="49"/>
      <c r="K20" s="11">
        <v>7019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v>43998</v>
      </c>
      <c r="B21" s="8" t="s">
        <v>72</v>
      </c>
      <c r="C21" s="110" t="s">
        <v>68</v>
      </c>
      <c r="D21" s="9"/>
      <c r="E21" s="10">
        <f t="shared" ref="E21:E37" si="8">+D21</f>
        <v>0</v>
      </c>
      <c r="F21" s="10">
        <v>93469</v>
      </c>
      <c r="G21" s="10">
        <f t="shared" si="6"/>
        <v>93469</v>
      </c>
      <c r="H21" s="10">
        <f t="shared" si="7"/>
        <v>0</v>
      </c>
      <c r="I21" s="10"/>
      <c r="J21" s="49"/>
      <c r="K21" s="11">
        <v>7019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 t="s">
        <v>73</v>
      </c>
      <c r="B22" s="8" t="s">
        <v>74</v>
      </c>
      <c r="C22" s="110" t="s">
        <v>75</v>
      </c>
      <c r="D22" s="10"/>
      <c r="E22" s="10">
        <f t="shared" si="8"/>
        <v>0</v>
      </c>
      <c r="F22" s="10">
        <v>190035</v>
      </c>
      <c r="G22" s="10">
        <f t="shared" si="6"/>
        <v>190035</v>
      </c>
      <c r="H22" s="10">
        <f t="shared" si="7"/>
        <v>0</v>
      </c>
      <c r="I22" s="10"/>
      <c r="J22" s="49"/>
      <c r="K22" s="11">
        <v>7019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/>
      <c r="B23" s="8"/>
      <c r="C23" s="52" t="s">
        <v>53</v>
      </c>
      <c r="D23" s="10"/>
      <c r="E23" s="10">
        <f t="shared" si="8"/>
        <v>0</v>
      </c>
      <c r="F23" s="10"/>
      <c r="G23" s="10">
        <f t="shared" si="6"/>
        <v>0</v>
      </c>
      <c r="H23" s="10">
        <f t="shared" si="7"/>
        <v>0</v>
      </c>
      <c r="I23" s="10"/>
      <c r="J23" s="49"/>
      <c r="K23" s="11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/>
      <c r="B24" s="8"/>
      <c r="C24" s="52" t="s">
        <v>53</v>
      </c>
      <c r="D24" s="10"/>
      <c r="E24" s="10">
        <f t="shared" si="8"/>
        <v>0</v>
      </c>
      <c r="F24" s="10"/>
      <c r="G24" s="10">
        <f t="shared" si="6"/>
        <v>0</v>
      </c>
      <c r="H24" s="10">
        <f t="shared" si="7"/>
        <v>0</v>
      </c>
      <c r="I24" s="10"/>
      <c r="J24" s="49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46" t="s">
        <v>76</v>
      </c>
      <c r="B25" s="8"/>
      <c r="C25" s="52" t="s">
        <v>53</v>
      </c>
      <c r="D25" s="10"/>
      <c r="E25" s="10">
        <f t="shared" si="8"/>
        <v>0</v>
      </c>
      <c r="F25" s="10"/>
      <c r="G25" s="10">
        <f t="shared" si="6"/>
        <v>0</v>
      </c>
      <c r="H25" s="10">
        <f t="shared" si="7"/>
        <v>0</v>
      </c>
      <c r="I25" s="10"/>
      <c r="J25" s="49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>
        <v>44120</v>
      </c>
      <c r="B26" s="8" t="s">
        <v>77</v>
      </c>
      <c r="C26" s="110" t="s">
        <v>71</v>
      </c>
      <c r="D26" s="10"/>
      <c r="E26" s="10">
        <f t="shared" si="8"/>
        <v>0</v>
      </c>
      <c r="F26" s="10">
        <v>207464.54</v>
      </c>
      <c r="G26" s="10">
        <f t="shared" si="6"/>
        <v>207464.54</v>
      </c>
      <c r="H26" s="10">
        <f t="shared" si="7"/>
        <v>0</v>
      </c>
      <c r="I26" s="10"/>
      <c r="J26" s="49"/>
      <c r="K26" s="11">
        <v>7019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>
        <v>44175</v>
      </c>
      <c r="B27" s="8" t="s">
        <v>78</v>
      </c>
      <c r="C27" s="110" t="s">
        <v>71</v>
      </c>
      <c r="D27" s="10"/>
      <c r="E27" s="10">
        <f t="shared" si="8"/>
        <v>0</v>
      </c>
      <c r="F27" s="10">
        <v>478454.52</v>
      </c>
      <c r="G27" s="10">
        <f t="shared" si="6"/>
        <v>478454.52</v>
      </c>
      <c r="H27" s="10">
        <f t="shared" si="7"/>
        <v>0</v>
      </c>
      <c r="I27" s="10"/>
      <c r="J27" s="49"/>
      <c r="K27" s="11">
        <v>7019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>
        <v>44271</v>
      </c>
      <c r="B28" s="8" t="s">
        <v>79</v>
      </c>
      <c r="C28" s="110" t="s">
        <v>71</v>
      </c>
      <c r="D28" s="10"/>
      <c r="E28" s="10">
        <f t="shared" si="8"/>
        <v>0</v>
      </c>
      <c r="F28" s="10">
        <v>165257.5</v>
      </c>
      <c r="G28" s="10">
        <f t="shared" si="6"/>
        <v>165257.5</v>
      </c>
      <c r="H28" s="10">
        <f t="shared" si="7"/>
        <v>0</v>
      </c>
      <c r="I28" s="10"/>
      <c r="J28" s="49"/>
      <c r="K28" s="11">
        <v>7019</v>
      </c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>
        <v>44371</v>
      </c>
      <c r="B29" s="8" t="s">
        <v>80</v>
      </c>
      <c r="C29" s="110" t="s">
        <v>81</v>
      </c>
      <c r="D29" s="10"/>
      <c r="E29" s="10">
        <f t="shared" si="8"/>
        <v>0</v>
      </c>
      <c r="F29" s="10">
        <v>1461.82</v>
      </c>
      <c r="G29" s="10">
        <f t="shared" si="6"/>
        <v>1461.82</v>
      </c>
      <c r="H29" s="10">
        <f t="shared" si="7"/>
        <v>0</v>
      </c>
      <c r="I29" s="10"/>
      <c r="J29" s="49"/>
      <c r="K29" s="11">
        <v>7019</v>
      </c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/>
      <c r="B30" s="8"/>
      <c r="C30" s="52" t="s">
        <v>53</v>
      </c>
      <c r="D30" s="10"/>
      <c r="E30" s="10">
        <f t="shared" si="8"/>
        <v>0</v>
      </c>
      <c r="F30" s="10"/>
      <c r="G30" s="10">
        <f t="shared" si="6"/>
        <v>0</v>
      </c>
      <c r="H30" s="10">
        <f t="shared" si="7"/>
        <v>0</v>
      </c>
      <c r="I30" s="10"/>
      <c r="J30" s="49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52" t="s">
        <v>53</v>
      </c>
      <c r="D31" s="10"/>
      <c r="E31" s="10">
        <f t="shared" si="8"/>
        <v>0</v>
      </c>
      <c r="F31" s="10"/>
      <c r="G31" s="10">
        <f t="shared" si="6"/>
        <v>0</v>
      </c>
      <c r="H31" s="10">
        <f t="shared" si="7"/>
        <v>0</v>
      </c>
      <c r="I31" s="10"/>
      <c r="J31" s="49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46" t="s">
        <v>82</v>
      </c>
      <c r="B32" s="8"/>
      <c r="C32" s="52" t="s">
        <v>53</v>
      </c>
      <c r="D32" s="10"/>
      <c r="E32" s="10">
        <f t="shared" si="8"/>
        <v>0</v>
      </c>
      <c r="F32" s="10"/>
      <c r="G32" s="10">
        <f t="shared" si="6"/>
        <v>0</v>
      </c>
      <c r="H32" s="10">
        <f t="shared" si="7"/>
        <v>0</v>
      </c>
      <c r="I32" s="10"/>
      <c r="J32" s="49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>
        <v>44439</v>
      </c>
      <c r="B33" s="8" t="s">
        <v>83</v>
      </c>
      <c r="C33" s="110" t="s">
        <v>71</v>
      </c>
      <c r="D33" s="10"/>
      <c r="E33" s="10">
        <f t="shared" si="8"/>
        <v>0</v>
      </c>
      <c r="F33" s="10">
        <v>5277</v>
      </c>
      <c r="G33" s="10">
        <f t="shared" ref="G33:G49" si="9">IF(J33&gt;0,0,F33)</f>
        <v>5277</v>
      </c>
      <c r="H33" s="10">
        <f t="shared" ref="H33:H49" si="10">+D33</f>
        <v>0</v>
      </c>
      <c r="I33" s="10"/>
      <c r="J33" s="49"/>
      <c r="K33" s="11">
        <v>7019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>
        <v>44501</v>
      </c>
      <c r="B34" s="8" t="s">
        <v>84</v>
      </c>
      <c r="C34" s="110" t="s">
        <v>71</v>
      </c>
      <c r="D34" s="10"/>
      <c r="E34" s="10">
        <f t="shared" si="8"/>
        <v>0</v>
      </c>
      <c r="F34" s="10">
        <v>2220.67</v>
      </c>
      <c r="G34" s="10">
        <f t="shared" si="9"/>
        <v>2220.67</v>
      </c>
      <c r="H34" s="10">
        <f t="shared" si="10"/>
        <v>0</v>
      </c>
      <c r="I34" s="10"/>
      <c r="J34" s="49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>
        <v>44553</v>
      </c>
      <c r="B35" s="8" t="s">
        <v>85</v>
      </c>
      <c r="C35" s="110" t="s">
        <v>71</v>
      </c>
      <c r="D35" s="10"/>
      <c r="E35" s="10">
        <f t="shared" si="8"/>
        <v>0</v>
      </c>
      <c r="F35" s="10">
        <v>12333.8</v>
      </c>
      <c r="G35" s="10">
        <f t="shared" si="9"/>
        <v>12333.8</v>
      </c>
      <c r="H35" s="10">
        <f t="shared" si="10"/>
        <v>0</v>
      </c>
      <c r="I35" s="10"/>
      <c r="J35" s="49"/>
      <c r="K35" s="11">
        <v>7019</v>
      </c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>
        <v>44677</v>
      </c>
      <c r="B36" s="8" t="s">
        <v>86</v>
      </c>
      <c r="C36" s="110" t="s">
        <v>71</v>
      </c>
      <c r="D36" s="10"/>
      <c r="E36" s="10">
        <f t="shared" si="8"/>
        <v>0</v>
      </c>
      <c r="F36" s="10">
        <v>18855.5</v>
      </c>
      <c r="G36" s="10">
        <f t="shared" si="9"/>
        <v>18855.5</v>
      </c>
      <c r="H36" s="10">
        <f t="shared" si="10"/>
        <v>0</v>
      </c>
      <c r="I36" s="10"/>
      <c r="J36" s="49"/>
      <c r="K36" s="11">
        <v>7019</v>
      </c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>
        <v>44733</v>
      </c>
      <c r="B37" s="8" t="s">
        <v>87</v>
      </c>
      <c r="C37" s="110" t="s">
        <v>81</v>
      </c>
      <c r="D37" s="10"/>
      <c r="E37" s="10">
        <f t="shared" si="8"/>
        <v>0</v>
      </c>
      <c r="F37" s="10">
        <v>20239.419999999998</v>
      </c>
      <c r="G37" s="10">
        <f t="shared" si="9"/>
        <v>20239.419999999998</v>
      </c>
      <c r="H37" s="10">
        <f t="shared" si="10"/>
        <v>0</v>
      </c>
      <c r="I37" s="10"/>
      <c r="J37" s="49"/>
      <c r="K37" s="11">
        <v>7019</v>
      </c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52" t="s">
        <v>53</v>
      </c>
      <c r="D38" s="10"/>
      <c r="E38" s="10">
        <f t="shared" ref="E38:E53" si="11">+D38</f>
        <v>0</v>
      </c>
      <c r="F38" s="10"/>
      <c r="G38" s="10">
        <f t="shared" si="9"/>
        <v>0</v>
      </c>
      <c r="H38" s="10">
        <f t="shared" si="10"/>
        <v>0</v>
      </c>
      <c r="I38" s="10"/>
      <c r="J38" s="49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52" t="s">
        <v>53</v>
      </c>
      <c r="D39" s="10"/>
      <c r="E39" s="10">
        <f t="shared" si="11"/>
        <v>0</v>
      </c>
      <c r="F39" s="10"/>
      <c r="G39" s="10">
        <f t="shared" si="9"/>
        <v>0</v>
      </c>
      <c r="H39" s="10">
        <f t="shared" si="10"/>
        <v>0</v>
      </c>
      <c r="I39" s="10"/>
      <c r="J39" s="49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46" t="s">
        <v>89</v>
      </c>
      <c r="B40" s="8"/>
      <c r="C40" s="52" t="s">
        <v>53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49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>
        <v>44796</v>
      </c>
      <c r="B41" s="8" t="s">
        <v>88</v>
      </c>
      <c r="C41" s="110" t="s">
        <v>71</v>
      </c>
      <c r="D41" s="10"/>
      <c r="E41" s="10">
        <f t="shared" si="11"/>
        <v>0</v>
      </c>
      <c r="F41" s="10">
        <v>652.75</v>
      </c>
      <c r="G41" s="10">
        <f t="shared" si="9"/>
        <v>652.75</v>
      </c>
      <c r="H41" s="10">
        <f t="shared" si="10"/>
        <v>0</v>
      </c>
      <c r="I41" s="10"/>
      <c r="J41" s="49"/>
      <c r="K41" s="11">
        <v>7019</v>
      </c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>
        <v>44833</v>
      </c>
      <c r="B42" s="8" t="s">
        <v>90</v>
      </c>
      <c r="C42" s="110" t="s">
        <v>71</v>
      </c>
      <c r="D42" s="10"/>
      <c r="E42" s="10">
        <f t="shared" si="11"/>
        <v>0</v>
      </c>
      <c r="F42" s="10">
        <v>1605.06</v>
      </c>
      <c r="G42" s="10">
        <f t="shared" si="9"/>
        <v>1605.06</v>
      </c>
      <c r="H42" s="10">
        <f t="shared" si="10"/>
        <v>0</v>
      </c>
      <c r="I42" s="10"/>
      <c r="J42" s="49"/>
      <c r="K42" s="11">
        <v>7019</v>
      </c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>
        <v>44901</v>
      </c>
      <c r="B43" s="8" t="s">
        <v>91</v>
      </c>
      <c r="C43" s="110" t="s">
        <v>81</v>
      </c>
      <c r="D43" s="10"/>
      <c r="E43" s="10"/>
      <c r="F43" s="10">
        <v>72781.850000000006</v>
      </c>
      <c r="G43" s="10">
        <f t="shared" si="9"/>
        <v>72781.850000000006</v>
      </c>
      <c r="H43" s="10">
        <f t="shared" si="10"/>
        <v>0</v>
      </c>
      <c r="I43" s="10"/>
      <c r="J43" s="49"/>
      <c r="K43" s="11">
        <v>7019</v>
      </c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>
        <v>44930</v>
      </c>
      <c r="B44" s="8" t="s">
        <v>92</v>
      </c>
      <c r="C44" s="110" t="s">
        <v>81</v>
      </c>
      <c r="D44" s="10"/>
      <c r="E44" s="10">
        <f t="shared" si="11"/>
        <v>0</v>
      </c>
      <c r="F44" s="10">
        <v>1118.47</v>
      </c>
      <c r="G44" s="10">
        <f t="shared" si="9"/>
        <v>1118.47</v>
      </c>
      <c r="H44" s="10">
        <f t="shared" si="10"/>
        <v>0</v>
      </c>
      <c r="I44" s="10"/>
      <c r="J44" s="49"/>
      <c r="K44" s="11">
        <v>7019</v>
      </c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 t="s">
        <v>93</v>
      </c>
      <c r="B45" s="8" t="s">
        <v>94</v>
      </c>
      <c r="C45" s="52" t="s">
        <v>53</v>
      </c>
      <c r="D45" s="10"/>
      <c r="E45" s="10">
        <f t="shared" si="11"/>
        <v>0</v>
      </c>
      <c r="F45" s="10">
        <v>5346.16</v>
      </c>
      <c r="G45" s="10">
        <f t="shared" si="9"/>
        <v>5346.16</v>
      </c>
      <c r="H45" s="10">
        <f t="shared" si="10"/>
        <v>0</v>
      </c>
      <c r="I45" s="10"/>
      <c r="J45" s="49"/>
      <c r="K45" s="11">
        <v>7019</v>
      </c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52" t="s">
        <v>53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49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52" t="s">
        <v>53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49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46" t="s">
        <v>95</v>
      </c>
      <c r="B48" s="8"/>
      <c r="C48" s="52" t="s">
        <v>53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49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>
        <v>45197</v>
      </c>
      <c r="B49" s="8" t="s">
        <v>96</v>
      </c>
      <c r="C49" s="52" t="s">
        <v>71</v>
      </c>
      <c r="D49" s="10"/>
      <c r="E49" s="10">
        <f t="shared" si="11"/>
        <v>0</v>
      </c>
      <c r="F49" s="10">
        <v>1118.47</v>
      </c>
      <c r="G49" s="10">
        <f t="shared" si="9"/>
        <v>1118.47</v>
      </c>
      <c r="H49" s="10">
        <f t="shared" si="10"/>
        <v>0</v>
      </c>
      <c r="I49" s="10"/>
      <c r="J49" s="49"/>
      <c r="K49" s="11">
        <v>7019</v>
      </c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>
        <v>45357</v>
      </c>
      <c r="B50" s="8" t="s">
        <v>97</v>
      </c>
      <c r="C50" s="52" t="s">
        <v>71</v>
      </c>
      <c r="D50" s="10"/>
      <c r="E50" s="10">
        <f t="shared" si="11"/>
        <v>0</v>
      </c>
      <c r="F50" s="10">
        <v>559.23</v>
      </c>
      <c r="G50" s="10">
        <f t="shared" ref="G50:G65" si="12">IF(J50&gt;0,0,F50)</f>
        <v>559.23</v>
      </c>
      <c r="H50" s="10">
        <f t="shared" ref="H50:H65" si="13">+D50</f>
        <v>0</v>
      </c>
      <c r="I50" s="10"/>
      <c r="J50" s="49"/>
      <c r="K50" s="11">
        <v>7019</v>
      </c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52" t="s">
        <v>53</v>
      </c>
      <c r="D51" s="10"/>
      <c r="E51" s="10">
        <f t="shared" si="11"/>
        <v>0</v>
      </c>
      <c r="F51" s="10"/>
      <c r="G51" s="10">
        <f t="shared" si="12"/>
        <v>0</v>
      </c>
      <c r="H51" s="10">
        <f t="shared" si="13"/>
        <v>0</v>
      </c>
      <c r="I51" s="10"/>
      <c r="J51" s="49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52" t="s">
        <v>53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49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52" t="s">
        <v>53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49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52" t="s">
        <v>53</v>
      </c>
      <c r="D54" s="10"/>
      <c r="E54" s="10">
        <f t="shared" ref="E54:E69" si="14">+D54</f>
        <v>0</v>
      </c>
      <c r="F54" s="10"/>
      <c r="G54" s="10">
        <f t="shared" si="12"/>
        <v>0</v>
      </c>
      <c r="H54" s="10">
        <f t="shared" si="13"/>
        <v>0</v>
      </c>
      <c r="I54" s="10"/>
      <c r="J54" s="49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52" t="s">
        <v>53</v>
      </c>
      <c r="D55" s="10"/>
      <c r="E55" s="10">
        <f t="shared" si="14"/>
        <v>0</v>
      </c>
      <c r="F55" s="10"/>
      <c r="G55" s="10">
        <f t="shared" si="12"/>
        <v>0</v>
      </c>
      <c r="H55" s="10">
        <f t="shared" si="13"/>
        <v>0</v>
      </c>
      <c r="I55" s="10"/>
      <c r="J55" s="49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52" t="s">
        <v>53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49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52" t="s">
        <v>53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49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52" t="s">
        <v>53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49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52" t="s">
        <v>53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49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52" t="s">
        <v>53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49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52" t="s">
        <v>53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49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52" t="s">
        <v>53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49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52" t="s">
        <v>53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49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52" t="s">
        <v>53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49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52" t="s">
        <v>53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49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52" t="s">
        <v>53</v>
      </c>
      <c r="D66" s="10"/>
      <c r="E66" s="10">
        <f t="shared" si="14"/>
        <v>0</v>
      </c>
      <c r="F66" s="10"/>
      <c r="G66" s="10">
        <f t="shared" ref="G66:G81" si="15">IF(J66&gt;0,0,F66)</f>
        <v>0</v>
      </c>
      <c r="H66" s="10">
        <f t="shared" ref="H66:H81" si="16">+D66</f>
        <v>0</v>
      </c>
      <c r="I66" s="10"/>
      <c r="J66" s="49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52" t="s">
        <v>53</v>
      </c>
      <c r="D67" s="10"/>
      <c r="E67" s="10">
        <f t="shared" si="14"/>
        <v>0</v>
      </c>
      <c r="F67" s="10"/>
      <c r="G67" s="10">
        <f t="shared" si="15"/>
        <v>0</v>
      </c>
      <c r="H67" s="10">
        <f t="shared" si="16"/>
        <v>0</v>
      </c>
      <c r="I67" s="10"/>
      <c r="J67" s="49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52" t="s">
        <v>53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49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52" t="s">
        <v>53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49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52" t="s">
        <v>53</v>
      </c>
      <c r="D70" s="10"/>
      <c r="E70" s="10">
        <f t="shared" ref="E70:E85" si="17">+D70</f>
        <v>0</v>
      </c>
      <c r="F70" s="10"/>
      <c r="G70" s="10">
        <f t="shared" si="15"/>
        <v>0</v>
      </c>
      <c r="H70" s="10">
        <f t="shared" si="16"/>
        <v>0</v>
      </c>
      <c r="I70" s="10"/>
      <c r="J70" s="49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52" t="s">
        <v>53</v>
      </c>
      <c r="D71" s="10"/>
      <c r="E71" s="10">
        <f t="shared" si="17"/>
        <v>0</v>
      </c>
      <c r="F71" s="10"/>
      <c r="G71" s="10">
        <f t="shared" si="15"/>
        <v>0</v>
      </c>
      <c r="H71" s="10">
        <f t="shared" si="16"/>
        <v>0</v>
      </c>
      <c r="I71" s="10"/>
      <c r="J71" s="49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52" t="s">
        <v>53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49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52" t="s">
        <v>53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49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52" t="s">
        <v>53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49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52" t="s">
        <v>53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49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52" t="s">
        <v>53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49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52" t="s">
        <v>53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49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52" t="s">
        <v>53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49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52" t="s">
        <v>53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49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52" t="s">
        <v>53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49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52" t="s">
        <v>53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49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52" t="s">
        <v>53</v>
      </c>
      <c r="D82" s="10"/>
      <c r="E82" s="10">
        <f t="shared" si="17"/>
        <v>0</v>
      </c>
      <c r="F82" s="10"/>
      <c r="G82" s="10">
        <f t="shared" ref="G82:G97" si="18">IF(J82&gt;0,0,F82)</f>
        <v>0</v>
      </c>
      <c r="H82" s="10">
        <f t="shared" ref="H82:H97" si="19">+D82</f>
        <v>0</v>
      </c>
      <c r="I82" s="10"/>
      <c r="J82" s="49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52" t="s">
        <v>53</v>
      </c>
      <c r="D83" s="10"/>
      <c r="E83" s="10">
        <f t="shared" si="17"/>
        <v>0</v>
      </c>
      <c r="F83" s="10"/>
      <c r="G83" s="10">
        <f t="shared" si="18"/>
        <v>0</v>
      </c>
      <c r="H83" s="10">
        <f t="shared" si="19"/>
        <v>0</v>
      </c>
      <c r="I83" s="10"/>
      <c r="J83" s="49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52" t="s">
        <v>53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49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52" t="s">
        <v>53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49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52" t="s">
        <v>53</v>
      </c>
      <c r="D86" s="10"/>
      <c r="E86" s="10">
        <f t="shared" ref="E86:E101" si="20">+D86</f>
        <v>0</v>
      </c>
      <c r="F86" s="10"/>
      <c r="G86" s="10">
        <f t="shared" si="18"/>
        <v>0</v>
      </c>
      <c r="H86" s="10">
        <f t="shared" si="19"/>
        <v>0</v>
      </c>
      <c r="I86" s="10"/>
      <c r="J86" s="49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52" t="s">
        <v>53</v>
      </c>
      <c r="D87" s="10"/>
      <c r="E87" s="10">
        <f t="shared" si="20"/>
        <v>0</v>
      </c>
      <c r="F87" s="10"/>
      <c r="G87" s="10">
        <f t="shared" si="18"/>
        <v>0</v>
      </c>
      <c r="H87" s="10">
        <f t="shared" si="19"/>
        <v>0</v>
      </c>
      <c r="I87" s="10"/>
      <c r="J87" s="49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52" t="s">
        <v>53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49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52" t="s">
        <v>53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49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52" t="s">
        <v>53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49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52" t="s">
        <v>53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49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52" t="s">
        <v>53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49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52" t="s">
        <v>53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49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52" t="s">
        <v>53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49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52" t="s">
        <v>53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49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52" t="s">
        <v>53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49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52" t="s">
        <v>53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49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52" t="s">
        <v>53</v>
      </c>
      <c r="D98" s="10"/>
      <c r="E98" s="10">
        <f t="shared" si="20"/>
        <v>0</v>
      </c>
      <c r="F98" s="10"/>
      <c r="G98" s="10">
        <f t="shared" ref="G98:G113" si="21">IF(J98&gt;0,0,F98)</f>
        <v>0</v>
      </c>
      <c r="H98" s="10">
        <f t="shared" ref="H98:H113" si="22">+D98</f>
        <v>0</v>
      </c>
      <c r="I98" s="10"/>
      <c r="J98" s="49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52" t="s">
        <v>53</v>
      </c>
      <c r="D99" s="10"/>
      <c r="E99" s="10">
        <f t="shared" si="20"/>
        <v>0</v>
      </c>
      <c r="F99" s="10"/>
      <c r="G99" s="10">
        <f t="shared" si="21"/>
        <v>0</v>
      </c>
      <c r="H99" s="10">
        <f t="shared" si="22"/>
        <v>0</v>
      </c>
      <c r="I99" s="10"/>
      <c r="J99" s="49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52" t="s">
        <v>53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49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52" t="s">
        <v>53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49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52" t="s">
        <v>53</v>
      </c>
      <c r="D102" s="10"/>
      <c r="E102" s="10">
        <f t="shared" ref="E102:E117" si="23">+D102</f>
        <v>0</v>
      </c>
      <c r="F102" s="10"/>
      <c r="G102" s="10">
        <f t="shared" si="21"/>
        <v>0</v>
      </c>
      <c r="H102" s="10">
        <f t="shared" si="22"/>
        <v>0</v>
      </c>
      <c r="I102" s="10"/>
      <c r="J102" s="49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52" t="s">
        <v>53</v>
      </c>
      <c r="D103" s="10"/>
      <c r="E103" s="10">
        <f t="shared" si="23"/>
        <v>0</v>
      </c>
      <c r="F103" s="10"/>
      <c r="G103" s="10">
        <f t="shared" si="21"/>
        <v>0</v>
      </c>
      <c r="H103" s="10">
        <f t="shared" si="22"/>
        <v>0</v>
      </c>
      <c r="I103" s="10"/>
      <c r="J103" s="49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52" t="s">
        <v>53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49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52" t="s">
        <v>53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49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52" t="s">
        <v>53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49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52" t="s">
        <v>53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49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52" t="s">
        <v>53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49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52" t="s">
        <v>53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49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52" t="s">
        <v>53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49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52" t="s">
        <v>53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49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52" t="s">
        <v>53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49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52" t="s">
        <v>53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49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52" t="s">
        <v>53</v>
      </c>
      <c r="D114" s="10"/>
      <c r="E114" s="10">
        <f t="shared" si="23"/>
        <v>0</v>
      </c>
      <c r="F114" s="10"/>
      <c r="G114" s="10">
        <f t="shared" ref="G114:G129" si="24">IF(J114&gt;0,0,F114)</f>
        <v>0</v>
      </c>
      <c r="H114" s="10">
        <f t="shared" ref="H114:H129" si="25">+D114</f>
        <v>0</v>
      </c>
      <c r="I114" s="10"/>
      <c r="J114" s="49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52" t="s">
        <v>53</v>
      </c>
      <c r="D115" s="10"/>
      <c r="E115" s="10">
        <f t="shared" si="23"/>
        <v>0</v>
      </c>
      <c r="F115" s="10"/>
      <c r="G115" s="10">
        <f t="shared" si="24"/>
        <v>0</v>
      </c>
      <c r="H115" s="10">
        <f t="shared" si="25"/>
        <v>0</v>
      </c>
      <c r="I115" s="10"/>
      <c r="J115" s="49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52" t="s">
        <v>53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49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52" t="s">
        <v>53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49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52" t="s">
        <v>53</v>
      </c>
      <c r="D118" s="10"/>
      <c r="E118" s="10">
        <f t="shared" ref="E118:E133" si="26">+D118</f>
        <v>0</v>
      </c>
      <c r="F118" s="10"/>
      <c r="G118" s="10">
        <f t="shared" si="24"/>
        <v>0</v>
      </c>
      <c r="H118" s="10">
        <f t="shared" si="25"/>
        <v>0</v>
      </c>
      <c r="I118" s="10"/>
      <c r="J118" s="49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52" t="s">
        <v>53</v>
      </c>
      <c r="D119" s="10"/>
      <c r="E119" s="10">
        <f t="shared" si="26"/>
        <v>0</v>
      </c>
      <c r="F119" s="10"/>
      <c r="G119" s="10">
        <f t="shared" si="24"/>
        <v>0</v>
      </c>
      <c r="H119" s="10">
        <f t="shared" si="25"/>
        <v>0</v>
      </c>
      <c r="I119" s="10"/>
      <c r="J119" s="49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52" t="s">
        <v>53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49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52" t="s">
        <v>53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49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52" t="s">
        <v>53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49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52" t="s">
        <v>53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49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52" t="s">
        <v>53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49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52" t="s">
        <v>53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49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52" t="s">
        <v>53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49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52" t="s">
        <v>53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49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52" t="s">
        <v>53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49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52" t="s">
        <v>53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49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52" t="s">
        <v>53</v>
      </c>
      <c r="D130" s="10"/>
      <c r="E130" s="10">
        <f t="shared" si="26"/>
        <v>0</v>
      </c>
      <c r="F130" s="10"/>
      <c r="G130" s="10">
        <f t="shared" ref="G130:G145" si="27">IF(J130&gt;0,0,F130)</f>
        <v>0</v>
      </c>
      <c r="H130" s="10">
        <f t="shared" ref="H130:H145" si="28">+D130</f>
        <v>0</v>
      </c>
      <c r="I130" s="10"/>
      <c r="J130" s="49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52" t="s">
        <v>53</v>
      </c>
      <c r="D131" s="10"/>
      <c r="E131" s="10">
        <f t="shared" si="26"/>
        <v>0</v>
      </c>
      <c r="F131" s="10"/>
      <c r="G131" s="10">
        <f t="shared" si="27"/>
        <v>0</v>
      </c>
      <c r="H131" s="10">
        <f t="shared" si="28"/>
        <v>0</v>
      </c>
      <c r="I131" s="10"/>
      <c r="J131" s="49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52" t="s">
        <v>53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49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52" t="s">
        <v>53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49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52" t="s">
        <v>53</v>
      </c>
      <c r="D134" s="10"/>
      <c r="E134" s="10">
        <f t="shared" ref="E134:E149" si="29">+D134</f>
        <v>0</v>
      </c>
      <c r="F134" s="10"/>
      <c r="G134" s="10">
        <f t="shared" si="27"/>
        <v>0</v>
      </c>
      <c r="H134" s="10">
        <f t="shared" si="28"/>
        <v>0</v>
      </c>
      <c r="I134" s="10"/>
      <c r="J134" s="49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52" t="s">
        <v>53</v>
      </c>
      <c r="D135" s="10"/>
      <c r="E135" s="10">
        <f t="shared" si="29"/>
        <v>0</v>
      </c>
      <c r="F135" s="10"/>
      <c r="G135" s="10">
        <f t="shared" si="27"/>
        <v>0</v>
      </c>
      <c r="H135" s="10">
        <f t="shared" si="28"/>
        <v>0</v>
      </c>
      <c r="I135" s="10"/>
      <c r="J135" s="49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52" t="s">
        <v>53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49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52" t="s">
        <v>53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49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52" t="s">
        <v>53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49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52" t="s">
        <v>53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49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52" t="s">
        <v>53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49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52" t="s">
        <v>53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49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52" t="s">
        <v>53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49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52" t="s">
        <v>53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49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52" t="s">
        <v>53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49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52" t="s">
        <v>53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49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52" t="s">
        <v>53</v>
      </c>
      <c r="D146" s="10"/>
      <c r="E146" s="10">
        <f t="shared" si="29"/>
        <v>0</v>
      </c>
      <c r="F146" s="10"/>
      <c r="G146" s="10">
        <f t="shared" ref="G146:G161" si="30">IF(J146&gt;0,0,F146)</f>
        <v>0</v>
      </c>
      <c r="H146" s="10">
        <f t="shared" ref="H146:H161" si="31">+D146</f>
        <v>0</v>
      </c>
      <c r="I146" s="10"/>
      <c r="J146" s="49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52" t="s">
        <v>53</v>
      </c>
      <c r="D147" s="10"/>
      <c r="E147" s="10">
        <f t="shared" si="29"/>
        <v>0</v>
      </c>
      <c r="F147" s="10"/>
      <c r="G147" s="10">
        <f t="shared" si="30"/>
        <v>0</v>
      </c>
      <c r="H147" s="10">
        <f t="shared" si="31"/>
        <v>0</v>
      </c>
      <c r="I147" s="10"/>
      <c r="J147" s="49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52" t="s">
        <v>53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49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52" t="s">
        <v>53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49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52" t="s">
        <v>53</v>
      </c>
      <c r="D150" s="10"/>
      <c r="E150" s="10">
        <f t="shared" ref="E150:E165" si="32">+D150</f>
        <v>0</v>
      </c>
      <c r="F150" s="10"/>
      <c r="G150" s="10">
        <f t="shared" si="30"/>
        <v>0</v>
      </c>
      <c r="H150" s="10">
        <f t="shared" si="31"/>
        <v>0</v>
      </c>
      <c r="I150" s="10"/>
      <c r="J150" s="49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52" t="s">
        <v>53</v>
      </c>
      <c r="D151" s="10"/>
      <c r="E151" s="10">
        <f t="shared" si="32"/>
        <v>0</v>
      </c>
      <c r="F151" s="10"/>
      <c r="G151" s="10">
        <f t="shared" si="30"/>
        <v>0</v>
      </c>
      <c r="H151" s="10">
        <f t="shared" si="31"/>
        <v>0</v>
      </c>
      <c r="I151" s="10"/>
      <c r="J151" s="49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52" t="s">
        <v>53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49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52" t="s">
        <v>53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49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52" t="s">
        <v>53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49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52" t="s">
        <v>53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49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52" t="s">
        <v>53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49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52" t="s">
        <v>53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49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52" t="s">
        <v>53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49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52" t="s">
        <v>53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49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52" t="s">
        <v>53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49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52" t="s">
        <v>53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49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52" t="s">
        <v>53</v>
      </c>
      <c r="D162" s="10"/>
      <c r="E162" s="10">
        <f t="shared" si="32"/>
        <v>0</v>
      </c>
      <c r="F162" s="10"/>
      <c r="G162" s="10">
        <f t="shared" ref="G162:G177" si="33">IF(J162&gt;0,0,F162)</f>
        <v>0</v>
      </c>
      <c r="H162" s="10">
        <f t="shared" ref="H162:H177" si="34">+D162</f>
        <v>0</v>
      </c>
      <c r="I162" s="10"/>
      <c r="J162" s="49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52" t="s">
        <v>53</v>
      </c>
      <c r="D163" s="10"/>
      <c r="E163" s="10">
        <f t="shared" si="32"/>
        <v>0</v>
      </c>
      <c r="F163" s="10"/>
      <c r="G163" s="10">
        <f t="shared" si="33"/>
        <v>0</v>
      </c>
      <c r="H163" s="10">
        <f t="shared" si="34"/>
        <v>0</v>
      </c>
      <c r="I163" s="10"/>
      <c r="J163" s="49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52" t="s">
        <v>53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49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52" t="s">
        <v>53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49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52" t="s">
        <v>53</v>
      </c>
      <c r="D166" s="10"/>
      <c r="E166" s="10">
        <f t="shared" ref="E166:E181" si="35">+D166</f>
        <v>0</v>
      </c>
      <c r="F166" s="10"/>
      <c r="G166" s="10">
        <f t="shared" si="33"/>
        <v>0</v>
      </c>
      <c r="H166" s="10">
        <f t="shared" si="34"/>
        <v>0</v>
      </c>
      <c r="I166" s="10"/>
      <c r="J166" s="49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52" t="s">
        <v>53</v>
      </c>
      <c r="D167" s="10"/>
      <c r="E167" s="10">
        <f t="shared" si="35"/>
        <v>0</v>
      </c>
      <c r="F167" s="10"/>
      <c r="G167" s="10">
        <f t="shared" si="33"/>
        <v>0</v>
      </c>
      <c r="H167" s="10">
        <f t="shared" si="34"/>
        <v>0</v>
      </c>
      <c r="I167" s="10"/>
      <c r="J167" s="49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52" t="s">
        <v>53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49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52" t="s">
        <v>53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49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52" t="s">
        <v>53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49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52" t="s">
        <v>53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49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52" t="s">
        <v>53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49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52" t="s">
        <v>53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49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52" t="s">
        <v>53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49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52" t="s">
        <v>53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49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52" t="s">
        <v>53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49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52" t="s">
        <v>53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49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52" t="s">
        <v>53</v>
      </c>
      <c r="D178" s="10"/>
      <c r="E178" s="10">
        <f t="shared" si="35"/>
        <v>0</v>
      </c>
      <c r="F178" s="10"/>
      <c r="G178" s="10">
        <f t="shared" ref="G178:G193" si="36">IF(J178&gt;0,0,F178)</f>
        <v>0</v>
      </c>
      <c r="H178" s="10">
        <f t="shared" ref="H178:H193" si="37">+D178</f>
        <v>0</v>
      </c>
      <c r="I178" s="10"/>
      <c r="J178" s="49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52" t="s">
        <v>53</v>
      </c>
      <c r="D179" s="10"/>
      <c r="E179" s="10">
        <f t="shared" si="35"/>
        <v>0</v>
      </c>
      <c r="F179" s="10"/>
      <c r="G179" s="10">
        <f t="shared" si="36"/>
        <v>0</v>
      </c>
      <c r="H179" s="10">
        <f t="shared" si="37"/>
        <v>0</v>
      </c>
      <c r="I179" s="10"/>
      <c r="J179" s="49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52" t="s">
        <v>53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49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52" t="s">
        <v>53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49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52" t="s">
        <v>53</v>
      </c>
      <c r="D182" s="10"/>
      <c r="E182" s="10">
        <f t="shared" ref="E182:E197" si="38">+D182</f>
        <v>0</v>
      </c>
      <c r="F182" s="10"/>
      <c r="G182" s="10">
        <f t="shared" si="36"/>
        <v>0</v>
      </c>
      <c r="H182" s="10">
        <f t="shared" si="37"/>
        <v>0</v>
      </c>
      <c r="I182" s="10"/>
      <c r="J182" s="49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52" t="s">
        <v>53</v>
      </c>
      <c r="D183" s="10"/>
      <c r="E183" s="10">
        <f t="shared" si="38"/>
        <v>0</v>
      </c>
      <c r="F183" s="10"/>
      <c r="G183" s="10">
        <f t="shared" si="36"/>
        <v>0</v>
      </c>
      <c r="H183" s="10">
        <f t="shared" si="37"/>
        <v>0</v>
      </c>
      <c r="I183" s="10"/>
      <c r="J183" s="49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52" t="s">
        <v>53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49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52" t="s">
        <v>53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49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52" t="s">
        <v>53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49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52" t="s">
        <v>53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49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52" t="s">
        <v>53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49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52" t="s">
        <v>53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49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52" t="s">
        <v>53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49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52" t="s">
        <v>53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49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52" t="s">
        <v>53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49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52" t="s">
        <v>53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49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52" t="s">
        <v>53</v>
      </c>
      <c r="D194" s="10"/>
      <c r="E194" s="10">
        <f t="shared" si="38"/>
        <v>0</v>
      </c>
      <c r="F194" s="10"/>
      <c r="G194" s="10">
        <f t="shared" ref="G194:G209" si="39">IF(J194&gt;0,0,F194)</f>
        <v>0</v>
      </c>
      <c r="H194" s="10">
        <f t="shared" ref="H194:H209" si="40">+D194</f>
        <v>0</v>
      </c>
      <c r="I194" s="10"/>
      <c r="J194" s="49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52" t="s">
        <v>53</v>
      </c>
      <c r="D195" s="10"/>
      <c r="E195" s="10">
        <f t="shared" si="38"/>
        <v>0</v>
      </c>
      <c r="F195" s="10"/>
      <c r="G195" s="10">
        <f t="shared" si="39"/>
        <v>0</v>
      </c>
      <c r="H195" s="10">
        <f t="shared" si="40"/>
        <v>0</v>
      </c>
      <c r="I195" s="10"/>
      <c r="J195" s="49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52" t="s">
        <v>53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49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52" t="s">
        <v>53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49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52" t="s">
        <v>53</v>
      </c>
      <c r="D198" s="10"/>
      <c r="E198" s="10">
        <f t="shared" ref="E198:E213" si="41">+D198</f>
        <v>0</v>
      </c>
      <c r="F198" s="10"/>
      <c r="G198" s="10">
        <f t="shared" si="39"/>
        <v>0</v>
      </c>
      <c r="H198" s="10">
        <f t="shared" si="40"/>
        <v>0</v>
      </c>
      <c r="I198" s="10"/>
      <c r="J198" s="49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52" t="s">
        <v>53</v>
      </c>
      <c r="D199" s="10"/>
      <c r="E199" s="10">
        <f t="shared" si="41"/>
        <v>0</v>
      </c>
      <c r="F199" s="10"/>
      <c r="G199" s="10">
        <f t="shared" si="39"/>
        <v>0</v>
      </c>
      <c r="H199" s="10">
        <f t="shared" si="40"/>
        <v>0</v>
      </c>
      <c r="I199" s="10"/>
      <c r="J199" s="49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52" t="s">
        <v>53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49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52" t="s">
        <v>53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49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52" t="s">
        <v>53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49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52" t="s">
        <v>53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49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52" t="s">
        <v>53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49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52" t="s">
        <v>53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49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52" t="s">
        <v>53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49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52" t="s">
        <v>53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49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52" t="s">
        <v>53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49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52" t="s">
        <v>53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49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52" t="s">
        <v>53</v>
      </c>
      <c r="D210" s="10"/>
      <c r="E210" s="10">
        <f t="shared" si="41"/>
        <v>0</v>
      </c>
      <c r="F210" s="10"/>
      <c r="G210" s="10">
        <f t="shared" ref="G210:G225" si="42">IF(J210&gt;0,0,F210)</f>
        <v>0</v>
      </c>
      <c r="H210" s="10">
        <f t="shared" ref="H210:H225" si="43">+D210</f>
        <v>0</v>
      </c>
      <c r="I210" s="10"/>
      <c r="J210" s="49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52" t="s">
        <v>53</v>
      </c>
      <c r="D211" s="10"/>
      <c r="E211" s="10">
        <f t="shared" si="41"/>
        <v>0</v>
      </c>
      <c r="F211" s="10"/>
      <c r="G211" s="10">
        <f t="shared" si="42"/>
        <v>0</v>
      </c>
      <c r="H211" s="10">
        <f t="shared" si="43"/>
        <v>0</v>
      </c>
      <c r="I211" s="10"/>
      <c r="J211" s="49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52" t="s">
        <v>53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49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52" t="s">
        <v>53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49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52" t="s">
        <v>53</v>
      </c>
      <c r="D214" s="10"/>
      <c r="E214" s="10">
        <f t="shared" ref="E214:E229" si="44">+D214</f>
        <v>0</v>
      </c>
      <c r="F214" s="10"/>
      <c r="G214" s="10">
        <f t="shared" si="42"/>
        <v>0</v>
      </c>
      <c r="H214" s="10">
        <f t="shared" si="43"/>
        <v>0</v>
      </c>
      <c r="I214" s="10"/>
      <c r="J214" s="49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52" t="s">
        <v>53</v>
      </c>
      <c r="D215" s="10"/>
      <c r="E215" s="10">
        <f t="shared" si="44"/>
        <v>0</v>
      </c>
      <c r="F215" s="10"/>
      <c r="G215" s="10">
        <f t="shared" si="42"/>
        <v>0</v>
      </c>
      <c r="H215" s="10">
        <f t="shared" si="43"/>
        <v>0</v>
      </c>
      <c r="I215" s="10"/>
      <c r="J215" s="49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52" t="s">
        <v>53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49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52" t="s">
        <v>53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49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52" t="s">
        <v>53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49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52" t="s">
        <v>53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49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52" t="s">
        <v>53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49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52" t="s">
        <v>53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49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52" t="s">
        <v>53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49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52" t="s">
        <v>53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49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52" t="s">
        <v>53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49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52" t="s">
        <v>53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49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52" t="s">
        <v>53</v>
      </c>
      <c r="D226" s="10"/>
      <c r="E226" s="10">
        <f t="shared" si="44"/>
        <v>0</v>
      </c>
      <c r="F226" s="10"/>
      <c r="G226" s="10">
        <f t="shared" ref="G226:G239" si="45">IF(J226&gt;0,0,F226)</f>
        <v>0</v>
      </c>
      <c r="H226" s="10">
        <f t="shared" ref="H226:H239" si="46">+D226</f>
        <v>0</v>
      </c>
      <c r="I226" s="10"/>
      <c r="J226" s="49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52" t="s">
        <v>53</v>
      </c>
      <c r="D227" s="10"/>
      <c r="E227" s="10">
        <f t="shared" si="44"/>
        <v>0</v>
      </c>
      <c r="F227" s="10"/>
      <c r="G227" s="10">
        <f t="shared" si="45"/>
        <v>0</v>
      </c>
      <c r="H227" s="10">
        <f t="shared" si="46"/>
        <v>0</v>
      </c>
      <c r="I227" s="10"/>
      <c r="J227" s="49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52" t="s">
        <v>53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49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52" t="s">
        <v>53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49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52" t="s">
        <v>53</v>
      </c>
      <c r="D230" s="10"/>
      <c r="E230" s="10">
        <f t="shared" ref="E230:E239" si="47">+D230</f>
        <v>0</v>
      </c>
      <c r="F230" s="10"/>
      <c r="G230" s="10">
        <f t="shared" si="45"/>
        <v>0</v>
      </c>
      <c r="H230" s="10">
        <f t="shared" si="46"/>
        <v>0</v>
      </c>
      <c r="I230" s="10"/>
      <c r="J230" s="49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52" t="s">
        <v>53</v>
      </c>
      <c r="D231" s="10"/>
      <c r="E231" s="10">
        <f t="shared" si="47"/>
        <v>0</v>
      </c>
      <c r="F231" s="10"/>
      <c r="G231" s="10">
        <f t="shared" si="45"/>
        <v>0</v>
      </c>
      <c r="H231" s="10">
        <f t="shared" si="46"/>
        <v>0</v>
      </c>
      <c r="I231" s="10"/>
      <c r="J231" s="49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52" t="s">
        <v>53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49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52" t="s">
        <v>53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49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52" t="s">
        <v>53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49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52" t="s">
        <v>53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49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52" t="s">
        <v>53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49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52" t="s">
        <v>53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49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52" t="s">
        <v>53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49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52" t="s">
        <v>53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49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52" t="s">
        <v>53</v>
      </c>
      <c r="D240" s="10"/>
      <c r="E240" s="10">
        <f>+D240</f>
        <v>0</v>
      </c>
      <c r="F240" s="10"/>
      <c r="G240" s="10">
        <f>IF(J240&gt;0,0,F240)</f>
        <v>0</v>
      </c>
      <c r="H240" s="10">
        <f>+D240</f>
        <v>0</v>
      </c>
      <c r="I240" s="10"/>
      <c r="J240" s="49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2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6" t="s">
        <v>0</v>
      </c>
    </row>
    <row r="4" spans="2:17" ht="15.75" x14ac:dyDescent="0.25">
      <c r="B4"/>
      <c r="C4" s="16" t="e">
        <f>+PROJECT!#REF!</f>
        <v>#REF!</v>
      </c>
    </row>
    <row r="5" spans="2:17" ht="15.75" x14ac:dyDescent="0.25">
      <c r="B5"/>
      <c r="C5" s="37" t="s">
        <v>17</v>
      </c>
      <c r="D5" s="1">
        <f>+PROJECT!D6</f>
        <v>19091770</v>
      </c>
      <c r="E5"/>
    </row>
    <row r="6" spans="2:17" ht="15.75" x14ac:dyDescent="0.25">
      <c r="B6"/>
      <c r="C6" s="16" t="s">
        <v>18</v>
      </c>
      <c r="E6" s="38"/>
    </row>
    <row r="9" spans="2:17" x14ac:dyDescent="0.2">
      <c r="B9" s="39" t="s">
        <v>19</v>
      </c>
      <c r="C9" s="1" t="s">
        <v>20</v>
      </c>
    </row>
    <row r="10" spans="2:17" x14ac:dyDescent="0.2">
      <c r="B10" s="18"/>
      <c r="G10" s="19" t="s">
        <v>21</v>
      </c>
      <c r="H10" s="19"/>
    </row>
    <row r="11" spans="2:17" x14ac:dyDescent="0.2">
      <c r="B11" s="18"/>
      <c r="G11" s="19" t="s">
        <v>21</v>
      </c>
    </row>
    <row r="12" spans="2:17" x14ac:dyDescent="0.2">
      <c r="B12" s="18"/>
      <c r="G12" s="19" t="s">
        <v>21</v>
      </c>
    </row>
    <row r="13" spans="2:17" x14ac:dyDescent="0.2">
      <c r="B13" s="18"/>
      <c r="G13" s="19" t="s">
        <v>21</v>
      </c>
    </row>
    <row r="14" spans="2:17" x14ac:dyDescent="0.2">
      <c r="B14" s="18"/>
      <c r="G14" s="19" t="s">
        <v>21</v>
      </c>
    </row>
    <row r="15" spans="2:17" x14ac:dyDescent="0.2">
      <c r="G15" s="19"/>
      <c r="H15" s="19"/>
    </row>
    <row r="16" spans="2:17" x14ac:dyDescent="0.2">
      <c r="B16" s="16" t="s">
        <v>22</v>
      </c>
      <c r="C16" s="22"/>
      <c r="D16" s="22"/>
      <c r="E16" s="22"/>
      <c r="F16" s="22"/>
      <c r="G16" s="23"/>
      <c r="H16" s="23">
        <f>SUM(G10:G15)</f>
        <v>0</v>
      </c>
      <c r="Q16" s="20">
        <f>4619526.06-145100-35000-4000-367.35-1726.55</f>
        <v>4433332.16</v>
      </c>
    </row>
    <row r="17" spans="2:17" x14ac:dyDescent="0.2">
      <c r="Q17" s="20">
        <f>11378865.94+35000+4000+367.35+1726.55</f>
        <v>11419959.84</v>
      </c>
    </row>
    <row r="18" spans="2:17" x14ac:dyDescent="0.2">
      <c r="B18" s="17" t="s">
        <v>23</v>
      </c>
      <c r="C18" s="22"/>
      <c r="D18" s="22"/>
      <c r="E18" s="22"/>
      <c r="F18" s="22"/>
      <c r="G18" s="24" t="s">
        <v>24</v>
      </c>
      <c r="H18" s="25" t="s">
        <v>25</v>
      </c>
      <c r="Q18" s="20">
        <f>Q16+Q17</f>
        <v>15853292</v>
      </c>
    </row>
    <row r="19" spans="2:17" x14ac:dyDescent="0.2">
      <c r="B19" s="17" t="s">
        <v>26</v>
      </c>
      <c r="G19" s="19"/>
      <c r="I19" s="20"/>
      <c r="Q19" s="20">
        <f>15998392-145100</f>
        <v>15853292</v>
      </c>
    </row>
    <row r="20" spans="2:17" x14ac:dyDescent="0.2">
      <c r="B20" s="18" t="s">
        <v>27</v>
      </c>
      <c r="G20" s="19" t="s">
        <v>21</v>
      </c>
      <c r="H20" s="19"/>
      <c r="I20" s="20"/>
    </row>
    <row r="21" spans="2:17" x14ac:dyDescent="0.2">
      <c r="B21" s="18" t="s">
        <v>28</v>
      </c>
      <c r="G21" s="19" t="s">
        <v>21</v>
      </c>
      <c r="H21" s="19"/>
      <c r="I21" s="20"/>
    </row>
    <row r="22" spans="2:17" x14ac:dyDescent="0.2">
      <c r="B22" s="18" t="s">
        <v>28</v>
      </c>
      <c r="G22" s="19" t="s">
        <v>21</v>
      </c>
      <c r="H22" s="19"/>
      <c r="I22" s="20"/>
    </row>
    <row r="23" spans="2:17" x14ac:dyDescent="0.2">
      <c r="B23" s="18"/>
      <c r="H23" s="19"/>
      <c r="I23" s="20"/>
    </row>
    <row r="24" spans="2:17" x14ac:dyDescent="0.2">
      <c r="B24" s="41" t="s">
        <v>29</v>
      </c>
      <c r="G24" s="19" t="s">
        <v>21</v>
      </c>
      <c r="H24" s="19"/>
      <c r="I24" s="20"/>
    </row>
    <row r="25" spans="2:17" x14ac:dyDescent="0.2">
      <c r="B25" s="41" t="s">
        <v>29</v>
      </c>
      <c r="G25" s="19" t="s">
        <v>21</v>
      </c>
    </row>
    <row r="26" spans="2:17" x14ac:dyDescent="0.2">
      <c r="B26" s="18" t="s">
        <v>30</v>
      </c>
      <c r="H26" s="19" t="s">
        <v>21</v>
      </c>
      <c r="I26" s="20"/>
    </row>
    <row r="27" spans="2:17" x14ac:dyDescent="0.2">
      <c r="B27" s="18" t="s">
        <v>31</v>
      </c>
      <c r="H27" s="19" t="s">
        <v>21</v>
      </c>
      <c r="I27" s="20"/>
    </row>
    <row r="28" spans="2:17" x14ac:dyDescent="0.2">
      <c r="B28" s="18" t="s">
        <v>32</v>
      </c>
      <c r="H28" s="19" t="s">
        <v>21</v>
      </c>
      <c r="I28" s="20"/>
    </row>
    <row r="29" spans="2:17" x14ac:dyDescent="0.2">
      <c r="B29" s="18" t="s">
        <v>33</v>
      </c>
      <c r="H29" s="19" t="s">
        <v>21</v>
      </c>
      <c r="I29" s="20"/>
    </row>
    <row r="30" spans="2:17" x14ac:dyDescent="0.2">
      <c r="B30" s="18" t="s">
        <v>34</v>
      </c>
      <c r="H30" s="19" t="s">
        <v>21</v>
      </c>
    </row>
    <row r="31" spans="2:17" x14ac:dyDescent="0.2">
      <c r="B31" s="18" t="s">
        <v>35</v>
      </c>
      <c r="H31" s="19" t="s">
        <v>21</v>
      </c>
      <c r="I31" s="20"/>
    </row>
    <row r="32" spans="2:17" x14ac:dyDescent="0.2">
      <c r="H32" s="19"/>
      <c r="I32" s="20"/>
    </row>
    <row r="33" spans="2:10" x14ac:dyDescent="0.2">
      <c r="B33" s="17" t="s">
        <v>36</v>
      </c>
      <c r="G33" s="19" t="s">
        <v>21</v>
      </c>
      <c r="H33" s="19"/>
      <c r="I33" s="20"/>
      <c r="J33" s="19"/>
    </row>
    <row r="34" spans="2:10" x14ac:dyDescent="0.2">
      <c r="B34" s="18"/>
      <c r="H34" s="19" t="s">
        <v>21</v>
      </c>
      <c r="I34" s="20"/>
    </row>
    <row r="35" spans="2:10" x14ac:dyDescent="0.2">
      <c r="B35" s="18"/>
      <c r="H35" s="19" t="s">
        <v>21</v>
      </c>
      <c r="I35" s="20"/>
      <c r="J35" s="26"/>
    </row>
    <row r="36" spans="2:10" x14ac:dyDescent="0.2">
      <c r="H36" s="19"/>
      <c r="I36" s="20"/>
      <c r="J36" s="19"/>
    </row>
    <row r="37" spans="2:10" x14ac:dyDescent="0.2">
      <c r="B37" s="17" t="s">
        <v>37</v>
      </c>
      <c r="C37" s="22"/>
      <c r="D37" s="22"/>
      <c r="E37" s="22"/>
      <c r="F37" s="22"/>
      <c r="G37" s="19" t="s">
        <v>21</v>
      </c>
      <c r="H37" s="19"/>
      <c r="I37" s="27"/>
    </row>
    <row r="38" spans="2:10" x14ac:dyDescent="0.2">
      <c r="B38" s="40"/>
      <c r="H38" s="19" t="s">
        <v>21</v>
      </c>
      <c r="I38" s="20"/>
    </row>
    <row r="39" spans="2:10" x14ac:dyDescent="0.2">
      <c r="I39" s="20"/>
    </row>
    <row r="40" spans="2:10" x14ac:dyDescent="0.2">
      <c r="B40" s="17" t="s">
        <v>38</v>
      </c>
      <c r="H40" s="19"/>
      <c r="I40" s="20"/>
    </row>
    <row r="41" spans="2:10" x14ac:dyDescent="0.2">
      <c r="H41" s="19"/>
      <c r="I41" s="20"/>
    </row>
    <row r="42" spans="2:10" x14ac:dyDescent="0.2">
      <c r="B42" s="17" t="s">
        <v>39</v>
      </c>
      <c r="G42" s="19" t="s">
        <v>21</v>
      </c>
      <c r="H42" s="19" t="s">
        <v>21</v>
      </c>
      <c r="I42" s="20"/>
    </row>
    <row r="43" spans="2:10" x14ac:dyDescent="0.2">
      <c r="B43" s="18"/>
      <c r="G43" s="19"/>
      <c r="H43" s="19" t="s">
        <v>21</v>
      </c>
      <c r="I43" s="20"/>
    </row>
    <row r="44" spans="2:10" x14ac:dyDescent="0.2">
      <c r="B44" s="17"/>
      <c r="G44" s="19"/>
      <c r="H44" s="19"/>
      <c r="I44" s="20"/>
    </row>
    <row r="45" spans="2:10" x14ac:dyDescent="0.2">
      <c r="B45" s="17"/>
      <c r="G45" s="19"/>
      <c r="H45" s="19"/>
      <c r="I45" s="20"/>
    </row>
    <row r="46" spans="2:10" x14ac:dyDescent="0.2">
      <c r="B46" s="16" t="s">
        <v>40</v>
      </c>
      <c r="G46" s="19" t="s">
        <v>21</v>
      </c>
      <c r="H46" s="19" t="s">
        <v>21</v>
      </c>
      <c r="I46" s="20"/>
    </row>
    <row r="47" spans="2:10" x14ac:dyDescent="0.2">
      <c r="B47" s="16"/>
      <c r="G47" s="19"/>
      <c r="H47" s="19"/>
      <c r="I47" s="20"/>
    </row>
    <row r="48" spans="2:10" x14ac:dyDescent="0.2">
      <c r="B48" s="42" t="s">
        <v>41</v>
      </c>
      <c r="G48" s="19" t="s">
        <v>21</v>
      </c>
      <c r="H48" s="19" t="s">
        <v>21</v>
      </c>
      <c r="I48" s="20"/>
    </row>
    <row r="49" spans="2:9" x14ac:dyDescent="0.2">
      <c r="B49" s="16"/>
      <c r="G49" s="19"/>
      <c r="H49" s="19"/>
      <c r="I49" s="20"/>
    </row>
    <row r="50" spans="2:9" x14ac:dyDescent="0.2">
      <c r="B50" s="17" t="s">
        <v>42</v>
      </c>
      <c r="G50" s="19" t="s">
        <v>21</v>
      </c>
      <c r="H50" s="19"/>
      <c r="I50" s="20"/>
    </row>
    <row r="51" spans="2:9" x14ac:dyDescent="0.2">
      <c r="B51" s="28"/>
      <c r="C51" s="28"/>
      <c r="D51" s="28"/>
      <c r="E51" s="28"/>
      <c r="F51" s="28"/>
      <c r="G51" s="28"/>
      <c r="H51" s="21"/>
      <c r="I51" s="20"/>
    </row>
    <row r="52" spans="2:9" x14ac:dyDescent="0.2">
      <c r="B52" s="29" t="s">
        <v>43</v>
      </c>
      <c r="C52" s="30"/>
      <c r="D52" s="30"/>
      <c r="E52" s="30"/>
      <c r="F52" s="30"/>
      <c r="G52" s="31">
        <f>SUM(G19:G51)</f>
        <v>0</v>
      </c>
      <c r="H52" s="31">
        <f>SUM(H19:H51)</f>
        <v>0</v>
      </c>
      <c r="I52" s="28"/>
    </row>
    <row r="53" spans="2:9" ht="13.5" thickBot="1" x14ac:dyDescent="0.25">
      <c r="B53" s="32" t="s">
        <v>44</v>
      </c>
      <c r="C53" s="33"/>
      <c r="D53" s="33"/>
      <c r="E53" s="33"/>
      <c r="F53" s="33"/>
      <c r="G53" s="34"/>
      <c r="H53" s="35">
        <f>H16-H52</f>
        <v>0</v>
      </c>
      <c r="I53" s="36"/>
    </row>
    <row r="54" spans="2:9" ht="13.5" thickTop="1" x14ac:dyDescent="0.2">
      <c r="G54" s="19"/>
      <c r="H54" s="1" t="s">
        <v>45</v>
      </c>
    </row>
    <row r="55" spans="2:9" x14ac:dyDescent="0.2">
      <c r="G55" s="19"/>
      <c r="H55" s="19"/>
      <c r="I55" s="20"/>
    </row>
    <row r="56" spans="2:9" x14ac:dyDescent="0.2">
      <c r="G56" s="19"/>
      <c r="H56" s="19"/>
      <c r="I56" s="20"/>
    </row>
    <row r="57" spans="2:9" x14ac:dyDescent="0.2">
      <c r="G57" s="19"/>
      <c r="H57" s="19"/>
      <c r="I57" s="20"/>
    </row>
    <row r="58" spans="2:9" x14ac:dyDescent="0.2">
      <c r="G58" s="19"/>
      <c r="H58" s="19"/>
      <c r="I58" s="20"/>
    </row>
    <row r="59" spans="2:9" x14ac:dyDescent="0.2">
      <c r="G59" s="19"/>
      <c r="H59" s="19"/>
      <c r="I59" s="20"/>
    </row>
    <row r="60" spans="2:9" x14ac:dyDescent="0.2">
      <c r="G60" s="19"/>
      <c r="H60" s="19"/>
      <c r="I60" s="20"/>
    </row>
    <row r="61" spans="2:9" x14ac:dyDescent="0.2">
      <c r="G61" s="19"/>
      <c r="H61" s="19"/>
      <c r="I61" s="20"/>
    </row>
    <row r="62" spans="2:9" x14ac:dyDescent="0.2">
      <c r="G62" s="19"/>
      <c r="H62" s="19"/>
      <c r="I62" s="20"/>
    </row>
    <row r="63" spans="2:9" x14ac:dyDescent="0.2">
      <c r="G63" s="19"/>
      <c r="H63" s="19"/>
      <c r="I63" s="20"/>
    </row>
    <row r="64" spans="2:9" x14ac:dyDescent="0.2">
      <c r="G64" s="19"/>
      <c r="H64" s="19"/>
      <c r="I64" s="20"/>
    </row>
    <row r="65" spans="7:9" x14ac:dyDescent="0.2">
      <c r="G65" s="19"/>
      <c r="H65" s="19"/>
      <c r="I65" s="20"/>
    </row>
    <row r="66" spans="7:9" x14ac:dyDescent="0.2">
      <c r="G66" s="19"/>
      <c r="H66" s="19"/>
      <c r="I66" s="20"/>
    </row>
    <row r="67" spans="7:9" x14ac:dyDescent="0.2">
      <c r="G67" s="19"/>
      <c r="H67" s="19"/>
      <c r="I67" s="20"/>
    </row>
    <row r="68" spans="7:9" x14ac:dyDescent="0.2">
      <c r="G68" s="19"/>
      <c r="H68" s="19"/>
      <c r="I68" s="20"/>
    </row>
    <row r="69" spans="7:9" x14ac:dyDescent="0.2">
      <c r="G69" s="19"/>
      <c r="H69" s="19"/>
      <c r="I69" s="20"/>
    </row>
    <row r="70" spans="7:9" x14ac:dyDescent="0.2">
      <c r="G70" s="19"/>
      <c r="H70" s="19"/>
      <c r="I70" s="20"/>
    </row>
    <row r="71" spans="7:9" x14ac:dyDescent="0.2">
      <c r="G71" s="19"/>
      <c r="H71" s="19"/>
      <c r="I71" s="20"/>
    </row>
    <row r="72" spans="7:9" x14ac:dyDescent="0.2">
      <c r="G72" s="19"/>
      <c r="H72" s="19"/>
      <c r="I72" s="20"/>
    </row>
    <row r="73" spans="7:9" x14ac:dyDescent="0.2">
      <c r="H73" s="19"/>
      <c r="I73" s="20"/>
    </row>
    <row r="74" spans="7:9" x14ac:dyDescent="0.2">
      <c r="H74" s="19"/>
      <c r="I74" s="20"/>
    </row>
    <row r="75" spans="7:9" x14ac:dyDescent="0.2">
      <c r="H75" s="19"/>
      <c r="I75" s="20"/>
    </row>
    <row r="76" spans="7:9" x14ac:dyDescent="0.2">
      <c r="H76" s="19"/>
      <c r="I76" s="20"/>
    </row>
    <row r="77" spans="7:9" x14ac:dyDescent="0.2">
      <c r="H77" s="19"/>
      <c r="I77" s="20"/>
    </row>
    <row r="78" spans="7:9" x14ac:dyDescent="0.2">
      <c r="H78" s="19"/>
      <c r="I78" s="20"/>
    </row>
    <row r="79" spans="7:9" x14ac:dyDescent="0.2">
      <c r="H79" s="19"/>
      <c r="I79" s="20"/>
    </row>
    <row r="80" spans="7:9" x14ac:dyDescent="0.2">
      <c r="H80" s="19"/>
    </row>
    <row r="81" spans="8:8" x14ac:dyDescent="0.2">
      <c r="H81" s="19"/>
    </row>
    <row r="82" spans="8:8" x14ac:dyDescent="0.2">
      <c r="H82" s="19"/>
    </row>
    <row r="83" spans="8:8" x14ac:dyDescent="0.2">
      <c r="H83" s="19"/>
    </row>
    <row r="84" spans="8:8" x14ac:dyDescent="0.2">
      <c r="H84" s="19"/>
    </row>
    <row r="85" spans="8:8" x14ac:dyDescent="0.2">
      <c r="H85" s="19"/>
    </row>
    <row r="86" spans="8:8" x14ac:dyDescent="0.2">
      <c r="H86" s="19"/>
    </row>
    <row r="87" spans="8:8" x14ac:dyDescent="0.2">
      <c r="H87" s="19"/>
    </row>
    <row r="88" spans="8:8" x14ac:dyDescent="0.2">
      <c r="H88" s="19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2024-10-17T17:18:42Z</dcterms:modified>
</cp:coreProperties>
</file>