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6155\"/>
    </mc:Choice>
  </mc:AlternateContent>
  <xr:revisionPtr revIDLastSave="0" documentId="8_{AB6D6C3A-90A7-477B-BE90-A34F5971358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G22" i="1"/>
  <c r="E22" i="1"/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E15" i="1"/>
  <c r="E16" i="1"/>
  <c r="E17" i="1"/>
  <c r="E18" i="1"/>
  <c r="E19" i="1"/>
  <c r="E20" i="1"/>
  <c r="E21" i="1"/>
  <c r="E23" i="1"/>
  <c r="L11" i="1" l="1"/>
  <c r="I11" i="1"/>
  <c r="F11" i="1"/>
  <c r="D11" i="1"/>
  <c r="H21" i="1" l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<sst xmlns="http://schemas.openxmlformats.org/spreadsheetml/2006/main" count="334" uniqueCount="75">
  <si>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</si>
  <si>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</si>
  <si>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</si>
  <si>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</si>
  <si>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</si>
  <si>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</si>
  <si>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</si>
  <si>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</si>
  <si>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</si>
  <si>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</si>
  <si>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</si>
  <si>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</si>
  <si>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</si>
  <si>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</si>
  <si>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</si>
  <si>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</si>
  <si>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</si>
  <si>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</si>
  <si>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</si>
  <si>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</si>
  <si>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</si>
  <si>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</si>
  <si>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</si>
  <si>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</si>
  <si>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</si>
  <si>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</si>
  <si>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</si>
  <si>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</si>
  <si>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</si>
  <si>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</si>
  <si>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</si>
  <si>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</si>
  <si>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</si>
  <si>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</si>
  <si>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</si>
  <si>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</si>
  <si>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</si>
  <si>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</si>
  <si>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</si>
  <si>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</si>
  <si>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</si>
  <si>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</si>
  <si>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</si>
  <si>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</si>
  <si>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</si>
  <si>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</si>
  <si>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</si>
  <si>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</si>
  <si>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</si>
  <si>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</si>
  <si>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</si>
  <si>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</si>
  <si>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</si>
  <si>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</si>
  <si>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</si>
  <si>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</si>
  <si>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</si>
  <si>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</si>
  <si>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 xml:space="preserve">ENERGY LOAN FUNDS </t>
  </si>
  <si>
    <t>USU BLANDING CAMPUS LIGHTING ENERGY LOAN MOU PROJECT</t>
  </si>
  <si>
    <t>3000-300-6155-FXA-22357770</t>
  </si>
  <si>
    <t>FY'22</t>
  </si>
  <si>
    <t>USU DELEATED CAPTL REIMB GAX 22C5*240</t>
  </si>
  <si>
    <t>DF</t>
  </si>
  <si>
    <t>USU DELEATED CAPTL REIMB GAX 22C5*280</t>
  </si>
  <si>
    <t>USU DELEATED CAPTL REIMB GAX 22C5*366</t>
  </si>
  <si>
    <t>USU DELEATED CAPTL REIMB GAX 22C5*574</t>
  </si>
  <si>
    <t>13/22</t>
  </si>
  <si>
    <t>NP</t>
  </si>
  <si>
    <t>FY'23</t>
  </si>
  <si>
    <t xml:space="preserve"> USU DELEGATED CPTL REIMB GAX 23C5*009 </t>
  </si>
  <si>
    <t xml:space="preserve"> USU DELEGATED CPTL REIMB GAX 23C5*016</t>
  </si>
  <si>
    <t xml:space="preserve"> USU DELEGATED CPTL REIMB GAX 23C5*086</t>
  </si>
  <si>
    <t>JVA15023F0000350 NEW ENERGY LOAN</t>
  </si>
  <si>
    <t xml:space="preserve"> USU DELEGATED CPTL REIMB GAX 23C5*190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</si>
</sst>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9" fontId="18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6" activePane="bottomLeft" state="frozen"/>
      <selection pane="bottomLeft" activeCell="C26" sqref="C26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1" t="s">
        <v>1</v>
      </c>
      <c r="C3" s="50"/>
      <c r="D3" s="106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2" t="s">
        <v>54</v>
      </c>
      <c r="C4" s="50"/>
      <c r="D4" s="109"/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8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7">
        <v>22357770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10" t="s">
        <v>60</v>
      </c>
      <c r="G7" s="4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200000</v>
      </c>
      <c r="E11" s="12">
        <f>SUM(E14:E500)-F11</f>
        <v>18493.53</v>
      </c>
      <c r="F11" s="12">
        <f>SUM(F14:F500)</f>
        <v>181506.47</v>
      </c>
      <c r="G11" s="12">
        <f>SUM(G14:G500)</f>
        <v>181506.47</v>
      </c>
      <c r="H11" s="12">
        <f>+D11-G11</f>
        <v>18493.53</v>
      </c>
      <c r="I11" s="12">
        <f>SUM(I14:I500)</f>
        <v>0</v>
      </c>
      <c r="J11" s="83"/>
      <c r="K11" s="84"/>
      <c r="L11" s="105">
        <f>SUM(L13:L500)</f>
        <v>0</v>
      </c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0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61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44502</v>
      </c>
      <c r="B15" s="7" t="s">
        <v>62</v>
      </c>
      <c r="C15" s="113" t="s">
        <v>63</v>
      </c>
      <c r="D15" s="9"/>
      <c r="E15" s="9">
        <f t="shared" si="2"/>
        <v>0</v>
      </c>
      <c r="F15" s="9">
        <v>53326.48</v>
      </c>
      <c r="G15" s="9">
        <f t="shared" si="0"/>
        <v>53326.48</v>
      </c>
      <c r="H15" s="9">
        <f t="shared" ref="H15:H20" si="3">+D15</f>
        <v>0</v>
      </c>
      <c r="I15" s="9"/>
      <c r="J15" s="49"/>
      <c r="K15" s="10">
        <v>6822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44553</v>
      </c>
      <c r="B16" s="7" t="s">
        <v>64</v>
      </c>
      <c r="C16" s="113" t="s">
        <v>63</v>
      </c>
      <c r="D16" s="9"/>
      <c r="E16" s="9">
        <f t="shared" si="2"/>
        <v>0</v>
      </c>
      <c r="F16" s="9">
        <v>9995.99</v>
      </c>
      <c r="G16" s="9">
        <f t="shared" si="0"/>
        <v>9995.99</v>
      </c>
      <c r="H16" s="9">
        <f t="shared" si="3"/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44677</v>
      </c>
      <c r="B17" s="7" t="s">
        <v>65</v>
      </c>
      <c r="C17" s="113" t="s">
        <v>63</v>
      </c>
      <c r="D17" s="9"/>
      <c r="E17" s="9">
        <f t="shared" si="2"/>
        <v>0</v>
      </c>
      <c r="F17" s="9">
        <v>984</v>
      </c>
      <c r="G17" s="9">
        <f t="shared" si="0"/>
        <v>984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 t="s">
        <v>67</v>
      </c>
      <c r="B18" s="7" t="s">
        <v>66</v>
      </c>
      <c r="C18" s="113" t="s">
        <v>68</v>
      </c>
      <c r="D18" s="9"/>
      <c r="E18" s="9">
        <f t="shared" si="2"/>
        <v>0</v>
      </c>
      <c r="F18" s="9">
        <v>25000</v>
      </c>
      <c r="G18" s="9">
        <f t="shared" si="0"/>
        <v>25000</v>
      </c>
      <c r="H18" s="9">
        <f t="shared" si="3"/>
        <v>0</v>
      </c>
      <c r="I18" s="9"/>
      <c r="J18" s="49"/>
      <c r="K18" s="10">
        <v>6822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45" t="s">
        <v>69</v>
      </c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44796</v>
      </c>
      <c r="B22" s="7" t="s">
        <v>70</v>
      </c>
      <c r="C22" s="114" t="s">
        <v>63</v>
      </c>
      <c r="D22" s="9"/>
      <c r="E22" s="9">
        <f t="shared" si="2"/>
        <v>0</v>
      </c>
      <c r="F22" s="9">
        <v>16417.36</v>
      </c>
      <c r="G22" s="9">
        <f t="shared" si="0"/>
        <v>16417.36</v>
      </c>
      <c r="H22" s="9">
        <f t="shared" si="4"/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>
        <v>44833</v>
      </c>
      <c r="B23" s="7" t="s">
        <v>71</v>
      </c>
      <c r="C23" s="114" t="s">
        <v>63</v>
      </c>
      <c r="D23" s="8"/>
      <c r="E23" s="9">
        <f t="shared" si="2"/>
        <v>0</v>
      </c>
      <c r="F23" s="9">
        <v>17500</v>
      </c>
      <c r="G23" s="9">
        <f t="shared" ref="G23:G34" si="5">IF(J23&gt;0,0,F23)</f>
        <v>17500</v>
      </c>
      <c r="H23" s="9">
        <f t="shared" si="4"/>
        <v>0</v>
      </c>
      <c r="I23" s="9"/>
      <c r="J23" s="49"/>
      <c r="K23" s="10">
        <v>7019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44901</v>
      </c>
      <c r="B24" s="7" t="s">
        <v>72</v>
      </c>
      <c r="C24" s="114" t="s">
        <v>63</v>
      </c>
      <c r="D24" s="9"/>
      <c r="E24" s="9">
        <f t="shared" ref="E24:E38" si="6">+D24</f>
        <v>0</v>
      </c>
      <c r="F24" s="9">
        <v>58182.64</v>
      </c>
      <c r="G24" s="9">
        <f t="shared" si="5"/>
        <v>58182.64</v>
      </c>
      <c r="H24" s="9">
        <f t="shared" si="4"/>
        <v>0</v>
      </c>
      <c r="I24" s="9"/>
      <c r="J24" s="49"/>
      <c r="K24" s="10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44937</v>
      </c>
      <c r="B25" s="115" t="s">
        <v>73</v>
      </c>
      <c r="C25" s="114" t="s">
        <v>63</v>
      </c>
      <c r="D25" s="9">
        <v>200000</v>
      </c>
      <c r="E25" s="9">
        <f t="shared" si="6"/>
        <v>200000</v>
      </c>
      <c r="F25" s="9"/>
      <c r="G25" s="9">
        <f t="shared" si="5"/>
        <v>0</v>
      </c>
      <c r="H25" s="9">
        <f t="shared" si="4"/>
        <v>200000</v>
      </c>
      <c r="I25" s="9"/>
      <c r="J25" s="49"/>
      <c r="K25" s="10">
        <v>4737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>
        <v>45314</v>
      </c>
      <c r="B26" s="7" t="s">
        <v>74</v>
      </c>
      <c r="C26" s="52" t="s">
        <v>63</v>
      </c>
      <c r="D26" s="9"/>
      <c r="E26" s="9">
        <f t="shared" si="6"/>
        <v>0</v>
      </c>
      <c r="F26" s="9">
        <v>100</v>
      </c>
      <c r="G26" s="9">
        <f t="shared" si="5"/>
        <v>100</v>
      </c>
      <c r="H26" s="9">
        <f t="shared" si="4"/>
        <v>0</v>
      </c>
      <c r="I26" s="9"/>
      <c r="J26" s="49"/>
      <c r="K26" s="10">
        <v>7019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22357770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2024-10-17T17:48:13Z</dcterms:modified>
</cp:coreProperties>
</file>