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5\"/>
    </mc:Choice>
  </mc:AlternateContent>
  <xr:revisionPtr revIDLastSave="0" documentId="13_ncr:1_{64FBA11A-A761-4DD7-9C02-AF50092FBF8F}" xr6:coauthVersionLast="47" xr6:coauthVersionMax="47" xr10:uidLastSave="{00000000-0000-0000-0000-000000000000}"/>
  <bookViews>
    <workbookView xWindow="32520" yWindow="1770" windowWidth="21600" windowHeight="1129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BUDGET!$B$1:$I$40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5" i="1" l="1"/>
  <c r="G245" i="1"/>
  <c r="E245" i="1"/>
  <c r="E246" i="1" l="1"/>
  <c r="G246" i="1"/>
  <c r="H246" i="1"/>
  <c r="E242" i="1"/>
  <c r="E243" i="1"/>
  <c r="E244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G242" i="1"/>
  <c r="H242" i="1"/>
  <c r="G243" i="1"/>
  <c r="H243" i="1"/>
  <c r="G244" i="1"/>
  <c r="H244" i="1"/>
  <c r="G247" i="1"/>
  <c r="H247" i="1"/>
  <c r="G248" i="1"/>
  <c r="H248" i="1"/>
  <c r="G249" i="1"/>
  <c r="H249" i="1"/>
  <c r="G250" i="1"/>
  <c r="H250" i="1"/>
  <c r="G251" i="1"/>
  <c r="H251" i="1"/>
  <c r="G252" i="1"/>
  <c r="H252" i="1"/>
  <c r="G253" i="1"/>
  <c r="H253" i="1"/>
  <c r="G254" i="1"/>
  <c r="H254" i="1"/>
  <c r="G255" i="1"/>
  <c r="H255" i="1"/>
  <c r="G256" i="1"/>
  <c r="H256" i="1"/>
  <c r="G257" i="1"/>
  <c r="H257" i="1"/>
  <c r="G258" i="1"/>
  <c r="H258" i="1"/>
  <c r="G259" i="1"/>
  <c r="H259" i="1"/>
  <c r="H260" i="1"/>
  <c r="H261" i="1"/>
  <c r="G262" i="1"/>
  <c r="H262" i="1"/>
  <c r="G263" i="1"/>
  <c r="H263" i="1"/>
  <c r="G264" i="1"/>
  <c r="H264" i="1"/>
  <c r="G265" i="1"/>
  <c r="H265" i="1"/>
  <c r="G266" i="1"/>
  <c r="H266" i="1"/>
  <c r="G267" i="1"/>
  <c r="H267" i="1"/>
  <c r="G268" i="1"/>
  <c r="H268" i="1"/>
  <c r="G269" i="1"/>
  <c r="H269" i="1"/>
  <c r="G270" i="1"/>
  <c r="H270" i="1"/>
  <c r="H271" i="1"/>
  <c r="G272" i="1"/>
  <c r="H272" i="1"/>
  <c r="G273" i="1"/>
  <c r="H273" i="1"/>
  <c r="G274" i="1"/>
  <c r="H274" i="1"/>
  <c r="G275" i="1"/>
  <c r="H275" i="1"/>
  <c r="G276" i="1"/>
  <c r="H276" i="1"/>
  <c r="G277" i="1"/>
  <c r="H277" i="1"/>
  <c r="G278" i="1"/>
  <c r="H278" i="1"/>
  <c r="G279" i="1"/>
  <c r="H279" i="1"/>
  <c r="G280" i="1"/>
  <c r="H280" i="1"/>
  <c r="G281" i="1"/>
  <c r="H281" i="1"/>
  <c r="G282" i="1"/>
  <c r="H282" i="1"/>
  <c r="G283" i="1"/>
  <c r="H283" i="1"/>
  <c r="G284" i="1"/>
  <c r="H284" i="1"/>
  <c r="G285" i="1"/>
  <c r="H285" i="1"/>
  <c r="G286" i="1"/>
  <c r="H286" i="1"/>
  <c r="G287" i="1"/>
  <c r="H287" i="1"/>
  <c r="G288" i="1"/>
  <c r="H288" i="1"/>
  <c r="G289" i="1"/>
  <c r="H289" i="1"/>
  <c r="G290" i="1"/>
  <c r="H290" i="1"/>
  <c r="G291" i="1"/>
  <c r="H291" i="1"/>
  <c r="G292" i="1"/>
  <c r="H292" i="1"/>
  <c r="G293" i="1"/>
  <c r="H293" i="1"/>
  <c r="G294" i="1"/>
  <c r="H294" i="1"/>
  <c r="G295" i="1"/>
  <c r="H295" i="1"/>
  <c r="G296" i="1"/>
  <c r="H296" i="1"/>
  <c r="G297" i="1"/>
  <c r="H297" i="1"/>
  <c r="G298" i="1"/>
  <c r="H298" i="1"/>
  <c r="G299" i="1"/>
  <c r="H299" i="1"/>
  <c r="G300" i="1"/>
  <c r="H300" i="1"/>
  <c r="G301" i="1"/>
  <c r="H301" i="1"/>
  <c r="G302" i="1"/>
  <c r="H302" i="1"/>
  <c r="G303" i="1"/>
  <c r="H303" i="1"/>
  <c r="G304" i="1"/>
  <c r="H304" i="1"/>
  <c r="G305" i="1"/>
  <c r="H305" i="1"/>
  <c r="G306" i="1"/>
  <c r="H306" i="1"/>
  <c r="G307" i="1"/>
  <c r="H307" i="1"/>
  <c r="G308" i="1"/>
  <c r="H308" i="1"/>
  <c r="G309" i="1"/>
  <c r="H309" i="1"/>
  <c r="G310" i="1"/>
  <c r="H310" i="1"/>
  <c r="G311" i="1"/>
  <c r="H311" i="1"/>
  <c r="G312" i="1"/>
  <c r="H312" i="1"/>
  <c r="G313" i="1"/>
  <c r="H313" i="1"/>
  <c r="G314" i="1"/>
  <c r="H314" i="1"/>
  <c r="G315" i="1"/>
  <c r="H315" i="1"/>
  <c r="G316" i="1"/>
  <c r="H316" i="1"/>
  <c r="G317" i="1"/>
  <c r="H317" i="1"/>
  <c r="G318" i="1"/>
  <c r="H318" i="1"/>
  <c r="G319" i="1"/>
  <c r="H319" i="1"/>
  <c r="G320" i="1"/>
  <c r="H320" i="1"/>
  <c r="G321" i="1"/>
  <c r="H321" i="1"/>
  <c r="G322" i="1"/>
  <c r="H322" i="1"/>
  <c r="G323" i="1"/>
  <c r="H323" i="1"/>
  <c r="G324" i="1"/>
  <c r="H324" i="1"/>
  <c r="G325" i="1"/>
  <c r="H325" i="1"/>
  <c r="G326" i="1"/>
  <c r="H326" i="1"/>
  <c r="G327" i="1"/>
  <c r="H327" i="1"/>
  <c r="G328" i="1"/>
  <c r="H328" i="1"/>
  <c r="G329" i="1"/>
  <c r="H329" i="1"/>
  <c r="G330" i="1"/>
  <c r="H330" i="1"/>
  <c r="G331" i="1"/>
  <c r="H331" i="1"/>
  <c r="G332" i="1"/>
  <c r="H332" i="1"/>
  <c r="G333" i="1"/>
  <c r="H333" i="1"/>
  <c r="G334" i="1"/>
  <c r="H334" i="1"/>
  <c r="G335" i="1"/>
  <c r="H335" i="1"/>
  <c r="G336" i="1"/>
  <c r="H336" i="1"/>
  <c r="G337" i="1"/>
  <c r="H337" i="1"/>
  <c r="G338" i="1"/>
  <c r="H338" i="1"/>
  <c r="G339" i="1"/>
  <c r="H339" i="1"/>
  <c r="G340" i="1"/>
  <c r="H340" i="1"/>
  <c r="G341" i="1"/>
  <c r="H341" i="1"/>
  <c r="G342" i="1"/>
  <c r="H342" i="1"/>
  <c r="G343" i="1"/>
  <c r="H343" i="1"/>
  <c r="G344" i="1"/>
  <c r="H344" i="1"/>
  <c r="G345" i="1"/>
  <c r="H345" i="1"/>
  <c r="G346" i="1"/>
  <c r="H346" i="1"/>
  <c r="G347" i="1"/>
  <c r="H347" i="1"/>
  <c r="G348" i="1"/>
  <c r="H348" i="1"/>
  <c r="G349" i="1"/>
  <c r="H349" i="1"/>
  <c r="G350" i="1"/>
  <c r="H350" i="1"/>
  <c r="G351" i="1"/>
  <c r="H351" i="1"/>
  <c r="G352" i="1"/>
  <c r="H352" i="1"/>
  <c r="G353" i="1"/>
  <c r="H353" i="1"/>
  <c r="G354" i="1"/>
  <c r="H354" i="1"/>
  <c r="G355" i="1"/>
  <c r="H355" i="1"/>
  <c r="G356" i="1"/>
  <c r="H356" i="1"/>
  <c r="G357" i="1"/>
  <c r="H357" i="1"/>
  <c r="G358" i="1"/>
  <c r="H358" i="1"/>
  <c r="G359" i="1"/>
  <c r="H359" i="1"/>
  <c r="G360" i="1"/>
  <c r="H360" i="1"/>
  <c r="G361" i="1"/>
  <c r="H361" i="1"/>
  <c r="G362" i="1"/>
  <c r="H362" i="1"/>
  <c r="G363" i="1"/>
  <c r="H363" i="1"/>
  <c r="G364" i="1"/>
  <c r="H364" i="1"/>
  <c r="G365" i="1"/>
  <c r="H365" i="1"/>
  <c r="G366" i="1"/>
  <c r="H366" i="1"/>
  <c r="G367" i="1"/>
  <c r="H367" i="1"/>
  <c r="G368" i="1"/>
  <c r="H368" i="1"/>
  <c r="G369" i="1"/>
  <c r="H369" i="1"/>
  <c r="G370" i="1"/>
  <c r="H370" i="1"/>
  <c r="G371" i="1"/>
  <c r="H371" i="1"/>
  <c r="G372" i="1"/>
  <c r="H372" i="1"/>
  <c r="G373" i="1"/>
  <c r="H373" i="1"/>
  <c r="G374" i="1"/>
  <c r="H374" i="1"/>
  <c r="G375" i="1"/>
  <c r="H375" i="1"/>
  <c r="G376" i="1"/>
  <c r="H376" i="1"/>
  <c r="G377" i="1"/>
  <c r="H377" i="1"/>
  <c r="G378" i="1"/>
  <c r="H378" i="1"/>
  <c r="G379" i="1"/>
  <c r="H379" i="1"/>
  <c r="G380" i="1"/>
  <c r="H380" i="1"/>
  <c r="G381" i="1"/>
  <c r="H381" i="1"/>
  <c r="G382" i="1"/>
  <c r="H382" i="1"/>
  <c r="G383" i="1"/>
  <c r="H383" i="1"/>
  <c r="G384" i="1"/>
  <c r="H384" i="1"/>
  <c r="G385" i="1"/>
  <c r="H385" i="1"/>
  <c r="G386" i="1"/>
  <c r="H386" i="1"/>
  <c r="G387" i="1"/>
  <c r="H387" i="1"/>
  <c r="G388" i="1"/>
  <c r="H388" i="1"/>
  <c r="G389" i="1"/>
  <c r="H389" i="1"/>
  <c r="G390" i="1"/>
  <c r="H390" i="1"/>
  <c r="G391" i="1"/>
  <c r="H391" i="1"/>
  <c r="G392" i="1"/>
  <c r="H392" i="1"/>
  <c r="G393" i="1"/>
  <c r="H393" i="1"/>
  <c r="G394" i="1"/>
  <c r="H394" i="1"/>
  <c r="G395" i="1"/>
  <c r="H395" i="1"/>
  <c r="G396" i="1"/>
  <c r="H396" i="1"/>
  <c r="G397" i="1"/>
  <c r="H397" i="1"/>
  <c r="G398" i="1"/>
  <c r="H398" i="1"/>
  <c r="G399" i="1"/>
  <c r="H399" i="1"/>
  <c r="G400" i="1"/>
  <c r="H400" i="1"/>
  <c r="G401" i="1"/>
  <c r="H401" i="1"/>
  <c r="G402" i="1"/>
  <c r="H402" i="1"/>
  <c r="G403" i="1"/>
  <c r="H403" i="1"/>
  <c r="G404" i="1"/>
  <c r="H404" i="1"/>
  <c r="G405" i="1"/>
  <c r="H405" i="1"/>
  <c r="G406" i="1"/>
  <c r="H406" i="1"/>
  <c r="G407" i="1"/>
  <c r="H407" i="1"/>
  <c r="G408" i="1"/>
  <c r="H408" i="1"/>
  <c r="G409" i="1"/>
  <c r="H409" i="1"/>
  <c r="G410" i="1"/>
  <c r="H410" i="1"/>
  <c r="G411" i="1"/>
  <c r="H411" i="1"/>
  <c r="G412" i="1"/>
  <c r="H412" i="1"/>
  <c r="G413" i="1"/>
  <c r="H413" i="1"/>
  <c r="G414" i="1"/>
  <c r="H414" i="1"/>
  <c r="G415" i="1"/>
  <c r="H415" i="1"/>
  <c r="G416" i="1"/>
  <c r="H416" i="1"/>
  <c r="G417" i="1"/>
  <c r="H417" i="1"/>
  <c r="G418" i="1"/>
  <c r="H418" i="1"/>
  <c r="G419" i="1"/>
  <c r="H419" i="1"/>
  <c r="G420" i="1"/>
  <c r="H420" i="1"/>
  <c r="G421" i="1"/>
  <c r="H421" i="1"/>
  <c r="G422" i="1"/>
  <c r="H422" i="1"/>
  <c r="G423" i="1"/>
  <c r="H423" i="1"/>
  <c r="G424" i="1"/>
  <c r="H424" i="1"/>
  <c r="G425" i="1"/>
  <c r="H425" i="1"/>
  <c r="G426" i="1"/>
  <c r="H426" i="1"/>
  <c r="G427" i="1"/>
  <c r="H427" i="1"/>
  <c r="G428" i="1"/>
  <c r="H428" i="1"/>
  <c r="G429" i="1"/>
  <c r="H429" i="1"/>
  <c r="G430" i="1"/>
  <c r="H430" i="1"/>
  <c r="G431" i="1"/>
  <c r="H431" i="1"/>
  <c r="G432" i="1"/>
  <c r="H432" i="1"/>
  <c r="G433" i="1"/>
  <c r="H433" i="1"/>
  <c r="G434" i="1"/>
  <c r="H434" i="1"/>
  <c r="G435" i="1"/>
  <c r="H435" i="1"/>
  <c r="G436" i="1"/>
  <c r="H436" i="1"/>
  <c r="G437" i="1"/>
  <c r="H437" i="1"/>
  <c r="G438" i="1"/>
  <c r="H438" i="1"/>
  <c r="G439" i="1"/>
  <c r="H439" i="1"/>
  <c r="G440" i="1"/>
  <c r="H440" i="1"/>
  <c r="G441" i="1"/>
  <c r="H441" i="1"/>
  <c r="G442" i="1"/>
  <c r="H442" i="1"/>
  <c r="G443" i="1"/>
  <c r="H443" i="1"/>
  <c r="G444" i="1"/>
  <c r="H444" i="1"/>
  <c r="G445" i="1"/>
  <c r="H445" i="1"/>
  <c r="G446" i="1"/>
  <c r="H446" i="1"/>
  <c r="G447" i="1"/>
  <c r="H447" i="1"/>
  <c r="G448" i="1"/>
  <c r="H448" i="1"/>
  <c r="G449" i="1"/>
  <c r="H449" i="1"/>
  <c r="G450" i="1"/>
  <c r="H450" i="1"/>
  <c r="G451" i="1"/>
  <c r="H451" i="1"/>
  <c r="G452" i="1"/>
  <c r="H452" i="1"/>
  <c r="G453" i="1"/>
  <c r="H453" i="1"/>
  <c r="G454" i="1"/>
  <c r="H454" i="1"/>
  <c r="G455" i="1"/>
  <c r="H455" i="1"/>
  <c r="G456" i="1"/>
  <c r="H456" i="1"/>
  <c r="G457" i="1"/>
  <c r="H457" i="1"/>
  <c r="G458" i="1"/>
  <c r="H458" i="1"/>
  <c r="G459" i="1"/>
  <c r="H459" i="1"/>
  <c r="G460" i="1"/>
  <c r="H460" i="1"/>
  <c r="G461" i="1"/>
  <c r="H461" i="1"/>
  <c r="G462" i="1"/>
  <c r="H462" i="1"/>
  <c r="G463" i="1"/>
  <c r="H463" i="1"/>
  <c r="G464" i="1"/>
  <c r="H464" i="1"/>
  <c r="G465" i="1"/>
  <c r="H465" i="1"/>
  <c r="G466" i="1"/>
  <c r="H466" i="1"/>
  <c r="G467" i="1"/>
  <c r="H467" i="1"/>
  <c r="G468" i="1"/>
  <c r="H468" i="1"/>
  <c r="G469" i="1"/>
  <c r="H469" i="1"/>
  <c r="G470" i="1"/>
  <c r="H470" i="1"/>
  <c r="G471" i="1"/>
  <c r="H471" i="1"/>
  <c r="G472" i="1"/>
  <c r="H472" i="1"/>
  <c r="G473" i="1"/>
  <c r="H473" i="1"/>
  <c r="G474" i="1"/>
  <c r="H474" i="1"/>
  <c r="G475" i="1"/>
  <c r="H475" i="1"/>
  <c r="G476" i="1"/>
  <c r="H476" i="1"/>
  <c r="G477" i="1"/>
  <c r="H477" i="1"/>
  <c r="G478" i="1"/>
  <c r="H478" i="1"/>
  <c r="G479" i="1"/>
  <c r="H479" i="1"/>
  <c r="G480" i="1"/>
  <c r="H480" i="1"/>
  <c r="G481" i="1"/>
  <c r="H481" i="1"/>
  <c r="G482" i="1"/>
  <c r="H482" i="1"/>
  <c r="G483" i="1"/>
  <c r="H483" i="1"/>
  <c r="G484" i="1"/>
  <c r="H484" i="1"/>
  <c r="G485" i="1"/>
  <c r="H485" i="1"/>
  <c r="G486" i="1"/>
  <c r="H486" i="1"/>
  <c r="G487" i="1"/>
  <c r="H487" i="1"/>
  <c r="G488" i="1"/>
  <c r="H488" i="1"/>
  <c r="G489" i="1"/>
  <c r="H489" i="1"/>
  <c r="G490" i="1"/>
  <c r="H490" i="1"/>
  <c r="G491" i="1"/>
  <c r="H491" i="1"/>
  <c r="G492" i="1"/>
  <c r="H492" i="1"/>
  <c r="G493" i="1"/>
  <c r="H493" i="1"/>
  <c r="G494" i="1"/>
  <c r="H494" i="1"/>
  <c r="G495" i="1"/>
  <c r="H495" i="1"/>
  <c r="G496" i="1"/>
  <c r="H496" i="1"/>
  <c r="G497" i="1"/>
  <c r="H497" i="1"/>
  <c r="G498" i="1"/>
  <c r="H498" i="1"/>
  <c r="G499" i="1"/>
  <c r="H499" i="1"/>
  <c r="G500" i="1"/>
  <c r="H500" i="1"/>
  <c r="G501" i="1"/>
  <c r="H501" i="1"/>
  <c r="G502" i="1"/>
  <c r="H502" i="1"/>
  <c r="G503" i="1"/>
  <c r="H503" i="1"/>
  <c r="G504" i="1"/>
  <c r="H504" i="1"/>
  <c r="G505" i="1"/>
  <c r="H505" i="1"/>
  <c r="G506" i="1"/>
  <c r="H506" i="1"/>
  <c r="G507" i="1"/>
  <c r="H507" i="1"/>
  <c r="G508" i="1"/>
  <c r="H508" i="1"/>
  <c r="G509" i="1"/>
  <c r="H509" i="1"/>
  <c r="G510" i="1"/>
  <c r="H510" i="1"/>
  <c r="G511" i="1"/>
  <c r="H511" i="1"/>
  <c r="G512" i="1"/>
  <c r="H512" i="1"/>
  <c r="G513" i="1"/>
  <c r="H513" i="1"/>
  <c r="G514" i="1"/>
  <c r="H514" i="1"/>
  <c r="G515" i="1"/>
  <c r="H515" i="1"/>
  <c r="G516" i="1"/>
  <c r="H516" i="1"/>
  <c r="G517" i="1"/>
  <c r="H517" i="1"/>
  <c r="G518" i="1"/>
  <c r="H518" i="1"/>
  <c r="G519" i="1"/>
  <c r="H519" i="1"/>
  <c r="G520" i="1"/>
  <c r="H520" i="1"/>
  <c r="G521" i="1"/>
  <c r="H521" i="1"/>
  <c r="G522" i="1"/>
  <c r="H522" i="1"/>
  <c r="G523" i="1"/>
  <c r="H523" i="1"/>
  <c r="G524" i="1"/>
  <c r="H524" i="1"/>
  <c r="G525" i="1"/>
  <c r="H525" i="1"/>
  <c r="G526" i="1"/>
  <c r="H526" i="1"/>
  <c r="G527" i="1"/>
  <c r="H527" i="1"/>
  <c r="G528" i="1"/>
  <c r="H528" i="1"/>
  <c r="G529" i="1"/>
  <c r="H529" i="1"/>
  <c r="G530" i="1"/>
  <c r="H530" i="1"/>
  <c r="G531" i="1"/>
  <c r="H531" i="1"/>
  <c r="G532" i="1"/>
  <c r="H532" i="1"/>
  <c r="G533" i="1"/>
  <c r="H533" i="1"/>
  <c r="G534" i="1"/>
  <c r="H534" i="1"/>
  <c r="G535" i="1"/>
  <c r="H535" i="1"/>
  <c r="G536" i="1"/>
  <c r="H536" i="1"/>
  <c r="G537" i="1"/>
  <c r="H537" i="1"/>
  <c r="G538" i="1"/>
  <c r="H538" i="1"/>
  <c r="G539" i="1"/>
  <c r="H539" i="1"/>
  <c r="G540" i="1"/>
  <c r="H540" i="1"/>
  <c r="G541" i="1"/>
  <c r="H541" i="1"/>
  <c r="G542" i="1"/>
  <c r="H542" i="1"/>
  <c r="G543" i="1"/>
  <c r="H543" i="1"/>
  <c r="G544" i="1"/>
  <c r="H544" i="1"/>
  <c r="G545" i="1"/>
  <c r="H545" i="1"/>
  <c r="G546" i="1"/>
  <c r="H546" i="1"/>
  <c r="G547" i="1"/>
  <c r="H547" i="1"/>
  <c r="G548" i="1"/>
  <c r="H548" i="1"/>
  <c r="G549" i="1"/>
  <c r="H549" i="1"/>
  <c r="G550" i="1"/>
  <c r="H550" i="1"/>
  <c r="G551" i="1"/>
  <c r="H551" i="1"/>
  <c r="G552" i="1"/>
  <c r="H552" i="1"/>
  <c r="G553" i="1"/>
  <c r="H553" i="1"/>
  <c r="G554" i="1"/>
  <c r="H554" i="1"/>
  <c r="G555" i="1"/>
  <c r="H555" i="1"/>
  <c r="G556" i="1"/>
  <c r="H556" i="1"/>
  <c r="G557" i="1"/>
  <c r="H557" i="1"/>
  <c r="G558" i="1"/>
  <c r="H558" i="1"/>
  <c r="G559" i="1"/>
  <c r="H559" i="1"/>
  <c r="G560" i="1"/>
  <c r="H560" i="1"/>
  <c r="G561" i="1"/>
  <c r="H561" i="1"/>
  <c r="G562" i="1"/>
  <c r="H562" i="1"/>
  <c r="G563" i="1"/>
  <c r="H563" i="1"/>
  <c r="G564" i="1"/>
  <c r="H564" i="1"/>
  <c r="G565" i="1"/>
  <c r="H565" i="1"/>
  <c r="G566" i="1"/>
  <c r="H566" i="1"/>
  <c r="G567" i="1"/>
  <c r="H567" i="1"/>
  <c r="G568" i="1"/>
  <c r="H568" i="1"/>
  <c r="G569" i="1"/>
  <c r="H569" i="1"/>
  <c r="G570" i="1"/>
  <c r="H570" i="1"/>
  <c r="G571" i="1"/>
  <c r="H571" i="1"/>
  <c r="G572" i="1"/>
  <c r="H572" i="1"/>
  <c r="G573" i="1"/>
  <c r="H573" i="1"/>
  <c r="G574" i="1"/>
  <c r="H574" i="1"/>
  <c r="G575" i="1"/>
  <c r="H575" i="1"/>
  <c r="G576" i="1"/>
  <c r="H576" i="1"/>
  <c r="G577" i="1"/>
  <c r="H577" i="1"/>
  <c r="G578" i="1"/>
  <c r="H578" i="1"/>
  <c r="G579" i="1"/>
  <c r="H579" i="1"/>
  <c r="G580" i="1"/>
  <c r="H580" i="1"/>
  <c r="G581" i="1"/>
  <c r="H581" i="1"/>
  <c r="G582" i="1"/>
  <c r="H582" i="1"/>
  <c r="G583" i="1"/>
  <c r="H583" i="1"/>
  <c r="G584" i="1"/>
  <c r="H584" i="1"/>
  <c r="G585" i="1"/>
  <c r="H585" i="1"/>
  <c r="G586" i="1"/>
  <c r="H586" i="1"/>
  <c r="G587" i="1"/>
  <c r="H587" i="1"/>
  <c r="G588" i="1"/>
  <c r="H588" i="1"/>
  <c r="G589" i="1"/>
  <c r="H589" i="1"/>
  <c r="G590" i="1"/>
  <c r="H590" i="1"/>
  <c r="G591" i="1"/>
  <c r="H591" i="1"/>
  <c r="G592" i="1"/>
  <c r="H592" i="1"/>
  <c r="G593" i="1"/>
  <c r="H593" i="1"/>
  <c r="G594" i="1"/>
  <c r="H594" i="1"/>
  <c r="G595" i="1"/>
  <c r="H595" i="1"/>
  <c r="G596" i="1"/>
  <c r="H596" i="1"/>
  <c r="G597" i="1"/>
  <c r="H597" i="1"/>
  <c r="G598" i="1"/>
  <c r="H598" i="1"/>
  <c r="G599" i="1"/>
  <c r="H599" i="1"/>
  <c r="G600" i="1"/>
  <c r="H600" i="1"/>
  <c r="G601" i="1"/>
  <c r="H601" i="1"/>
  <c r="G602" i="1"/>
  <c r="H602" i="1"/>
  <c r="G603" i="1"/>
  <c r="H603" i="1"/>
  <c r="G604" i="1"/>
  <c r="H604" i="1"/>
  <c r="G605" i="1"/>
  <c r="H605" i="1"/>
  <c r="G606" i="1"/>
  <c r="H606" i="1"/>
  <c r="G607" i="1"/>
  <c r="H607" i="1"/>
  <c r="G608" i="1"/>
  <c r="H608" i="1"/>
  <c r="G609" i="1"/>
  <c r="H609" i="1"/>
  <c r="G610" i="1"/>
  <c r="H610" i="1"/>
  <c r="G611" i="1"/>
  <c r="H611" i="1"/>
  <c r="G612" i="1"/>
  <c r="H612" i="1"/>
  <c r="G613" i="1"/>
  <c r="H613" i="1"/>
  <c r="G614" i="1"/>
  <c r="H614" i="1"/>
  <c r="G615" i="1"/>
  <c r="H615" i="1"/>
  <c r="G616" i="1"/>
  <c r="H616" i="1"/>
  <c r="G617" i="1"/>
  <c r="H617" i="1"/>
  <c r="G618" i="1"/>
  <c r="H618" i="1"/>
  <c r="G619" i="1"/>
  <c r="H619" i="1"/>
  <c r="G620" i="1"/>
  <c r="H620" i="1"/>
  <c r="G621" i="1"/>
  <c r="H621" i="1"/>
  <c r="G622" i="1"/>
  <c r="H622" i="1"/>
  <c r="G623" i="1"/>
  <c r="H623" i="1"/>
  <c r="G624" i="1"/>
  <c r="H624" i="1"/>
  <c r="G625" i="1"/>
  <c r="H625" i="1"/>
  <c r="G626" i="1"/>
  <c r="H626" i="1"/>
  <c r="G627" i="1"/>
  <c r="H627" i="1"/>
  <c r="G628" i="1"/>
  <c r="H628" i="1"/>
  <c r="G629" i="1"/>
  <c r="H629" i="1"/>
  <c r="G630" i="1"/>
  <c r="H630" i="1"/>
  <c r="G631" i="1"/>
  <c r="H631" i="1"/>
  <c r="G632" i="1"/>
  <c r="H632" i="1"/>
  <c r="G633" i="1"/>
  <c r="H633" i="1"/>
  <c r="G634" i="1"/>
  <c r="H634" i="1"/>
  <c r="G635" i="1"/>
  <c r="H635" i="1"/>
  <c r="G636" i="1"/>
  <c r="H636" i="1"/>
  <c r="G637" i="1"/>
  <c r="H637" i="1"/>
  <c r="O217" i="1"/>
  <c r="H166" i="1"/>
  <c r="G166" i="1"/>
  <c r="E166" i="1"/>
  <c r="F150" i="1"/>
  <c r="G150" i="1" s="1"/>
  <c r="H150" i="1"/>
  <c r="E150" i="1"/>
  <c r="F147" i="1"/>
  <c r="G147" i="1" s="1"/>
  <c r="H147" i="1"/>
  <c r="E147" i="1"/>
  <c r="F116" i="1"/>
  <c r="F89" i="1" l="1"/>
  <c r="G89" i="1" s="1"/>
  <c r="H89" i="1"/>
  <c r="E89" i="1"/>
  <c r="I5" i="1" l="1"/>
  <c r="I2" i="1" l="1"/>
  <c r="I6" i="1"/>
  <c r="I4" i="1"/>
  <c r="D76" i="1"/>
  <c r="I3" i="1"/>
  <c r="M2" i="1"/>
  <c r="A74" i="1"/>
  <c r="A75" i="1" s="1"/>
  <c r="A76" i="1" s="1"/>
  <c r="M3" i="1" l="1"/>
  <c r="H66" i="1" l="1"/>
  <c r="G66" i="1"/>
  <c r="E66" i="1"/>
  <c r="A65" i="1" l="1"/>
  <c r="H64" i="1" l="1"/>
  <c r="G64" i="1"/>
  <c r="E64" i="1"/>
  <c r="G63" i="1" l="1"/>
  <c r="C34" i="2" l="1"/>
  <c r="D34" i="2"/>
  <c r="E34" i="2"/>
  <c r="B34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16" i="2"/>
  <c r="B3" i="2"/>
  <c r="F34" i="2" l="1"/>
  <c r="B4" i="2"/>
  <c r="C2" i="2" s="1"/>
  <c r="C3" i="2" l="1"/>
  <c r="E50" i="1"/>
  <c r="H43" i="1" l="1"/>
  <c r="G43" i="1"/>
  <c r="E43" i="1"/>
  <c r="H39" i="1" l="1"/>
  <c r="G39" i="1"/>
  <c r="E39" i="1"/>
  <c r="G35" i="1" l="1"/>
  <c r="G36" i="1"/>
  <c r="G37" i="1"/>
  <c r="H37" i="1" l="1"/>
  <c r="E37" i="1"/>
  <c r="A36" i="1" l="1"/>
  <c r="H36" i="1" l="1"/>
  <c r="H38" i="1"/>
  <c r="H40" i="1"/>
  <c r="H41" i="1"/>
  <c r="H42" i="1"/>
  <c r="E38" i="1"/>
  <c r="E40" i="1"/>
  <c r="E41" i="1"/>
  <c r="E42" i="1"/>
  <c r="M4" i="1" l="1"/>
  <c r="N2" i="1" s="1"/>
  <c r="O2" i="1" s="1"/>
  <c r="A16" i="1"/>
  <c r="A17" i="1" s="1"/>
  <c r="A18" i="1" s="1"/>
  <c r="A19" i="1" s="1"/>
  <c r="N3" i="1" l="1"/>
  <c r="O3" i="1" s="1"/>
  <c r="O4" i="1" s="1"/>
  <c r="H15" i="1"/>
  <c r="H16" i="1"/>
  <c r="H17" i="1"/>
  <c r="H18" i="1"/>
  <c r="H19" i="1"/>
  <c r="H20" i="1"/>
  <c r="G15" i="1"/>
  <c r="G16" i="1"/>
  <c r="G17" i="1"/>
  <c r="G18" i="1"/>
  <c r="G19" i="1"/>
  <c r="G21" i="1"/>
  <c r="G22" i="1"/>
  <c r="E15" i="1"/>
  <c r="E16" i="1"/>
  <c r="E17" i="1"/>
  <c r="E18" i="1"/>
  <c r="E19" i="1"/>
  <c r="E20" i="1"/>
  <c r="E21" i="1"/>
  <c r="E22" i="1"/>
  <c r="E23" i="1"/>
  <c r="L11" i="1" l="1"/>
  <c r="I11" i="1"/>
  <c r="F11" i="1"/>
  <c r="L10" i="1" s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L12" i="1" l="1"/>
  <c r="M12" i="1"/>
  <c r="I7" i="1" l="1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H105" i="1"/>
  <c r="E106" i="1"/>
  <c r="G106" i="1"/>
  <c r="H106" i="1"/>
  <c r="E107" i="1"/>
  <c r="G107" i="1"/>
  <c r="H107" i="1"/>
  <c r="E108" i="1"/>
  <c r="G108" i="1"/>
  <c r="H108" i="1"/>
  <c r="E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H144" i="1"/>
  <c r="E145" i="1"/>
  <c r="H145" i="1"/>
  <c r="E146" i="1"/>
  <c r="G146" i="1"/>
  <c r="H146" i="1"/>
  <c r="E148" i="1"/>
  <c r="G148" i="1"/>
  <c r="H148" i="1"/>
  <c r="E149" i="1"/>
  <c r="G149" i="1"/>
  <c r="H149" i="1"/>
  <c r="E151" i="1"/>
  <c r="G151" i="1"/>
  <c r="H151" i="1"/>
  <c r="E152" i="1"/>
  <c r="G152" i="1"/>
  <c r="H152" i="1"/>
  <c r="E153" i="1"/>
  <c r="G153" i="1"/>
  <c r="H153" i="1"/>
  <c r="E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H164" i="1"/>
  <c r="E165" i="1"/>
  <c r="G165" i="1"/>
  <c r="H165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E32" i="1"/>
  <c r="G32" i="1"/>
  <c r="H32" i="1"/>
  <c r="E33" i="1"/>
  <c r="G33" i="1"/>
  <c r="H33" i="1"/>
  <c r="E34" i="1"/>
  <c r="G34" i="1"/>
  <c r="H34" i="1"/>
  <c r="E35" i="1"/>
  <c r="H35" i="1"/>
  <c r="E36" i="1"/>
  <c r="G41" i="1"/>
  <c r="G42" i="1"/>
  <c r="E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H57" i="1"/>
  <c r="E58" i="1"/>
  <c r="G58" i="1"/>
  <c r="H58" i="1"/>
  <c r="E59" i="1"/>
  <c r="G59" i="1"/>
  <c r="H59" i="1"/>
  <c r="E60" i="1"/>
  <c r="H60" i="1"/>
  <c r="E61" i="1"/>
  <c r="G61" i="1"/>
  <c r="H61" i="1"/>
  <c r="E62" i="1"/>
  <c r="G62" i="1"/>
  <c r="H62" i="1"/>
  <c r="H63" i="1"/>
  <c r="E65" i="1"/>
  <c r="G65" i="1"/>
  <c r="H65" i="1"/>
  <c r="E67" i="1"/>
  <c r="G67" i="1"/>
  <c r="H67" i="1"/>
  <c r="E68" i="1"/>
  <c r="G68" i="1"/>
  <c r="H68" i="1"/>
  <c r="E69" i="1"/>
  <c r="G69" i="1"/>
  <c r="H69" i="1"/>
  <c r="E70" i="1"/>
  <c r="H70" i="1"/>
  <c r="E71" i="1"/>
  <c r="G71" i="1"/>
  <c r="H71" i="1"/>
  <c r="E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241" i="1"/>
  <c r="G241" i="1"/>
  <c r="H241" i="1"/>
  <c r="H13" i="1"/>
  <c r="G13" i="1"/>
  <c r="E13" i="1"/>
  <c r="D11" i="1" l="1"/>
  <c r="E11" i="1"/>
  <c r="G11" i="1"/>
  <c r="G7" i="1" s="1"/>
  <c r="H11" i="1" l="1"/>
  <c r="J7" i="1" s="1"/>
</calcChain>
</file>

<file path=xl/sharedStrings.xml><?xml version="1.0" encoding="utf-8"?>
<sst xmlns="http://schemas.openxmlformats.org/spreadsheetml/2006/main" count="743" uniqueCount="316">
  <si>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</si>
  <si>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</si>
  <si>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</si>
  <si>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</si>
  <si>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</si>
  <si>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</si>
  <si>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</si>
  <si>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</si>
  <si>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</si>
  <si>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</si>
  <si>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</si>
  <si>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</si>
  <si>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</si>
  <si>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</si>
  <si>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</si>
  <si>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</si>
  <si>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RESERVES:</t>
  </si>
  <si>
    <t>CONT</t>
  </si>
  <si>
    <t>OBJ</t>
  </si>
  <si>
    <t>CONSTR</t>
  </si>
  <si>
    <t>DESIGN</t>
  </si>
  <si>
    <t>TOTAL</t>
  </si>
  <si>
    <t xml:space="preserve"> </t>
  </si>
  <si>
    <t>STATE RISK NUMBER</t>
  </si>
  <si>
    <t>RE's</t>
  </si>
  <si>
    <t>EST REV</t>
  </si>
  <si>
    <t>OPEN</t>
  </si>
  <si>
    <t>USU MEHDI HERAVI GLOBAL TEACHING AND LEARNING CENTER</t>
  </si>
  <si>
    <t>EFFY2022, HEFUSU</t>
  </si>
  <si>
    <t>3000-300-3345-FWB-22214770</t>
  </si>
  <si>
    <t>00000</t>
  </si>
  <si>
    <t>FY'22</t>
  </si>
  <si>
    <t>IDT  PRJ MANAGER FEES</t>
  </si>
  <si>
    <t>IET TRNSF LEGAL BUDGET TO 21257300</t>
  </si>
  <si>
    <t>IET TRNSF FY'22 CAP DEV FUNDS FROM 22397300</t>
  </si>
  <si>
    <t xml:space="preserve">IET USU EST REV </t>
  </si>
  <si>
    <t>FUNDING</t>
  </si>
  <si>
    <t>STATE</t>
  </si>
  <si>
    <t>USU</t>
  </si>
  <si>
    <t>TOTALS</t>
  </si>
  <si>
    <t>CONTINGENCY</t>
  </si>
  <si>
    <t>FFE/INFO TECH/ARTS/MOVING</t>
  </si>
  <si>
    <t xml:space="preserve">INSPECTION/INSURANCE /DFCM MNGT/COMMISSIONING </t>
  </si>
  <si>
    <t>METHOD STUDIO - PROGRAMMING</t>
  </si>
  <si>
    <t>2270145</t>
  </si>
  <si>
    <t>IET TRNSF STATE'S SHARE OF BUDGETED CONTINGENCY TO 14317300</t>
  </si>
  <si>
    <t>METHOD STUDIO GAX FC202111011045</t>
  </si>
  <si>
    <t>DF</t>
  </si>
  <si>
    <t>N/A</t>
  </si>
  <si>
    <t>METHOD STUDIO GAX FC20211028976</t>
  </si>
  <si>
    <t>R&amp;O CONSTRUCTION CO - CONTRACT</t>
  </si>
  <si>
    <t>2270303</t>
  </si>
  <si>
    <t>METHOD STUDIO GAX FX202112091845</t>
  </si>
  <si>
    <t>METHOD STUDIO GAX FC202112282159</t>
  </si>
  <si>
    <t>RE 22C3*116     BILL $19,065.63</t>
  </si>
  <si>
    <t>CR 22M5*003     RE 22C3*116</t>
  </si>
  <si>
    <t>CR 22M5*013     RE 22C3*152</t>
  </si>
  <si>
    <t>RE 22C3*152     BILL $794.66</t>
  </si>
  <si>
    <t xml:space="preserve">IET INCREASE USU EST REV FOR ADDITIONAL DESIGN </t>
  </si>
  <si>
    <t>METHOD STUDIO, INC - CONTRACT</t>
  </si>
  <si>
    <t>2270497</t>
  </si>
  <si>
    <t>METHOD STUDIO GAX FC202205124931</t>
  </si>
  <si>
    <t>METHOD STUDIO GAX FC202205185106</t>
  </si>
  <si>
    <t>RE 22C3*281     BILL $183.08 - CXL</t>
  </si>
  <si>
    <t>0.00</t>
  </si>
  <si>
    <t>*RE was recalculating previous payments made at old rate of 14.51 vs. new rate of 14.84</t>
  </si>
  <si>
    <t>RE 22C3*314     BILL $42,368.43</t>
  </si>
  <si>
    <t>IET INCREASE USU EST REV FOR ADDITIONAL PARKING LOT</t>
  </si>
  <si>
    <t>WC3 GAX 22C5*404 PLAN REVIEW APR 2022</t>
  </si>
  <si>
    <t>13/22</t>
  </si>
  <si>
    <t>UT ST FIRE MARSHAL GAX 22C5*490</t>
  </si>
  <si>
    <t>RE 22C3*350     BILL $8,231.63</t>
  </si>
  <si>
    <t>METHOD STUDIO GAX FC202206246176</t>
  </si>
  <si>
    <t>NP</t>
  </si>
  <si>
    <t>R&amp;O CONST GAX FC202206246163</t>
  </si>
  <si>
    <t>CR 22M5*076     RE 22C3*314</t>
  </si>
  <si>
    <t>WC3 GAX 22C5*553</t>
  </si>
  <si>
    <t>R*O CONSTRUCTION CO - CONTRACT</t>
  </si>
  <si>
    <t>2275419</t>
  </si>
  <si>
    <t>RE 22C3*385     BILL $40,567.71</t>
  </si>
  <si>
    <t>FY'23</t>
  </si>
  <si>
    <t>METHOD STUDIO GAX FC202207216406</t>
  </si>
  <si>
    <t>R&amp;O CONST GAX FC202208116960</t>
  </si>
  <si>
    <t>CR 23M5*009     RE 22C3*350</t>
  </si>
  <si>
    <t>CR 23M5*011     RE 22C3*385</t>
  </si>
  <si>
    <t>METHIS STUDIO GAX FC202208177159</t>
  </si>
  <si>
    <t>ITA 23*001 XFER FOR USU MEHDI HERAVI ARTS PROJ 158</t>
  </si>
  <si>
    <t>METHOD STUDIO GAX FC202209198510</t>
  </si>
  <si>
    <t>TOTAL BUILDING COMMISSIONING INC dba TBCX, INC - CONTRACT</t>
  </si>
  <si>
    <t>2370065</t>
  </si>
  <si>
    <t>RE 23C3*27     BILL $68,354.94</t>
  </si>
  <si>
    <t>RE 23C3* 68    BILL $3,411.36</t>
  </si>
  <si>
    <t>METHOD STUDIO GAX FC202210189686</t>
  </si>
  <si>
    <t>CHANGE ORDER</t>
  </si>
  <si>
    <t>100% USU</t>
  </si>
  <si>
    <t>PROJECT</t>
  </si>
  <si>
    <t>CO 001</t>
  </si>
  <si>
    <t>not from contingency, from constr budget</t>
  </si>
  <si>
    <t>R&amp;O CONSTRUCTION     CO 001</t>
  </si>
  <si>
    <t>CO</t>
  </si>
  <si>
    <t>CR 23M5*039     RE 23C3*027</t>
  </si>
  <si>
    <t>R&amp;O CONST GAX FC2022110210362</t>
  </si>
  <si>
    <t>ZIONS/R&amp;O RTNG GAX FC2022110210363</t>
  </si>
  <si>
    <t>ITA 23*013 COFC INSURANCE</t>
  </si>
  <si>
    <t xml:space="preserve">IDT TRNSF PRJ RESERVE FUNDS 22405300 PER JIM </t>
  </si>
  <si>
    <t>WC3 GAX 23C*029 PLAN REVIEW SEPT 2022</t>
  </si>
  <si>
    <t>R&amp;O CONST GAX FC2022110810758</t>
  </si>
  <si>
    <t>ZIONS/R&amp;O RTNG GAX FC2022110810759</t>
  </si>
  <si>
    <t>R&amp;O CONST     CO 002</t>
  </si>
  <si>
    <t>RE 23C3*106     BILL $68,626.88</t>
  </si>
  <si>
    <t>CR 23M5*051     RE 23C3*068</t>
  </si>
  <si>
    <t>UTAH STATE UNIVERSITY CONTROLLERS OFFICE - CONTRACT</t>
  </si>
  <si>
    <t>2375321</t>
  </si>
  <si>
    <t>TOTAL BLDG GAX FC2022121612422</t>
  </si>
  <si>
    <t>IET INCREASE USU EST REV FOR CONSTR CONTRACT</t>
  </si>
  <si>
    <t>USU CONTINGENCY/OTHER COSTS/USER FEES</t>
  </si>
  <si>
    <t>AMA SHARE</t>
  </si>
  <si>
    <t>CO 001, 002, AMA SHARE</t>
  </si>
  <si>
    <t xml:space="preserve">IDT TRNSF PRJ RESERVE FUNDS 15014300 PER JIM </t>
  </si>
  <si>
    <t>IET CORRECT STATE'S SHARE OF BUDGETED CONTINGENCY TO 23355300</t>
  </si>
  <si>
    <t>METHOD STUDIO GAX FC2022122112683</t>
  </si>
  <si>
    <t>WC3 GAX FC20221223128804</t>
  </si>
  <si>
    <t>R&amp;O CONST GAX FC2023010513188</t>
  </si>
  <si>
    <t>TOTAL BLDG GAX FC2023010613284</t>
  </si>
  <si>
    <t>R&amp;O CONST GAX FC2023010613302</t>
  </si>
  <si>
    <t>ZIONS/R&amp;O CONST RTNG GAX FC2023010613303</t>
  </si>
  <si>
    <t>ZIONS/R&amp;O CONST RTNG GAX FC2023010513189</t>
  </si>
  <si>
    <t>WC3 GTAX FC2023011113437</t>
  </si>
  <si>
    <t>WC3 GAX FC2023011113438</t>
  </si>
  <si>
    <t>R&amp;O CONST GAX FC2023011213536</t>
  </si>
  <si>
    <t>RE 23C3*170     BILL $138,215.38</t>
  </si>
  <si>
    <t>METHOD STUDIO GAX FC2023012313903</t>
  </si>
  <si>
    <t>WC3 GAX 23C5*063 PLAN REVIEW OCT 2022</t>
  </si>
  <si>
    <t>METHOD STUDIO GAX FC2023021715225</t>
  </si>
  <si>
    <t>CR 23M5*075     RE 23C3*106</t>
  </si>
  <si>
    <t>CR 23M5*084     RE 23C3*170</t>
  </si>
  <si>
    <t>METHOD STUDIO - GAX FC2023032116507</t>
  </si>
  <si>
    <t>RE 23C3*209     BILL $4,365.41</t>
  </si>
  <si>
    <t>CR 23M5*112     RE 23C3*209</t>
  </si>
  <si>
    <t>METHOD STUDIO GAX FX2023041917623</t>
  </si>
  <si>
    <t>RE 23C3*244     BILL $5,090.26</t>
  </si>
  <si>
    <t>R&amp;O CONST     CO 003</t>
  </si>
  <si>
    <t>WC3 GAX FX2023051518927</t>
  </si>
  <si>
    <t>RE 23C3*279     BILL $5,895.01</t>
  </si>
  <si>
    <t>METHOD STUDIO GAX FC2023051819135</t>
  </si>
  <si>
    <t>R&amp;O CONST GAX FC2023051819141</t>
  </si>
  <si>
    <t>ZIONS/R&amp;O RTNG GAX FC2023051819142</t>
  </si>
  <si>
    <t>CR 23M5*130     RE 23C3*244</t>
  </si>
  <si>
    <t>R&amp;O CONST     CO 004</t>
  </si>
  <si>
    <t>TOTAL BLDG COMM GAX FC2023053119674</t>
  </si>
  <si>
    <t>R&amp;O CONST GAX FC2023060119742</t>
  </si>
  <si>
    <t>ZIONS/R&amp;O CONST RTNG GAX FC2023060119743</t>
  </si>
  <si>
    <t>CMB CONSULTANTS LC dba UNVC</t>
  </si>
  <si>
    <t>2370531</t>
  </si>
  <si>
    <t>RE 23C3*314     BILL $419,004.71</t>
  </si>
  <si>
    <t>R&amp;O CONST GAX FC2023062020771</t>
  </si>
  <si>
    <t>ZiONS/R&amp;O CONST RTNG GAX FC2023062020772</t>
  </si>
  <si>
    <t>METHOD STUDIO GAX FC2023062220832</t>
  </si>
  <si>
    <t>WC3 GAX FC2023062620942</t>
  </si>
  <si>
    <t>RE 23C3*340     BILL $149,948.52</t>
  </si>
  <si>
    <t>13/23</t>
  </si>
  <si>
    <t>WC3 PLAN REVIEW GAX 23C5*573</t>
  </si>
  <si>
    <t>CR 23M5*146     RE 23C3*279</t>
  </si>
  <si>
    <t>R&amp;O CONST GAX FC2023071021977</t>
  </si>
  <si>
    <t>ZIONS/R&amp;O RTNG GAX FC2023071021978</t>
  </si>
  <si>
    <t>USU GAX FC2023071422477</t>
  </si>
  <si>
    <t>RE 23C3*362     BILL $129,274.28</t>
  </si>
  <si>
    <t>METHO STUDIO GAX FC2023072022720</t>
  </si>
  <si>
    <t>RE 23C3*392     BILL $3,453.41</t>
  </si>
  <si>
    <t>FY'24</t>
  </si>
  <si>
    <t>R&amp;O CONST GAX FC2023080423274</t>
  </si>
  <si>
    <t>ZIONS/R&amp;O RTNG GAX FC2023080423275</t>
  </si>
  <si>
    <t>USU GAX FC2023081523667</t>
  </si>
  <si>
    <t>CR 23M5*148     RE 23C3*314</t>
  </si>
  <si>
    <t>CR 24M5*007     RE 23C3*340</t>
  </si>
  <si>
    <t>CR 24M5*007     RE 23C3*362</t>
  </si>
  <si>
    <t>SUNRISE ENGINEERING INC - CONTRACT</t>
  </si>
  <si>
    <t>2470020</t>
  </si>
  <si>
    <t>CR 24M5*015     RE 23C3*392</t>
  </si>
  <si>
    <t>CMB CONSULTANTS GAX F23*085</t>
  </si>
  <si>
    <t>SUNRISE ENG GAX FC2023083124350</t>
  </si>
  <si>
    <t>SUNRISE ENG GAX FC2023083124351</t>
  </si>
  <si>
    <t>SUNRISE ENG GAX FC2023090124422</t>
  </si>
  <si>
    <t>USU GAX FC2023091324931</t>
  </si>
  <si>
    <t>R&amp;O CONST GAX FC2023091324934</t>
  </si>
  <si>
    <t>ZIONS/R&amp;O RTNG GAX FC2023091324935</t>
  </si>
  <si>
    <t>METHOD STUDIO GAX FC2023091925209</t>
  </si>
  <si>
    <t>R&amp;O CONST     CO 006</t>
  </si>
  <si>
    <t>R&amp;O CONST     CO 005</t>
  </si>
  <si>
    <t>SUNRISE ENG GAX FC2023100225683</t>
  </si>
  <si>
    <t>WC3 PLAN REVIEW AUG 2023 GAX 24C5*047</t>
  </si>
  <si>
    <t>RE 24C3*25     BILL $173,458.43</t>
  </si>
  <si>
    <t>RE 24C3*59    BILL $140,032.66</t>
  </si>
  <si>
    <t>METHOD STUDIO GAX FC2023101726382</t>
  </si>
  <si>
    <t>WC3 PLAN REVIEW GAX 24C5*074</t>
  </si>
  <si>
    <t>R&amp;O CONST GAX FC2023102326610</t>
  </si>
  <si>
    <t>ZIONS/R&amp;O RTNG GAX FC2023102326611</t>
  </si>
  <si>
    <t>METHOD STUDIO GAX FC2023102526774</t>
  </si>
  <si>
    <t>R&amp;O CONST     CO 007</t>
  </si>
  <si>
    <t>USU GAX FC2023103026926</t>
  </si>
  <si>
    <t>SUNRISE ENG GAX FC2023103126971</t>
  </si>
  <si>
    <t>CR 24M5*044     RE 24C3*025</t>
  </si>
  <si>
    <t>CMB CONSULTANTS GAX FC2023110827428</t>
  </si>
  <si>
    <t>R&amp;O CONST GAX FC2023111527756</t>
  </si>
  <si>
    <t>ZIONS/R&amp;O RTNG GAX FC2023111527757</t>
  </si>
  <si>
    <t>TRNSF TO 22214770 FROM 23273770 USU DEL TO CLOSE</t>
  </si>
  <si>
    <t>METHOD STUDIO GAX FC2023112127966</t>
  </si>
  <si>
    <t>R&amp;O CONST     CO 008</t>
  </si>
  <si>
    <t>USU GAX FC2023111727853</t>
  </si>
  <si>
    <t>WC3 PLAN REVIEW OCT 2023 GAX 24C5*108</t>
  </si>
  <si>
    <t>SUNRISE ENG GAX FC2023112728167</t>
  </si>
  <si>
    <t>CR 24M5*056     RE 24C3*059</t>
  </si>
  <si>
    <t>RE 24C3*88     BILL $189,716.64</t>
  </si>
  <si>
    <t>CMB CONSULTANTS GAX FC2023121228967</t>
  </si>
  <si>
    <t>R&amp;O CONST GAX FC2023121228996</t>
  </si>
  <si>
    <t>ZIONS/R&amp;O RTNG GAX FC2023121228997</t>
  </si>
  <si>
    <t>RE 24C3*115     BILL $282,830.09</t>
  </si>
  <si>
    <t>METHOD STUDIO GAX FC2023121929271</t>
  </si>
  <si>
    <t>USU GAX FC2023122629503</t>
  </si>
  <si>
    <t>CR 24M5*067     RE 24C3*088</t>
  </si>
  <si>
    <t>SUNRISE ENG GAX FC2024010830017</t>
  </si>
  <si>
    <t>R&amp;O CONST     CO 009</t>
  </si>
  <si>
    <t>RE 24C3*145     BILL $6,950.07</t>
  </si>
  <si>
    <t>METHOD STUDIO GAX FC2024012430815</t>
  </si>
  <si>
    <t>R&amp;O CONST GAX FC2024012430829</t>
  </si>
  <si>
    <t>ZIONS/R&amp;O RTNG GAX FC2024012430830</t>
  </si>
  <si>
    <t>USU GAX FC2024012430831</t>
  </si>
  <si>
    <t>SUNRISE ENG GAX FC2024020131282</t>
  </si>
  <si>
    <t>CMB CONSULTANTS GAX FC2024011630409</t>
  </si>
  <si>
    <t>RE 24C3*169     BILL $161,543.94</t>
  </si>
  <si>
    <t>CMB CONSULTANTS GAX FC2024021331799</t>
  </si>
  <si>
    <t>USU GAX FC2024021331823</t>
  </si>
  <si>
    <t>CR 24M5*077     RE 24C3*115</t>
  </si>
  <si>
    <t>R &amp; O CONSTR.GAXFC2024022132256</t>
  </si>
  <si>
    <t>ZIONS R &amp; O CONSTR.GAXFC2024022132257</t>
  </si>
  <si>
    <t>SUNRISE ENGINEERING GAXFC2024022732456</t>
  </si>
  <si>
    <t>METHOD STUDIO GAXFC2024022732462</t>
  </si>
  <si>
    <t>TRNSF TO 22214770 FROM 21139300 DEV CONT CO 010 R&amp;O</t>
  </si>
  <si>
    <t>CR 24M5*085     RE 24C3*145</t>
  </si>
  <si>
    <t>CMB CONSULTANTS GAX FC2024031233000</t>
  </si>
  <si>
    <t>R&amp;O CONST     CO 010</t>
  </si>
  <si>
    <t>USU GAX FC2024031333100</t>
  </si>
  <si>
    <t>R&amp;O CONST GAX FC2024031433154</t>
  </si>
  <si>
    <t>ZIONS/R&amp;O RTNG GAX FC2024031433155</t>
  </si>
  <si>
    <t xml:space="preserve">RE 24C3* 202   </t>
  </si>
  <si>
    <t>METHOD STUDIO GAX FC2024032033448</t>
  </si>
  <si>
    <t>SUNRISE ENG GAX FC2024032733793</t>
  </si>
  <si>
    <t>CR 24M5*096     RE 24C3*169</t>
  </si>
  <si>
    <t>CMB CONSULTANTS GAX FC2024040934489</t>
  </si>
  <si>
    <t>R&amp;O CONST GAX FC2024041034573</t>
  </si>
  <si>
    <t>ZIONS/R&amp;O RTNG GAX FC2024041034574</t>
  </si>
  <si>
    <t>USU GAX FC2024041134666</t>
  </si>
  <si>
    <t>METHOD STUDIO GAX FC2024041935009</t>
  </si>
  <si>
    <t>R&amp;O CONST     CO 011</t>
  </si>
  <si>
    <t>RE 24C3*232 was $376,582.19</t>
  </si>
  <si>
    <t>SUNRISE ENG GAX FC2024050735804</t>
  </si>
  <si>
    <t>R&amp;O CONST GAX FC2024051336092</t>
  </si>
  <si>
    <t>ZIONS/R&amp;O RTNG GAX FC2024051336093</t>
  </si>
  <si>
    <t>CMB CONSULTANTS GAX FC2024051536198</t>
  </si>
  <si>
    <t>RE 24C3*263</t>
  </si>
  <si>
    <t>SUNRISE ENG GAX FC2024052136512</t>
  </si>
  <si>
    <t>METHOD STUDIO GAX FC2024052136523</t>
  </si>
  <si>
    <t>CR 24M5*110     RE 24C3*202</t>
  </si>
  <si>
    <t>CR 24M5*114     RE 24C3*232</t>
  </si>
  <si>
    <t>R&amp;O CONST     CO 012</t>
  </si>
  <si>
    <t>CMB CONSULTANTS GAX FC2024061437975</t>
  </si>
  <si>
    <t>RE 24C3*297</t>
  </si>
  <si>
    <t>R&amp;O CONST GAX FC2024061938123</t>
  </si>
  <si>
    <t>ZIONS/R&amp;O RTNG GAX FC2024061938124</t>
  </si>
  <si>
    <t>METHOD STUDIO GAX FC2024062738742</t>
  </si>
  <si>
    <t>SUNRISE ENG GAX FC2024070138984</t>
  </si>
  <si>
    <t>13/24</t>
  </si>
  <si>
    <t>TRNFR TO 22214770 FROM 21139300 DEV CONTG FFE BUDG</t>
  </si>
  <si>
    <t>RE 24C3*330</t>
  </si>
  <si>
    <t>R&amp;O CONST GAX FC2024071640014</t>
  </si>
  <si>
    <t>ZIONS/R&amp;O RTNG GAX FC2024071640015</t>
  </si>
  <si>
    <t>SUNRISE ENG GAX FC2024071840128</t>
  </si>
  <si>
    <t>ZIONS/SUNRISE RTNG GAX FC2024071840129</t>
  </si>
  <si>
    <t>RE 24C3*346</t>
  </si>
  <si>
    <t>CR 24M5*126     RE 24C3*263</t>
  </si>
  <si>
    <t>FY'25</t>
  </si>
  <si>
    <t>USU GAX F24*013</t>
  </si>
  <si>
    <t>USU GAX FC2024081641193</t>
  </si>
  <si>
    <t>METHOD STUDIO GAX FC2024081941260</t>
  </si>
  <si>
    <t>CR 25M5*016     RE 24C3*330</t>
  </si>
  <si>
    <t>R&amp;O CONST GAX FC2024082941731</t>
  </si>
  <si>
    <t>SUNRISE ENG GAX FC2024090441919</t>
  </si>
  <si>
    <t>WC3 PLAN REVIEW GAX 25C5*041</t>
  </si>
  <si>
    <t>SUNRISE ENG GAX FC2024092342892</t>
  </si>
  <si>
    <t>R&amp;O CONST GAX FC2024092743164</t>
  </si>
  <si>
    <t>ZIONS/R&amp;O RTNG GAX FC2024092743165</t>
  </si>
  <si>
    <t>USU GAX FC2024091742639</t>
  </si>
  <si>
    <t>METHOD STUDIO GAX FC2024091242365</t>
  </si>
  <si>
    <t>CMB CONSULTANTS GAX FC2024091242379</t>
  </si>
  <si>
    <t>ZIONS/R&amp;O RTNG GAX FC2024082941732</t>
  </si>
  <si>
    <t>RE 25C3*29 WAS $247,351.91</t>
  </si>
  <si>
    <t>CMB CONSULTANTS GAX FC2024101043840</t>
  </si>
  <si>
    <t>IDT 150 25M2*001 RISK 209259</t>
  </si>
  <si>
    <t xml:space="preserve">RE 25C3*56 </t>
  </si>
  <si>
    <t>R&amp;O CONST GAX FC2024101744144</t>
  </si>
  <si>
    <t>ZIONS/R&amp;O RTNG GAX FC2024101744145</t>
  </si>
  <si>
    <t>USU GAX FC2024101844221</t>
  </si>
  <si>
    <t>R&amp;O CONST     CO 013</t>
  </si>
  <si>
    <t>R&amp;O CONST     CO 014</t>
  </si>
  <si>
    <t>TRNSF TO 22214770 FROM 21139300  RETURN PROJ CONTINGENCY</t>
  </si>
  <si>
    <t>CR 25M5*042     RE 25C3*29</t>
  </si>
  <si>
    <t>SUNRISE ENG GAX FC2024110645024</t>
  </si>
  <si>
    <t>USU GAX FC2024111345345</t>
  </si>
  <si>
    <t xml:space="preserve">RE 25C3*86 </t>
  </si>
  <si>
    <t>R&amp;O CONST GAX FC2024111545458</t>
  </si>
  <si>
    <t>ZIONS/R&amp;O RTNG GAX FC2024111545459</t>
  </si>
  <si>
    <t>should have been $604,633.59 difference of $925.50</t>
  </si>
  <si>
    <t>would have been 199,545.21, $925.50 was added to make up for difference of RE 25C3*029</t>
  </si>
  <si>
    <t>CR 25M5*050      RE 25C3*056</t>
  </si>
  <si>
    <t>SUNRISE ENG GAX FC2024112645970</t>
  </si>
  <si>
    <t>R&amp;O CONST     CO 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</si>
</sst>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22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FF00"/>
      <name val="Arial"/>
      <family val="2"/>
    </font>
    <font>
      <sz val="9"/>
      <color theme="1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9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43" fontId="1" fillId="0" borderId="0" applyFont="0" applyFill="0" applyBorder="0" applyAlignment="0" applyProtection="0"/>
  </cellStyleXfs>
  <cellXfs count="13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5" fillId="0" borderId="2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3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4" xfId="0" applyFont="1" applyBorder="1" applyAlignment="1" applyProtection="1">
      <alignment horizontal="right"/>
      <protection locked="0"/>
    </xf>
    <xf numFmtId="37" fontId="5" fillId="0" borderId="4" xfId="0" applyNumberFormat="1" applyFont="1" applyBorder="1" applyAlignment="1" applyProtection="1">
      <alignment horizontal="left"/>
      <protection locked="0"/>
    </xf>
    <xf numFmtId="49" fontId="12" fillId="0" borderId="5" xfId="0" applyNumberFormat="1" applyFont="1" applyBorder="1" applyAlignment="1" applyProtection="1">
      <alignment horizontal="center"/>
      <protection locked="0"/>
    </xf>
    <xf numFmtId="164" fontId="5" fillId="0" borderId="5" xfId="0" applyFont="1" applyBorder="1" applyAlignment="1" applyProtection="1">
      <alignment horizontal="center"/>
      <protection locked="0"/>
    </xf>
    <xf numFmtId="49" fontId="5" fillId="0" borderId="5" xfId="0" applyNumberFormat="1" applyFont="1" applyBorder="1" applyAlignment="1" applyProtection="1">
      <alignment horizontal="left"/>
      <protection locked="0"/>
    </xf>
    <xf numFmtId="1" fontId="5" fillId="0" borderId="5" xfId="0" applyNumberFormat="1" applyFont="1" applyBorder="1" applyAlignment="1" applyProtection="1">
      <alignment horizontal="left"/>
      <protection locked="0"/>
    </xf>
    <xf numFmtId="164" fontId="5" fillId="0" borderId="2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4" xfId="5" applyFont="1" applyBorder="1" applyAlignment="1" applyProtection="1">
      <alignment horizontal="center"/>
      <protection locked="0"/>
    </xf>
    <xf numFmtId="49" fontId="11" fillId="0" borderId="5" xfId="5" applyNumberFormat="1" applyFont="1" applyBorder="1" applyAlignment="1" applyProtection="1">
      <alignment horizontal="center"/>
      <protection locked="0"/>
    </xf>
    <xf numFmtId="44" fontId="4" fillId="0" borderId="5" xfId="5" applyFont="1" applyBorder="1" applyProtection="1">
      <protection locked="0"/>
    </xf>
    <xf numFmtId="49" fontId="4" fillId="0" borderId="5" xfId="5" applyNumberFormat="1" applyFont="1" applyBorder="1" applyAlignment="1" applyProtection="1">
      <alignment horizontal="center"/>
      <protection locked="0"/>
    </xf>
    <xf numFmtId="44" fontId="4" fillId="0" borderId="5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7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2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3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9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6" xfId="2" applyFont="1" applyBorder="1" applyProtection="1">
      <protection locked="0"/>
    </xf>
    <xf numFmtId="43" fontId="5" fillId="0" borderId="3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6" xfId="2" applyFont="1" applyBorder="1" applyProtection="1">
      <protection locked="0"/>
    </xf>
    <xf numFmtId="43" fontId="4" fillId="0" borderId="8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164" fontId="15" fillId="0" borderId="0" xfId="0" applyFont="1"/>
    <xf numFmtId="164" fontId="16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37" fontId="4" fillId="0" borderId="0" xfId="0" applyNumberFormat="1" applyFont="1" applyProtection="1">
      <protection locked="0"/>
    </xf>
    <xf numFmtId="37" fontId="4" fillId="0" borderId="1" xfId="0" applyNumberFormat="1" applyFont="1" applyBorder="1" applyProtection="1">
      <protection locked="0"/>
    </xf>
    <xf numFmtId="10" fontId="4" fillId="0" borderId="0" xfId="0" applyNumberFormat="1" applyFont="1" applyProtection="1">
      <protection locked="0"/>
    </xf>
    <xf numFmtId="37" fontId="5" fillId="0" borderId="1" xfId="0" applyNumberFormat="1" applyFont="1" applyBorder="1" applyProtection="1"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3" fontId="5" fillId="0" borderId="0" xfId="2" applyFont="1" applyFill="1" applyBorder="1" applyAlignment="1" applyProtection="1">
      <alignment horizontal="left"/>
      <protection locked="0"/>
    </xf>
    <xf numFmtId="43" fontId="4" fillId="0" borderId="0" xfId="2" applyFont="1" applyFill="1" applyBorder="1" applyProtection="1">
      <protection locked="0"/>
    </xf>
    <xf numFmtId="43" fontId="4" fillId="0" borderId="0" xfId="2" quotePrefix="1" applyFont="1" applyBorder="1" applyProtection="1"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  <xf numFmtId="44" fontId="5" fillId="0" borderId="0" xfId="5" applyFont="1" applyProtection="1">
      <protection locked="0"/>
    </xf>
    <xf numFmtId="10" fontId="4" fillId="3" borderId="0" xfId="0" applyNumberFormat="1" applyFont="1" applyFill="1" applyProtection="1">
      <protection locked="0"/>
    </xf>
    <xf numFmtId="43" fontId="5" fillId="0" borderId="0" xfId="2" applyFont="1" applyFill="1" applyBorder="1" applyProtection="1">
      <protection locked="0"/>
    </xf>
    <xf numFmtId="4" fontId="4" fillId="0" borderId="0" xfId="0" applyNumberFormat="1" applyFont="1" applyProtection="1">
      <protection locked="0"/>
    </xf>
    <xf numFmtId="39" fontId="4" fillId="0" borderId="0" xfId="0" applyNumberFormat="1" applyFont="1" applyProtection="1">
      <protection locked="0"/>
    </xf>
    <xf numFmtId="43" fontId="4" fillId="0" borderId="0" xfId="0" applyNumberFormat="1" applyFont="1" applyProtection="1">
      <protection locked="0"/>
    </xf>
    <xf numFmtId="43" fontId="17" fillId="0" borderId="0" xfId="2" applyFont="1" applyFill="1" applyBorder="1" applyAlignment="1" applyProtection="1">
      <alignment horizontal="center"/>
      <protection locked="0"/>
    </xf>
    <xf numFmtId="43" fontId="17" fillId="0" borderId="0" xfId="2" applyFont="1" applyBorder="1" applyAlignment="1" applyProtection="1">
      <alignment horizontal="center"/>
      <protection locked="0"/>
    </xf>
    <xf numFmtId="49" fontId="17" fillId="0" borderId="0" xfId="0" applyNumberFormat="1" applyFont="1" applyAlignment="1" applyProtection="1">
      <alignment horizontal="center"/>
      <protection locked="0"/>
    </xf>
    <xf numFmtId="164" fontId="8" fillId="0" borderId="0" xfId="0" applyFont="1" applyAlignment="1">
      <alignment horizontal="lef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164" fontId="8" fillId="0" borderId="0" xfId="0" applyFont="1"/>
    <xf numFmtId="5" fontId="8" fillId="0" borderId="0" xfId="0" applyNumberFormat="1" applyFont="1"/>
    <xf numFmtId="7" fontId="3" fillId="0" borderId="0" xfId="0" applyNumberFormat="1" applyFont="1"/>
    <xf numFmtId="164" fontId="9" fillId="0" borderId="0" xfId="0" applyFont="1" applyAlignment="1">
      <alignment horizontal="lef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8" fillId="0" borderId="1" xfId="0" applyFont="1" applyBorder="1"/>
    <xf numFmtId="164" fontId="8" fillId="0" borderId="1" xfId="0" applyFont="1" applyBorder="1" applyAlignment="1">
      <alignment horizontal="left"/>
    </xf>
    <xf numFmtId="164" fontId="1" fillId="0" borderId="0" xfId="0" applyFont="1"/>
    <xf numFmtId="39" fontId="3" fillId="0" borderId="0" xfId="0" applyNumberFormat="1" applyFont="1" applyAlignment="1">
      <alignment horizontal="left"/>
    </xf>
    <xf numFmtId="39" fontId="3" fillId="0" borderId="0" xfId="0" applyNumberFormat="1" applyFont="1"/>
    <xf numFmtId="39" fontId="9" fillId="0" borderId="0" xfId="0" applyNumberFormat="1" applyFont="1" applyAlignment="1">
      <alignment horizontal="left"/>
    </xf>
    <xf numFmtId="39" fontId="8" fillId="0" borderId="0" xfId="0" applyNumberFormat="1" applyFont="1"/>
    <xf numFmtId="39" fontId="3" fillId="0" borderId="0" xfId="0" quotePrefix="1" applyNumberFormat="1" applyFont="1" applyAlignment="1">
      <alignment horizontal="left"/>
    </xf>
    <xf numFmtId="39" fontId="8" fillId="0" borderId="0" xfId="0" applyNumberFormat="1" applyFont="1" applyAlignment="1">
      <alignment horizontal="left"/>
    </xf>
    <xf numFmtId="39" fontId="8" fillId="0" borderId="0" xfId="0" quotePrefix="1" applyNumberFormat="1" applyFont="1" applyAlignment="1">
      <alignment horizontal="left"/>
    </xf>
    <xf numFmtId="164" fontId="3" fillId="0" borderId="1" xfId="0" applyFont="1" applyBorder="1"/>
    <xf numFmtId="39" fontId="8" fillId="0" borderId="1" xfId="0" applyNumberFormat="1" applyFont="1" applyBorder="1" applyAlignment="1">
      <alignment horizontal="left"/>
    </xf>
    <xf numFmtId="39" fontId="3" fillId="0" borderId="1" xfId="0" applyNumberFormat="1" applyFont="1" applyBorder="1"/>
    <xf numFmtId="39" fontId="1" fillId="0" borderId="0" xfId="0" applyNumberFormat="1" applyFont="1"/>
    <xf numFmtId="167" fontId="5" fillId="0" borderId="0" xfId="2" applyNumberFormat="1" applyFont="1" applyAlignment="1" applyProtection="1">
      <alignment horizontal="left"/>
      <protection locked="0"/>
    </xf>
    <xf numFmtId="164" fontId="18" fillId="0" borderId="10" xfId="0" applyFont="1" applyBorder="1" applyAlignment="1">
      <alignment horizontal="left"/>
    </xf>
    <xf numFmtId="13" fontId="4" fillId="0" borderId="0" xfId="2" applyNumberFormat="1" applyFont="1" applyBorder="1" applyAlignment="1" applyProtection="1">
      <alignment horizontal="left"/>
      <protection locked="0"/>
    </xf>
    <xf numFmtId="164" fontId="19" fillId="0" borderId="0" xfId="0" applyFont="1"/>
    <xf numFmtId="164" fontId="20" fillId="0" borderId="0" xfId="0" applyFont="1" applyAlignment="1">
      <alignment horizontal="left"/>
    </xf>
    <xf numFmtId="49" fontId="21" fillId="0" borderId="0" xfId="0" applyNumberFormat="1" applyFont="1" applyAlignment="1" applyProtection="1">
      <alignment horizontal="center"/>
      <protection locked="0"/>
    </xf>
    <xf numFmtId="164" fontId="5" fillId="0" borderId="0" xfId="0" applyFont="1" applyAlignment="1" applyProtection="1">
      <alignment horizontal="left"/>
      <protection locked="0"/>
    </xf>
    <xf numFmtId="43" fontId="4" fillId="0" borderId="0" xfId="8" applyFont="1" applyBorder="1" applyAlignment="1" applyProtection="1">
      <alignment horizontal="left"/>
      <protection locked="0"/>
    </xf>
  </cellXfs>
  <cellStyles count="9">
    <cellStyle name="ALYN1" xfId="1" xr:uid="{00000000-0005-0000-0000-000000000000}"/>
    <cellStyle name="Comma" xfId="2" builtinId="3"/>
    <cellStyle name="Comma 2" xfId="8" xr:uid="{CA6FD1D6-7576-4B96-907A-290DE84F8059}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E0A3FF"/>
      <color rgb="FFFF99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954"/>
  <sheetViews>
    <sheetView tabSelected="1" zoomScaleNormal="75" workbookViewId="0">
      <pane ySplit="12" topLeftCell="A261" activePane="bottomLeft" state="frozen"/>
      <selection pane="bottomLeft" activeCell="A272" sqref="A272"/>
    </sheetView>
  </sheetViews>
  <sheetFormatPr defaultColWidth="8.88671875" defaultRowHeight="12" x14ac:dyDescent="0.2"/>
  <cols>
    <col min="1" max="1" width="5.77734375" style="25" customWidth="1"/>
    <col min="2" max="2" width="31.88671875" style="26" customWidth="1"/>
    <col min="3" max="3" width="5.44140625" style="27" customWidth="1"/>
    <col min="4" max="9" width="10.44140625" style="28" customWidth="1"/>
    <col min="10" max="10" width="8.33203125" style="63" customWidth="1"/>
    <col min="11" max="11" width="5.88671875" style="64" customWidth="1"/>
    <col min="12" max="12" width="9.77734375" style="28" customWidth="1"/>
    <col min="13" max="13" width="10" style="28" bestFit="1" customWidth="1"/>
    <col min="14" max="15" width="9.6640625" style="28" bestFit="1" customWidth="1"/>
    <col min="16" max="16384" width="8.88671875" style="28"/>
  </cols>
  <sheetData>
    <row r="1" spans="1:254" x14ac:dyDescent="0.2">
      <c r="H1" s="65" t="s">
        <v>16</v>
      </c>
      <c r="J1" s="29"/>
      <c r="K1" s="30"/>
      <c r="L1" s="65" t="s">
        <v>36</v>
      </c>
      <c r="O1" s="65" t="s">
        <v>40</v>
      </c>
    </row>
    <row r="2" spans="1:254" s="4" customFormat="1" ht="14.1" customHeight="1" x14ac:dyDescent="0.2">
      <c r="A2" s="3"/>
      <c r="B2" s="2" t="s">
        <v>0</v>
      </c>
      <c r="C2" s="23"/>
      <c r="D2" s="71"/>
      <c r="H2" s="4" t="s">
        <v>19</v>
      </c>
      <c r="I2" s="66">
        <f>20549576-50000-16956.78-389475.95-465745.02-(266435)</f>
        <v>19360963.25</v>
      </c>
      <c r="J2" s="128" t="s">
        <v>117</v>
      </c>
      <c r="K2" s="5"/>
      <c r="L2" s="28" t="s">
        <v>37</v>
      </c>
      <c r="M2" s="84">
        <f>14500000+1400000+2500000</f>
        <v>18400000</v>
      </c>
      <c r="N2" s="86">
        <f>+M2/M4</f>
        <v>0.77230128026985545</v>
      </c>
      <c r="O2" s="71">
        <f>709773*N2</f>
        <v>548158.59660097607</v>
      </c>
    </row>
    <row r="3" spans="1:254" s="4" customFormat="1" ht="14.1" customHeight="1" x14ac:dyDescent="0.2">
      <c r="A3" s="3"/>
      <c r="B3" s="81" t="s">
        <v>1</v>
      </c>
      <c r="C3" s="23"/>
      <c r="D3" s="77" t="s">
        <v>28</v>
      </c>
      <c r="H3" s="4" t="s">
        <v>20</v>
      </c>
      <c r="I3" s="66">
        <f>118075+1070503-108075-1061057-330-840.09-110-660</f>
        <v>17505.91</v>
      </c>
      <c r="J3" s="67"/>
      <c r="K3" s="5"/>
      <c r="L3" s="28" t="s">
        <v>38</v>
      </c>
      <c r="M3" s="85">
        <f>2500000+27062+397837+2500000</f>
        <v>5424899</v>
      </c>
      <c r="N3" s="95">
        <f>+M3/M4</f>
        <v>0.22769871973014449</v>
      </c>
      <c r="O3" s="87">
        <f>709773*N3</f>
        <v>161614.40339902384</v>
      </c>
    </row>
    <row r="4" spans="1:254" s="4" customFormat="1" ht="14.1" customHeight="1" x14ac:dyDescent="0.2">
      <c r="A4" s="3"/>
      <c r="B4" s="82" t="s">
        <v>23</v>
      </c>
      <c r="C4" s="23"/>
      <c r="D4" s="83" t="s">
        <v>30</v>
      </c>
      <c r="H4" s="4" t="s">
        <v>41</v>
      </c>
      <c r="I4" s="66">
        <f>(188922-188922)+(565150-565150)+(136772-136772)+(25000-25000)</f>
        <v>0</v>
      </c>
      <c r="J4" s="67" t="s">
        <v>116</v>
      </c>
      <c r="K4" s="5"/>
      <c r="L4" s="28" t="s">
        <v>39</v>
      </c>
      <c r="M4" s="84">
        <f>SUM(M2:M3)</f>
        <v>23824899</v>
      </c>
      <c r="N4" s="28"/>
      <c r="O4" s="94">
        <f>SUM(O2:O3)</f>
        <v>709772.99999999988</v>
      </c>
    </row>
    <row r="5" spans="1:254" s="4" customFormat="1" ht="14.1" customHeight="1" x14ac:dyDescent="0.2">
      <c r="A5" s="3"/>
      <c r="B5" s="2" t="s">
        <v>2</v>
      </c>
      <c r="C5" s="23"/>
      <c r="D5" s="79" t="s">
        <v>27</v>
      </c>
      <c r="H5" s="4" t="s">
        <v>42</v>
      </c>
      <c r="I5" s="66">
        <f>(184946-1107.26-829.86-275.92)+(20516-13500)+(20000-20000)+(117634-11880)</f>
        <v>295502.95999999996</v>
      </c>
      <c r="J5" s="67"/>
      <c r="K5" s="5"/>
      <c r="L5" s="28"/>
      <c r="M5" s="28"/>
      <c r="N5" s="28"/>
    </row>
    <row r="6" spans="1:254" s="4" customFormat="1" ht="14.1" customHeight="1" thickBot="1" x14ac:dyDescent="0.35">
      <c r="A6" s="3"/>
      <c r="B6" s="2" t="s">
        <v>3</v>
      </c>
      <c r="C6" s="23"/>
      <c r="D6" s="78">
        <v>22214770</v>
      </c>
      <c r="E6" s="4" t="s">
        <v>26</v>
      </c>
      <c r="H6" s="4" t="s">
        <v>115</v>
      </c>
      <c r="I6" s="68">
        <f>(161614-136)+(11880-11880)+(99313-99313)</f>
        <v>161478</v>
      </c>
      <c r="J6" s="67" t="s">
        <v>116</v>
      </c>
      <c r="K6" s="5"/>
      <c r="L6" s="28"/>
      <c r="M6" s="28"/>
      <c r="N6" s="28"/>
    </row>
    <row r="7" spans="1:254" s="4" customFormat="1" ht="14.1" customHeight="1" x14ac:dyDescent="0.2">
      <c r="A7" s="3"/>
      <c r="B7" s="2" t="s">
        <v>4</v>
      </c>
      <c r="C7" s="23"/>
      <c r="D7" s="80" t="s">
        <v>29</v>
      </c>
      <c r="G7" s="88">
        <f>+G11-F11</f>
        <v>1709917.9600000046</v>
      </c>
      <c r="H7" s="4" t="s">
        <v>21</v>
      </c>
      <c r="I7" s="69">
        <f>SUM(I2:I6)</f>
        <v>19835450.120000001</v>
      </c>
      <c r="J7" s="70">
        <f>+H11-I7</f>
        <v>-18705037.010000002</v>
      </c>
      <c r="K7" s="5"/>
      <c r="L7" s="14"/>
      <c r="M7" s="15"/>
      <c r="N7" s="16"/>
    </row>
    <row r="8" spans="1:254" s="4" customFormat="1" ht="14.1" customHeight="1" x14ac:dyDescent="0.2">
      <c r="A8" s="3"/>
      <c r="B8" s="31"/>
      <c r="C8" s="32"/>
      <c r="D8" s="33"/>
      <c r="E8" s="33" t="s">
        <v>5</v>
      </c>
      <c r="F8" s="33"/>
      <c r="G8" s="33"/>
      <c r="H8" s="33"/>
      <c r="I8" s="33" t="s">
        <v>6</v>
      </c>
      <c r="J8" s="34" t="s">
        <v>17</v>
      </c>
      <c r="K8" s="35" t="s">
        <v>18</v>
      </c>
      <c r="L8" s="72"/>
      <c r="M8" s="56"/>
    </row>
    <row r="9" spans="1:254" s="43" customFormat="1" ht="14.1" customHeight="1" x14ac:dyDescent="0.2">
      <c r="A9" s="3"/>
      <c r="B9" s="36" t="s">
        <v>7</v>
      </c>
      <c r="C9" s="37"/>
      <c r="D9" s="38" t="s">
        <v>8</v>
      </c>
      <c r="E9" s="39" t="s">
        <v>9</v>
      </c>
      <c r="F9" s="39" t="s">
        <v>10</v>
      </c>
      <c r="G9" s="40" t="s">
        <v>11</v>
      </c>
      <c r="H9" s="40" t="s">
        <v>12</v>
      </c>
      <c r="I9" s="39" t="s">
        <v>8</v>
      </c>
      <c r="J9" s="41" t="s">
        <v>13</v>
      </c>
      <c r="K9" s="42" t="s">
        <v>13</v>
      </c>
      <c r="L9" s="73" t="s">
        <v>24</v>
      </c>
      <c r="M9" s="74" t="s">
        <v>25</v>
      </c>
    </row>
    <row r="10" spans="1:254" s="51" customFormat="1" ht="14.1" customHeight="1" x14ac:dyDescent="0.2">
      <c r="A10" s="44"/>
      <c r="B10" s="45"/>
      <c r="C10" s="46"/>
      <c r="D10" s="47"/>
      <c r="E10" s="47"/>
      <c r="F10" s="47"/>
      <c r="G10" s="47"/>
      <c r="H10" s="47"/>
      <c r="I10" s="47"/>
      <c r="J10" s="48"/>
      <c r="K10" s="49"/>
      <c r="L10" s="75">
        <f>F11*N3-183.08</f>
        <v>4844939.2252585385</v>
      </c>
      <c r="M10" s="9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</row>
    <row r="11" spans="1:254" s="57" customFormat="1" ht="14.1" customHeight="1" x14ac:dyDescent="0.2">
      <c r="A11" s="20" t="s">
        <v>14</v>
      </c>
      <c r="B11" s="52" t="s">
        <v>15</v>
      </c>
      <c r="C11" s="53"/>
      <c r="D11" s="12">
        <f>SUM(D14:D501)</f>
        <v>24118985.210000001</v>
      </c>
      <c r="E11" s="12">
        <f>SUM(E14:E501)-F11</f>
        <v>2840331.070000004</v>
      </c>
      <c r="F11" s="12">
        <f>SUM(F14:F501)</f>
        <v>21278654.139999997</v>
      </c>
      <c r="G11" s="12">
        <f>SUM(G14:G501)</f>
        <v>22988572.100000001</v>
      </c>
      <c r="H11" s="12">
        <f>+D11-G11</f>
        <v>1130413.1099999994</v>
      </c>
      <c r="I11" s="12">
        <f>SUM(I14:I501)</f>
        <v>4270537.22</v>
      </c>
      <c r="J11" s="54"/>
      <c r="K11" s="55"/>
      <c r="L11" s="76">
        <f>SUM(L13:L501)</f>
        <v>4788892.71</v>
      </c>
      <c r="M11" s="76">
        <f>SUM(M13:M241)</f>
        <v>0</v>
      </c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  <c r="CA11" s="56"/>
      <c r="CB11" s="56"/>
      <c r="CC11" s="56"/>
      <c r="CD11" s="56"/>
      <c r="CE11" s="56"/>
      <c r="CF11" s="56"/>
      <c r="CG11" s="56"/>
      <c r="CH11" s="56"/>
      <c r="CI11" s="56"/>
      <c r="CJ11" s="56"/>
      <c r="CK11" s="56"/>
      <c r="CL11" s="56"/>
      <c r="CM11" s="56"/>
      <c r="CN11" s="56"/>
      <c r="CO11" s="56"/>
      <c r="CP11" s="56"/>
      <c r="CQ11" s="56"/>
      <c r="CR11" s="56"/>
      <c r="CS11" s="56"/>
      <c r="CT11" s="56"/>
    </row>
    <row r="12" spans="1:254" s="57" customFormat="1" ht="14.1" customHeight="1" x14ac:dyDescent="0.2">
      <c r="A12" s="20"/>
      <c r="B12" s="58"/>
      <c r="C12" s="59"/>
      <c r="D12" s="13"/>
      <c r="E12" s="19"/>
      <c r="F12" s="13"/>
      <c r="G12" s="13"/>
      <c r="H12" s="13"/>
      <c r="I12" s="13"/>
      <c r="J12" s="60"/>
      <c r="K12" s="61"/>
      <c r="L12" s="62">
        <f>L10-L11</f>
        <v>56046.515258538537</v>
      </c>
      <c r="M12" s="56">
        <f>M11-L11</f>
        <v>-4788892.71</v>
      </c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56"/>
      <c r="CQ12" s="56"/>
      <c r="CR12" s="56"/>
      <c r="CS12" s="56"/>
      <c r="CT12" s="56"/>
    </row>
    <row r="13" spans="1:254" s="11" customFormat="1" ht="14.1" customHeight="1" x14ac:dyDescent="0.2">
      <c r="A13" s="17"/>
      <c r="B13" s="7"/>
      <c r="C13" s="24" t="s">
        <v>22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22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18" t="s">
        <v>31</v>
      </c>
      <c r="B14" s="7"/>
      <c r="C14" s="24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22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44470</v>
      </c>
      <c r="B15" s="7" t="s">
        <v>32</v>
      </c>
      <c r="C15" s="93" t="s">
        <v>47</v>
      </c>
      <c r="D15" s="9"/>
      <c r="E15" s="9">
        <f t="shared" si="2"/>
        <v>0</v>
      </c>
      <c r="F15" s="91">
        <v>20000</v>
      </c>
      <c r="G15" s="9">
        <f t="shared" si="0"/>
        <v>20000</v>
      </c>
      <c r="H15" s="9">
        <f t="shared" ref="H15:H20" si="3">+D15</f>
        <v>0</v>
      </c>
      <c r="I15" s="9"/>
      <c r="J15" s="22"/>
      <c r="K15" s="10">
        <v>6865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f>+A15</f>
        <v>44470</v>
      </c>
      <c r="B16" s="7" t="s">
        <v>34</v>
      </c>
      <c r="C16" s="93" t="s">
        <v>47</v>
      </c>
      <c r="D16" s="9">
        <v>14500000</v>
      </c>
      <c r="E16" s="9">
        <f t="shared" si="2"/>
        <v>14500000</v>
      </c>
      <c r="F16" s="91"/>
      <c r="G16" s="9">
        <f t="shared" si="0"/>
        <v>0</v>
      </c>
      <c r="H16" s="9">
        <f t="shared" si="3"/>
        <v>14500000</v>
      </c>
      <c r="I16" s="9"/>
      <c r="J16" s="22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f>+A16</f>
        <v>44470</v>
      </c>
      <c r="B17" s="7" t="s">
        <v>45</v>
      </c>
      <c r="C17" s="93" t="s">
        <v>47</v>
      </c>
      <c r="D17" s="9">
        <v>-605395</v>
      </c>
      <c r="E17" s="9">
        <f t="shared" si="2"/>
        <v>-605395</v>
      </c>
      <c r="F17" s="91"/>
      <c r="G17" s="9">
        <f t="shared" si="0"/>
        <v>0</v>
      </c>
      <c r="H17" s="9">
        <f t="shared" si="3"/>
        <v>-605395</v>
      </c>
      <c r="I17" s="9"/>
      <c r="J17" s="22"/>
      <c r="K17" s="10">
        <v>4663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f>+A17</f>
        <v>44470</v>
      </c>
      <c r="B18" s="7" t="s">
        <v>33</v>
      </c>
      <c r="C18" s="93" t="s">
        <v>47</v>
      </c>
      <c r="D18" s="9"/>
      <c r="E18" s="9">
        <f t="shared" si="2"/>
        <v>0</v>
      </c>
      <c r="F18" s="91">
        <v>6975</v>
      </c>
      <c r="G18" s="9">
        <f t="shared" si="0"/>
        <v>6975</v>
      </c>
      <c r="H18" s="9">
        <f t="shared" si="3"/>
        <v>0</v>
      </c>
      <c r="I18" s="9"/>
      <c r="J18" s="22"/>
      <c r="K18" s="10">
        <v>6870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>
        <f>+A18</f>
        <v>44470</v>
      </c>
      <c r="B19" s="7" t="s">
        <v>35</v>
      </c>
      <c r="C19" s="93" t="s">
        <v>47</v>
      </c>
      <c r="D19" s="9">
        <v>2500000</v>
      </c>
      <c r="E19" s="9">
        <f t="shared" si="2"/>
        <v>2500000</v>
      </c>
      <c r="F19" s="91"/>
      <c r="G19" s="9">
        <f t="shared" si="0"/>
        <v>0</v>
      </c>
      <c r="H19" s="9">
        <f t="shared" si="3"/>
        <v>2500000</v>
      </c>
      <c r="I19" s="9"/>
      <c r="J19" s="22"/>
      <c r="K19" s="10">
        <v>4761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>
        <v>44440</v>
      </c>
      <c r="B20" s="7" t="s">
        <v>43</v>
      </c>
      <c r="C20" s="93" t="s">
        <v>48</v>
      </c>
      <c r="D20" s="9"/>
      <c r="E20" s="9">
        <f t="shared" si="2"/>
        <v>0</v>
      </c>
      <c r="F20" s="91"/>
      <c r="G20" s="9">
        <v>108075</v>
      </c>
      <c r="H20" s="9">
        <f t="shared" si="3"/>
        <v>0</v>
      </c>
      <c r="I20" s="9"/>
      <c r="J20" s="22" t="s">
        <v>44</v>
      </c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>
        <v>44497</v>
      </c>
      <c r="B21" s="7" t="s">
        <v>49</v>
      </c>
      <c r="C21" s="93" t="s">
        <v>47</v>
      </c>
      <c r="D21" s="9"/>
      <c r="E21" s="9">
        <f t="shared" si="2"/>
        <v>0</v>
      </c>
      <c r="F21" s="91">
        <v>64487.5</v>
      </c>
      <c r="G21" s="9">
        <f t="shared" si="0"/>
        <v>0</v>
      </c>
      <c r="H21" s="9">
        <f t="shared" ref="H21:H31" si="4">+D21</f>
        <v>0</v>
      </c>
      <c r="I21" s="9"/>
      <c r="J21" s="22" t="s">
        <v>44</v>
      </c>
      <c r="K21" s="10">
        <v>6873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44470</v>
      </c>
      <c r="B22" s="7" t="s">
        <v>46</v>
      </c>
      <c r="C22" s="93" t="s">
        <v>47</v>
      </c>
      <c r="D22" s="9"/>
      <c r="E22" s="9">
        <f t="shared" si="2"/>
        <v>0</v>
      </c>
      <c r="F22" s="91">
        <v>32780</v>
      </c>
      <c r="G22" s="9">
        <f t="shared" si="0"/>
        <v>0</v>
      </c>
      <c r="H22" s="9">
        <f t="shared" si="4"/>
        <v>0</v>
      </c>
      <c r="I22" s="9"/>
      <c r="J22" s="22" t="s">
        <v>44</v>
      </c>
      <c r="K22" s="10">
        <v>6873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>
        <v>44517</v>
      </c>
      <c r="B23" s="7" t="s">
        <v>50</v>
      </c>
      <c r="C23" s="93" t="s">
        <v>48</v>
      </c>
      <c r="D23" s="8"/>
      <c r="E23" s="9">
        <f t="shared" si="2"/>
        <v>0</v>
      </c>
      <c r="F23" s="91"/>
      <c r="G23" s="9">
        <v>50000</v>
      </c>
      <c r="H23" s="9">
        <f t="shared" si="4"/>
        <v>0</v>
      </c>
      <c r="I23" s="9"/>
      <c r="J23" s="22" t="s">
        <v>51</v>
      </c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>
        <v>44539</v>
      </c>
      <c r="B24" s="7" t="s">
        <v>52</v>
      </c>
      <c r="C24" s="93" t="s">
        <v>47</v>
      </c>
      <c r="D24" s="9"/>
      <c r="E24" s="9">
        <f t="shared" ref="E24:E43" si="5">+D24</f>
        <v>0</v>
      </c>
      <c r="F24" s="91">
        <v>5403.75</v>
      </c>
      <c r="G24" s="9">
        <f t="shared" ref="G24:G37" si="6">IF(J24&gt;0,0,F24)</f>
        <v>0</v>
      </c>
      <c r="H24" s="9">
        <f t="shared" si="4"/>
        <v>0</v>
      </c>
      <c r="I24" s="9"/>
      <c r="J24" s="22" t="s">
        <v>44</v>
      </c>
      <c r="K24" s="10">
        <v>6873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>
        <v>44550</v>
      </c>
      <c r="B25" s="90" t="s">
        <v>54</v>
      </c>
      <c r="C25" s="93" t="s">
        <v>48</v>
      </c>
      <c r="D25" s="9"/>
      <c r="E25" s="9">
        <f t="shared" si="5"/>
        <v>0</v>
      </c>
      <c r="F25" s="91"/>
      <c r="G25" s="9">
        <f t="shared" si="6"/>
        <v>0</v>
      </c>
      <c r="H25" s="9">
        <f t="shared" si="4"/>
        <v>0</v>
      </c>
      <c r="I25" s="9"/>
      <c r="J25" s="22"/>
      <c r="K25" s="10"/>
      <c r="L25" s="9">
        <v>19065.63</v>
      </c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>
        <v>44558</v>
      </c>
      <c r="B26" s="7" t="s">
        <v>53</v>
      </c>
      <c r="C26" s="93" t="s">
        <v>47</v>
      </c>
      <c r="D26" s="9"/>
      <c r="E26" s="9">
        <f t="shared" si="5"/>
        <v>0</v>
      </c>
      <c r="F26" s="91">
        <v>5403.75</v>
      </c>
      <c r="G26" s="9">
        <f t="shared" si="6"/>
        <v>0</v>
      </c>
      <c r="H26" s="9">
        <f t="shared" si="4"/>
        <v>0</v>
      </c>
      <c r="I26" s="9"/>
      <c r="J26" s="22" t="s">
        <v>44</v>
      </c>
      <c r="K26" s="10">
        <v>6873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>
        <v>44579</v>
      </c>
      <c r="B27" s="90" t="s">
        <v>57</v>
      </c>
      <c r="C27" s="93" t="s">
        <v>48</v>
      </c>
      <c r="D27" s="9"/>
      <c r="E27" s="9">
        <f t="shared" si="5"/>
        <v>0</v>
      </c>
      <c r="F27" s="9"/>
      <c r="G27" s="9">
        <f t="shared" si="6"/>
        <v>0</v>
      </c>
      <c r="H27" s="9">
        <f t="shared" si="4"/>
        <v>0</v>
      </c>
      <c r="I27" s="9"/>
      <c r="J27" s="22"/>
      <c r="K27" s="10"/>
      <c r="L27" s="9">
        <v>794.66</v>
      </c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>
        <v>44588</v>
      </c>
      <c r="B28" s="80" t="s">
        <v>55</v>
      </c>
      <c r="C28" s="93" t="s">
        <v>48</v>
      </c>
      <c r="D28" s="9"/>
      <c r="E28" s="9">
        <f t="shared" si="5"/>
        <v>0</v>
      </c>
      <c r="F28" s="9"/>
      <c r="G28" s="9">
        <f t="shared" si="6"/>
        <v>0</v>
      </c>
      <c r="H28" s="9">
        <f t="shared" si="4"/>
        <v>0</v>
      </c>
      <c r="I28" s="9">
        <v>19065.63</v>
      </c>
      <c r="J28" s="22"/>
      <c r="K28" s="10">
        <v>4760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>
        <v>44617</v>
      </c>
      <c r="B29" s="89" t="s">
        <v>56</v>
      </c>
      <c r="C29" s="93" t="s">
        <v>48</v>
      </c>
      <c r="D29" s="9"/>
      <c r="E29" s="9">
        <f t="shared" si="5"/>
        <v>0</v>
      </c>
      <c r="F29" s="9"/>
      <c r="G29" s="9">
        <f t="shared" si="6"/>
        <v>0</v>
      </c>
      <c r="H29" s="9">
        <f t="shared" si="4"/>
        <v>0</v>
      </c>
      <c r="I29" s="9">
        <v>794.66</v>
      </c>
      <c r="J29" s="22"/>
      <c r="K29" s="10">
        <v>4760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>
        <v>44652</v>
      </c>
      <c r="B30" s="7" t="s">
        <v>58</v>
      </c>
      <c r="C30" s="93" t="s">
        <v>47</v>
      </c>
      <c r="D30" s="9">
        <v>27062</v>
      </c>
      <c r="E30" s="9">
        <f t="shared" si="5"/>
        <v>27062</v>
      </c>
      <c r="F30" s="9"/>
      <c r="G30" s="9">
        <f t="shared" si="6"/>
        <v>0</v>
      </c>
      <c r="H30" s="9">
        <f t="shared" si="4"/>
        <v>27062</v>
      </c>
      <c r="I30" s="9"/>
      <c r="J30" s="22"/>
      <c r="K30" s="10">
        <v>4761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>
        <v>44673</v>
      </c>
      <c r="B31" s="7" t="s">
        <v>59</v>
      </c>
      <c r="C31" s="93" t="s">
        <v>48</v>
      </c>
      <c r="D31" s="9"/>
      <c r="E31" s="9">
        <f t="shared" si="5"/>
        <v>0</v>
      </c>
      <c r="F31" s="9"/>
      <c r="G31" s="9">
        <v>1061057</v>
      </c>
      <c r="H31" s="9">
        <f t="shared" si="4"/>
        <v>0</v>
      </c>
      <c r="I31" s="9"/>
      <c r="J31" s="22" t="s">
        <v>60</v>
      </c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>
        <v>44693</v>
      </c>
      <c r="B32" s="90" t="s">
        <v>63</v>
      </c>
      <c r="C32" s="93" t="s">
        <v>48</v>
      </c>
      <c r="D32" s="9"/>
      <c r="E32" s="9">
        <f t="shared" si="5"/>
        <v>0</v>
      </c>
      <c r="F32" s="9"/>
      <c r="G32" s="9">
        <f t="shared" si="6"/>
        <v>0</v>
      </c>
      <c r="H32" s="9">
        <f t="shared" ref="H32:H34" si="7">+D32</f>
        <v>0</v>
      </c>
      <c r="I32" s="9"/>
      <c r="J32" s="22"/>
      <c r="K32" s="10"/>
      <c r="L32" s="92" t="s">
        <v>64</v>
      </c>
      <c r="M32" s="9"/>
      <c r="N32" s="9" t="s">
        <v>65</v>
      </c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>
        <v>44693</v>
      </c>
      <c r="B33" s="7" t="s">
        <v>61</v>
      </c>
      <c r="C33" s="93" t="s">
        <v>47</v>
      </c>
      <c r="D33" s="9"/>
      <c r="E33" s="9">
        <f t="shared" si="5"/>
        <v>0</v>
      </c>
      <c r="F33" s="9">
        <v>183859.05</v>
      </c>
      <c r="G33" s="9">
        <f t="shared" si="6"/>
        <v>0</v>
      </c>
      <c r="H33" s="9">
        <f t="shared" si="7"/>
        <v>0</v>
      </c>
      <c r="I33" s="9"/>
      <c r="J33" s="22" t="s">
        <v>60</v>
      </c>
      <c r="K33" s="10">
        <v>6861</v>
      </c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>
        <v>44699</v>
      </c>
      <c r="B34" s="7" t="s">
        <v>62</v>
      </c>
      <c r="C34" s="93" t="s">
        <v>47</v>
      </c>
      <c r="D34" s="9"/>
      <c r="E34" s="9">
        <f t="shared" si="5"/>
        <v>0</v>
      </c>
      <c r="F34" s="9">
        <v>101614.7</v>
      </c>
      <c r="G34" s="9">
        <f t="shared" si="6"/>
        <v>0</v>
      </c>
      <c r="H34" s="9">
        <f t="shared" si="7"/>
        <v>0</v>
      </c>
      <c r="I34" s="9"/>
      <c r="J34" s="22" t="s">
        <v>60</v>
      </c>
      <c r="K34" s="10">
        <v>6861</v>
      </c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>
        <v>44726</v>
      </c>
      <c r="B35" s="89" t="s">
        <v>66</v>
      </c>
      <c r="C35" s="93" t="s">
        <v>48</v>
      </c>
      <c r="D35" s="9"/>
      <c r="E35" s="9">
        <f t="shared" si="5"/>
        <v>0</v>
      </c>
      <c r="F35" s="9"/>
      <c r="G35" s="9">
        <f t="shared" si="6"/>
        <v>0</v>
      </c>
      <c r="H35" s="9">
        <f t="shared" ref="H35:H50" si="8">+D35</f>
        <v>0</v>
      </c>
      <c r="J35" s="22"/>
      <c r="K35" s="10"/>
      <c r="L35" s="9">
        <v>42368.43</v>
      </c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>
        <f>+A35</f>
        <v>44726</v>
      </c>
      <c r="B36" s="7" t="s">
        <v>67</v>
      </c>
      <c r="C36" s="93" t="s">
        <v>73</v>
      </c>
      <c r="D36" s="9">
        <v>397837</v>
      </c>
      <c r="E36" s="9">
        <f t="shared" si="5"/>
        <v>397837</v>
      </c>
      <c r="G36" s="9">
        <f t="shared" si="6"/>
        <v>0</v>
      </c>
      <c r="H36" s="9">
        <f t="shared" si="8"/>
        <v>397837</v>
      </c>
      <c r="J36" s="22"/>
      <c r="K36" s="10">
        <v>4761</v>
      </c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>
        <v>44734</v>
      </c>
      <c r="B37" s="11" t="s">
        <v>68</v>
      </c>
      <c r="C37" s="93" t="s">
        <v>73</v>
      </c>
      <c r="D37" s="9"/>
      <c r="E37" s="9">
        <f t="shared" si="5"/>
        <v>0</v>
      </c>
      <c r="F37" s="9">
        <v>330</v>
      </c>
      <c r="G37" s="9">
        <f t="shared" si="6"/>
        <v>330</v>
      </c>
      <c r="H37" s="9">
        <f t="shared" si="8"/>
        <v>0</v>
      </c>
      <c r="I37" s="9"/>
      <c r="J37" s="22"/>
      <c r="K37" s="10">
        <v>6861</v>
      </c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 t="s">
        <v>69</v>
      </c>
      <c r="B38" s="96" t="s">
        <v>71</v>
      </c>
      <c r="C38" s="100" t="s">
        <v>48</v>
      </c>
      <c r="D38" s="9"/>
      <c r="E38" s="9">
        <f t="shared" si="5"/>
        <v>0</v>
      </c>
      <c r="G38" s="9">
        <v>0</v>
      </c>
      <c r="H38" s="9">
        <f t="shared" si="8"/>
        <v>0</v>
      </c>
      <c r="J38" s="22"/>
      <c r="K38" s="10"/>
      <c r="L38" s="9">
        <v>8231.6299999999992</v>
      </c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x14ac:dyDescent="0.2">
      <c r="A39" s="25" t="s">
        <v>69</v>
      </c>
      <c r="B39" s="26" t="s">
        <v>70</v>
      </c>
      <c r="C39" s="102" t="s">
        <v>73</v>
      </c>
      <c r="D39" s="97"/>
      <c r="E39" s="9">
        <f t="shared" si="5"/>
        <v>0</v>
      </c>
      <c r="F39" s="98">
        <v>840.09</v>
      </c>
      <c r="G39" s="9">
        <f t="shared" ref="G39" si="9">IF(J39&gt;0,0,F39)</f>
        <v>840.09</v>
      </c>
      <c r="H39" s="9">
        <f t="shared" si="8"/>
        <v>0</v>
      </c>
      <c r="I39" s="97"/>
      <c r="K39" s="64">
        <v>6861</v>
      </c>
      <c r="L39" s="99"/>
    </row>
    <row r="40" spans="1:254" s="11" customFormat="1" ht="14.1" customHeight="1" x14ac:dyDescent="0.2">
      <c r="A40" s="6">
        <v>44736</v>
      </c>
      <c r="B40" s="91" t="s">
        <v>72</v>
      </c>
      <c r="C40" s="100" t="s">
        <v>73</v>
      </c>
      <c r="D40" s="9"/>
      <c r="E40" s="9">
        <f t="shared" si="5"/>
        <v>0</v>
      </c>
      <c r="F40" s="11">
        <v>203229.4</v>
      </c>
      <c r="G40" s="9">
        <v>0</v>
      </c>
      <c r="H40" s="9">
        <f t="shared" si="8"/>
        <v>0</v>
      </c>
      <c r="J40" s="22" t="s">
        <v>60</v>
      </c>
      <c r="K40" s="10">
        <v>6861</v>
      </c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>
        <v>44736</v>
      </c>
      <c r="B41" s="9" t="s">
        <v>74</v>
      </c>
      <c r="C41" s="101" t="s">
        <v>73</v>
      </c>
      <c r="D41" s="9"/>
      <c r="E41" s="9">
        <f t="shared" si="5"/>
        <v>0</v>
      </c>
      <c r="F41" s="9">
        <v>37500</v>
      </c>
      <c r="G41" s="9">
        <f t="shared" ref="G41:G50" si="10">IF(J41&gt;0,0,F41)</f>
        <v>0</v>
      </c>
      <c r="H41" s="9">
        <f t="shared" si="8"/>
        <v>0</v>
      </c>
      <c r="I41" s="9"/>
      <c r="J41" s="22" t="s">
        <v>51</v>
      </c>
      <c r="K41" s="10">
        <v>6811</v>
      </c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>
        <v>44741</v>
      </c>
      <c r="B42" s="56" t="s">
        <v>75</v>
      </c>
      <c r="C42" s="101" t="s">
        <v>48</v>
      </c>
      <c r="D42" s="9"/>
      <c r="E42" s="9">
        <f t="shared" si="5"/>
        <v>0</v>
      </c>
      <c r="F42" s="9"/>
      <c r="G42" s="9">
        <f t="shared" si="10"/>
        <v>0</v>
      </c>
      <c r="H42" s="9">
        <f t="shared" si="8"/>
        <v>0</v>
      </c>
      <c r="I42" s="9">
        <v>42368.43</v>
      </c>
      <c r="J42" s="22"/>
      <c r="K42" s="10">
        <v>4760</v>
      </c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 t="s">
        <v>69</v>
      </c>
      <c r="B43" s="7" t="s">
        <v>76</v>
      </c>
      <c r="C43" s="93" t="s">
        <v>73</v>
      </c>
      <c r="D43" s="9"/>
      <c r="E43" s="9">
        <f t="shared" si="5"/>
        <v>0</v>
      </c>
      <c r="F43" s="9">
        <v>110</v>
      </c>
      <c r="G43" s="9">
        <f t="shared" si="10"/>
        <v>110</v>
      </c>
      <c r="H43" s="9">
        <f t="shared" si="8"/>
        <v>0</v>
      </c>
      <c r="I43" s="9"/>
      <c r="J43" s="22"/>
      <c r="K43" s="10">
        <v>6861</v>
      </c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 t="s">
        <v>69</v>
      </c>
      <c r="B44" s="21" t="s">
        <v>77</v>
      </c>
      <c r="C44" s="93" t="s">
        <v>48</v>
      </c>
      <c r="D44" s="9"/>
      <c r="E44" s="9">
        <f t="shared" ref="E44:E54" si="11">+D44</f>
        <v>0</v>
      </c>
      <c r="F44" s="9"/>
      <c r="G44" s="9">
        <v>16956.78</v>
      </c>
      <c r="H44" s="9">
        <f t="shared" si="8"/>
        <v>0</v>
      </c>
      <c r="I44" s="9"/>
      <c r="J44" s="22" t="s">
        <v>78</v>
      </c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 t="s">
        <v>69</v>
      </c>
      <c r="B45" s="89" t="s">
        <v>79</v>
      </c>
      <c r="C45" s="93" t="s">
        <v>48</v>
      </c>
      <c r="D45" s="9"/>
      <c r="E45" s="9">
        <f t="shared" si="11"/>
        <v>0</v>
      </c>
      <c r="F45" s="9"/>
      <c r="G45" s="9">
        <f t="shared" si="10"/>
        <v>0</v>
      </c>
      <c r="H45" s="9">
        <f t="shared" si="8"/>
        <v>0</v>
      </c>
      <c r="I45" s="9"/>
      <c r="J45" s="22"/>
      <c r="K45" s="10"/>
      <c r="L45" s="9">
        <v>40567.71</v>
      </c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24" t="s">
        <v>22</v>
      </c>
      <c r="D46" s="9"/>
      <c r="E46" s="9">
        <f t="shared" si="11"/>
        <v>0</v>
      </c>
      <c r="F46" s="9"/>
      <c r="G46" s="9">
        <f t="shared" si="10"/>
        <v>0</v>
      </c>
      <c r="H46" s="9">
        <f t="shared" si="8"/>
        <v>0</v>
      </c>
      <c r="I46" s="9"/>
      <c r="J46" s="22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24" t="s">
        <v>22</v>
      </c>
      <c r="D47" s="9"/>
      <c r="E47" s="9">
        <f t="shared" si="11"/>
        <v>0</v>
      </c>
      <c r="F47" s="9"/>
      <c r="G47" s="9">
        <f t="shared" si="10"/>
        <v>0</v>
      </c>
      <c r="H47" s="9">
        <f t="shared" si="8"/>
        <v>0</v>
      </c>
      <c r="I47" s="9"/>
      <c r="J47" s="22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18" t="s">
        <v>80</v>
      </c>
      <c r="B48" s="7"/>
      <c r="C48" s="24" t="s">
        <v>22</v>
      </c>
      <c r="D48" s="9"/>
      <c r="E48" s="9">
        <f t="shared" si="11"/>
        <v>0</v>
      </c>
      <c r="F48" s="9"/>
      <c r="G48" s="9">
        <f t="shared" si="10"/>
        <v>0</v>
      </c>
      <c r="H48" s="9">
        <f t="shared" si="8"/>
        <v>0</v>
      </c>
      <c r="I48" s="9"/>
      <c r="J48" s="22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>
        <v>44763</v>
      </c>
      <c r="B49" s="7" t="s">
        <v>81</v>
      </c>
      <c r="C49" s="24" t="s">
        <v>47</v>
      </c>
      <c r="D49" s="9"/>
      <c r="E49" s="9">
        <f t="shared" si="11"/>
        <v>0</v>
      </c>
      <c r="F49" s="9">
        <v>142260.57999999999</v>
      </c>
      <c r="G49" s="9">
        <f t="shared" si="10"/>
        <v>0</v>
      </c>
      <c r="H49" s="9">
        <f t="shared" si="8"/>
        <v>0</v>
      </c>
      <c r="I49" s="9"/>
      <c r="J49" s="22" t="s">
        <v>60</v>
      </c>
      <c r="K49" s="10">
        <v>6861</v>
      </c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>
        <v>44784</v>
      </c>
      <c r="B50" s="7" t="s">
        <v>82</v>
      </c>
      <c r="C50" s="24" t="s">
        <v>47</v>
      </c>
      <c r="D50" s="9"/>
      <c r="E50" s="9">
        <f t="shared" si="11"/>
        <v>0</v>
      </c>
      <c r="F50" s="9">
        <v>6250</v>
      </c>
      <c r="G50" s="9">
        <f t="shared" si="10"/>
        <v>0</v>
      </c>
      <c r="H50" s="9">
        <f t="shared" si="8"/>
        <v>0</v>
      </c>
      <c r="I50" s="9"/>
      <c r="J50" s="22" t="s">
        <v>51</v>
      </c>
      <c r="K50" s="10">
        <v>6811</v>
      </c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>
        <v>44771</v>
      </c>
      <c r="B51" s="89" t="s">
        <v>83</v>
      </c>
      <c r="C51" s="24" t="s">
        <v>48</v>
      </c>
      <c r="D51" s="9"/>
      <c r="E51" s="9">
        <f t="shared" si="11"/>
        <v>0</v>
      </c>
      <c r="F51" s="9"/>
      <c r="G51" s="9">
        <f t="shared" ref="G51:G66" si="12">IF(J51&gt;0,0,F51)</f>
        <v>0</v>
      </c>
      <c r="H51" s="9">
        <f t="shared" ref="H51:H66" si="13">+D51</f>
        <v>0</v>
      </c>
      <c r="I51" s="9">
        <v>8231.6299999999992</v>
      </c>
      <c r="J51" s="22"/>
      <c r="K51" s="10">
        <v>4760</v>
      </c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>
        <v>44777</v>
      </c>
      <c r="B52" s="89" t="s">
        <v>84</v>
      </c>
      <c r="C52" s="24" t="s">
        <v>48</v>
      </c>
      <c r="D52" s="9"/>
      <c r="E52" s="9">
        <f t="shared" si="11"/>
        <v>0</v>
      </c>
      <c r="F52" s="9"/>
      <c r="G52" s="9">
        <f t="shared" si="12"/>
        <v>0</v>
      </c>
      <c r="H52" s="9">
        <f t="shared" si="13"/>
        <v>0</v>
      </c>
      <c r="I52" s="9">
        <v>40567.71</v>
      </c>
      <c r="J52" s="22"/>
      <c r="K52" s="10">
        <v>4760</v>
      </c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>
        <v>44790</v>
      </c>
      <c r="B53" s="7" t="s">
        <v>85</v>
      </c>
      <c r="C53" s="24" t="s">
        <v>47</v>
      </c>
      <c r="D53" s="9"/>
      <c r="E53" s="9">
        <f t="shared" si="11"/>
        <v>0</v>
      </c>
      <c r="F53" s="9">
        <v>121937.64</v>
      </c>
      <c r="G53" s="9">
        <f t="shared" si="12"/>
        <v>0</v>
      </c>
      <c r="H53" s="9">
        <f t="shared" si="13"/>
        <v>0</v>
      </c>
      <c r="I53" s="9"/>
      <c r="J53" s="22" t="s">
        <v>60</v>
      </c>
      <c r="K53" s="10">
        <v>6861</v>
      </c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>
        <v>44805</v>
      </c>
      <c r="B54" s="89" t="s">
        <v>86</v>
      </c>
      <c r="C54" s="24" t="s">
        <v>47</v>
      </c>
      <c r="D54" s="9"/>
      <c r="E54" s="9">
        <f t="shared" si="11"/>
        <v>0</v>
      </c>
      <c r="F54" s="9">
        <v>136772</v>
      </c>
      <c r="G54" s="9">
        <f t="shared" si="12"/>
        <v>136772</v>
      </c>
      <c r="H54" s="9">
        <f t="shared" si="13"/>
        <v>0</v>
      </c>
      <c r="I54" s="9"/>
      <c r="J54" s="22"/>
      <c r="K54" s="10">
        <v>6284</v>
      </c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>
        <v>44819</v>
      </c>
      <c r="B55" s="89" t="s">
        <v>90</v>
      </c>
      <c r="C55" s="24" t="s">
        <v>48</v>
      </c>
      <c r="D55" s="9"/>
      <c r="E55" s="9">
        <f t="shared" ref="E55:E70" si="14">+D55</f>
        <v>0</v>
      </c>
      <c r="F55" s="9"/>
      <c r="G55" s="9">
        <f t="shared" si="12"/>
        <v>0</v>
      </c>
      <c r="H55" s="9">
        <f t="shared" si="13"/>
        <v>0</v>
      </c>
      <c r="I55" s="9"/>
      <c r="J55" s="22"/>
      <c r="K55" s="10"/>
      <c r="L55" s="9">
        <v>68354.94</v>
      </c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>
        <v>44823</v>
      </c>
      <c r="B56" s="7" t="s">
        <v>87</v>
      </c>
      <c r="C56" s="24" t="s">
        <v>47</v>
      </c>
      <c r="D56" s="9"/>
      <c r="E56" s="9">
        <f t="shared" si="14"/>
        <v>0</v>
      </c>
      <c r="F56" s="9">
        <v>20322.939999999999</v>
      </c>
      <c r="G56" s="9">
        <f t="shared" si="12"/>
        <v>0</v>
      </c>
      <c r="H56" s="9">
        <f t="shared" si="13"/>
        <v>0</v>
      </c>
      <c r="I56" s="9"/>
      <c r="J56" s="22" t="s">
        <v>60</v>
      </c>
      <c r="K56" s="10">
        <v>6861</v>
      </c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>
        <v>44823</v>
      </c>
      <c r="B57" s="7" t="s">
        <v>88</v>
      </c>
      <c r="C57" s="24" t="s">
        <v>48</v>
      </c>
      <c r="D57" s="9"/>
      <c r="E57" s="9">
        <f t="shared" si="14"/>
        <v>0</v>
      </c>
      <c r="F57" s="9"/>
      <c r="G57" s="9">
        <v>11880</v>
      </c>
      <c r="H57" s="9">
        <f t="shared" si="13"/>
        <v>0</v>
      </c>
      <c r="I57" s="9"/>
      <c r="J57" s="22" t="s">
        <v>89</v>
      </c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>
        <v>44852</v>
      </c>
      <c r="B58" s="89" t="s">
        <v>91</v>
      </c>
      <c r="C58" s="24" t="s">
        <v>48</v>
      </c>
      <c r="D58" s="9"/>
      <c r="E58" s="9">
        <f t="shared" si="14"/>
        <v>0</v>
      </c>
      <c r="F58" s="9"/>
      <c r="G58" s="9">
        <f t="shared" si="12"/>
        <v>0</v>
      </c>
      <c r="H58" s="9">
        <f t="shared" si="13"/>
        <v>0</v>
      </c>
      <c r="I58" s="9"/>
      <c r="J58" s="22"/>
      <c r="K58" s="10"/>
      <c r="L58" s="9">
        <v>3411.36</v>
      </c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>
        <v>44852</v>
      </c>
      <c r="B59" s="7" t="s">
        <v>92</v>
      </c>
      <c r="C59" s="24" t="s">
        <v>47</v>
      </c>
      <c r="D59" s="9"/>
      <c r="E59" s="9">
        <f t="shared" si="14"/>
        <v>0</v>
      </c>
      <c r="F59" s="9">
        <v>20322.939999999999</v>
      </c>
      <c r="G59" s="9">
        <f t="shared" si="12"/>
        <v>0</v>
      </c>
      <c r="H59" s="9">
        <f t="shared" si="13"/>
        <v>0</v>
      </c>
      <c r="I59" s="9"/>
      <c r="J59" s="22" t="s">
        <v>60</v>
      </c>
      <c r="K59" s="10">
        <v>6861</v>
      </c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>
        <v>44861</v>
      </c>
      <c r="B60" s="7" t="s">
        <v>98</v>
      </c>
      <c r="C60" s="24" t="s">
        <v>99</v>
      </c>
      <c r="D60" s="9"/>
      <c r="E60" s="9">
        <f t="shared" si="14"/>
        <v>0</v>
      </c>
      <c r="F60" s="9"/>
      <c r="G60" s="9">
        <v>389475.95</v>
      </c>
      <c r="H60" s="9">
        <f t="shared" si="13"/>
        <v>0</v>
      </c>
      <c r="I60" s="9"/>
      <c r="J60" s="22" t="s">
        <v>78</v>
      </c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>
        <v>44855</v>
      </c>
      <c r="B61" s="89" t="s">
        <v>100</v>
      </c>
      <c r="C61" s="24" t="s">
        <v>48</v>
      </c>
      <c r="D61" s="9"/>
      <c r="E61" s="9">
        <f t="shared" si="14"/>
        <v>0</v>
      </c>
      <c r="F61" s="9"/>
      <c r="G61" s="9">
        <f t="shared" si="12"/>
        <v>0</v>
      </c>
      <c r="H61" s="9">
        <f t="shared" si="13"/>
        <v>0</v>
      </c>
      <c r="I61" s="9">
        <v>68354.94</v>
      </c>
      <c r="J61" s="22"/>
      <c r="K61" s="10">
        <v>4760</v>
      </c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>
        <v>44867</v>
      </c>
      <c r="B62" s="7" t="s">
        <v>101</v>
      </c>
      <c r="C62" s="24" t="s">
        <v>47</v>
      </c>
      <c r="D62" s="9"/>
      <c r="E62" s="9">
        <f t="shared" si="14"/>
        <v>0</v>
      </c>
      <c r="F62" s="9">
        <v>318996.34999999998</v>
      </c>
      <c r="G62" s="9">
        <f t="shared" si="12"/>
        <v>0</v>
      </c>
      <c r="H62" s="9">
        <f t="shared" si="13"/>
        <v>0</v>
      </c>
      <c r="I62" s="9"/>
      <c r="J62" s="22" t="s">
        <v>78</v>
      </c>
      <c r="K62" s="10">
        <v>6811</v>
      </c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>
        <v>44867</v>
      </c>
      <c r="B63" s="7" t="s">
        <v>102</v>
      </c>
      <c r="C63" s="24" t="s">
        <v>47</v>
      </c>
      <c r="D63" s="9"/>
      <c r="F63" s="9">
        <v>16789.28</v>
      </c>
      <c r="G63" s="9">
        <f t="shared" si="12"/>
        <v>0</v>
      </c>
      <c r="H63" s="9">
        <f t="shared" si="13"/>
        <v>0</v>
      </c>
      <c r="I63" s="9"/>
      <c r="J63" s="22" t="s">
        <v>78</v>
      </c>
      <c r="K63" s="10">
        <v>6811</v>
      </c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>
        <v>44868</v>
      </c>
      <c r="B64" s="89" t="s">
        <v>103</v>
      </c>
      <c r="C64" s="24" t="s">
        <v>47</v>
      </c>
      <c r="D64" s="9"/>
      <c r="E64" s="9">
        <f t="shared" ref="E64" si="15">+D64</f>
        <v>0</v>
      </c>
      <c r="F64" s="9">
        <v>13500</v>
      </c>
      <c r="G64" s="9">
        <f t="shared" si="12"/>
        <v>13500</v>
      </c>
      <c r="H64" s="9">
        <f t="shared" si="13"/>
        <v>0</v>
      </c>
      <c r="I64" s="9"/>
      <c r="J64" s="22"/>
      <c r="K64" s="10">
        <v>6872</v>
      </c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>
        <f>+A64</f>
        <v>44868</v>
      </c>
      <c r="B65" s="7" t="s">
        <v>104</v>
      </c>
      <c r="C65" s="24" t="s">
        <v>47</v>
      </c>
      <c r="D65" s="9">
        <v>1400000</v>
      </c>
      <c r="E65" s="9">
        <f t="shared" si="14"/>
        <v>1400000</v>
      </c>
      <c r="F65" s="9"/>
      <c r="G65" s="9">
        <f t="shared" si="12"/>
        <v>0</v>
      </c>
      <c r="H65" s="9">
        <f t="shared" si="13"/>
        <v>1400000</v>
      </c>
      <c r="I65" s="9"/>
      <c r="J65" s="22"/>
      <c r="K65" s="10">
        <v>4666</v>
      </c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>
        <v>44872</v>
      </c>
      <c r="B66" s="7" t="s">
        <v>105</v>
      </c>
      <c r="C66" s="24" t="s">
        <v>47</v>
      </c>
      <c r="D66" s="9"/>
      <c r="E66" s="9">
        <f t="shared" si="14"/>
        <v>0</v>
      </c>
      <c r="F66" s="9">
        <v>660</v>
      </c>
      <c r="G66" s="9">
        <f t="shared" si="12"/>
        <v>660</v>
      </c>
      <c r="H66" s="9">
        <f t="shared" si="13"/>
        <v>0</v>
      </c>
      <c r="I66" s="9"/>
      <c r="J66" s="22"/>
      <c r="K66" s="10">
        <v>6861</v>
      </c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>
        <v>44873</v>
      </c>
      <c r="B67" s="7" t="s">
        <v>106</v>
      </c>
      <c r="C67" s="24" t="s">
        <v>47</v>
      </c>
      <c r="D67" s="9"/>
      <c r="E67" s="9">
        <f t="shared" si="14"/>
        <v>0</v>
      </c>
      <c r="F67" s="9">
        <v>36643.11</v>
      </c>
      <c r="G67" s="9">
        <f t="shared" ref="G67:G82" si="16">IF(J67&gt;0,0,F67)</f>
        <v>0</v>
      </c>
      <c r="H67" s="9">
        <f t="shared" ref="H67:H82" si="17">+D67</f>
        <v>0</v>
      </c>
      <c r="I67" s="9"/>
      <c r="J67" s="22" t="s">
        <v>78</v>
      </c>
      <c r="K67" s="10">
        <v>6811</v>
      </c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>
        <v>44873</v>
      </c>
      <c r="B68" s="7" t="s">
        <v>107</v>
      </c>
      <c r="C68" s="24" t="s">
        <v>47</v>
      </c>
      <c r="D68" s="9"/>
      <c r="E68" s="9">
        <f t="shared" si="14"/>
        <v>0</v>
      </c>
      <c r="F68" s="9">
        <v>1928.59</v>
      </c>
      <c r="G68" s="9">
        <f t="shared" si="16"/>
        <v>0</v>
      </c>
      <c r="H68" s="9">
        <f t="shared" si="17"/>
        <v>0</v>
      </c>
      <c r="I68" s="9"/>
      <c r="J68" s="22" t="s">
        <v>78</v>
      </c>
      <c r="K68" s="10">
        <v>6811</v>
      </c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>
        <v>44883</v>
      </c>
      <c r="B69" s="89" t="s">
        <v>109</v>
      </c>
      <c r="C69" s="24" t="s">
        <v>48</v>
      </c>
      <c r="D69" s="9"/>
      <c r="E69" s="9">
        <f t="shared" si="14"/>
        <v>0</v>
      </c>
      <c r="F69" s="9"/>
      <c r="G69" s="9">
        <f t="shared" si="16"/>
        <v>0</v>
      </c>
      <c r="H69" s="9">
        <f t="shared" si="17"/>
        <v>0</v>
      </c>
      <c r="I69" s="9"/>
      <c r="J69" s="22"/>
      <c r="K69" s="10"/>
      <c r="L69" s="9">
        <v>68626.880000000005</v>
      </c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>
        <v>44897</v>
      </c>
      <c r="B70" s="7" t="s">
        <v>108</v>
      </c>
      <c r="C70" s="24" t="s">
        <v>99</v>
      </c>
      <c r="D70" s="9"/>
      <c r="E70" s="9">
        <f t="shared" si="14"/>
        <v>0</v>
      </c>
      <c r="F70" s="9"/>
      <c r="G70" s="9">
        <v>465745.02</v>
      </c>
      <c r="H70" s="9">
        <f t="shared" si="17"/>
        <v>0</v>
      </c>
      <c r="I70" s="9"/>
      <c r="J70" s="22" t="s">
        <v>78</v>
      </c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>
        <v>44894</v>
      </c>
      <c r="B71" s="89" t="s">
        <v>110</v>
      </c>
      <c r="C71" s="24" t="s">
        <v>48</v>
      </c>
      <c r="D71" s="9"/>
      <c r="E71" s="9">
        <f t="shared" ref="E71:E86" si="18">+D71</f>
        <v>0</v>
      </c>
      <c r="F71" s="9"/>
      <c r="G71" s="9">
        <f t="shared" si="16"/>
        <v>0</v>
      </c>
      <c r="H71" s="9">
        <f t="shared" si="17"/>
        <v>0</v>
      </c>
      <c r="I71" s="9">
        <v>3411.36</v>
      </c>
      <c r="J71" s="22"/>
      <c r="K71" s="10">
        <v>4760</v>
      </c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>
        <v>44915</v>
      </c>
      <c r="B72" s="7" t="s">
        <v>111</v>
      </c>
      <c r="C72" s="24" t="s">
        <v>48</v>
      </c>
      <c r="D72" s="9"/>
      <c r="E72" s="9">
        <f t="shared" si="18"/>
        <v>0</v>
      </c>
      <c r="F72" s="9"/>
      <c r="G72" s="9">
        <v>1156700</v>
      </c>
      <c r="H72" s="9">
        <f t="shared" si="17"/>
        <v>0</v>
      </c>
      <c r="I72" s="9"/>
      <c r="J72" s="22" t="s">
        <v>112</v>
      </c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>
        <v>44911</v>
      </c>
      <c r="B73" s="7" t="s">
        <v>113</v>
      </c>
      <c r="C73" s="24" t="s">
        <v>47</v>
      </c>
      <c r="D73" s="9"/>
      <c r="E73" s="9">
        <f t="shared" si="18"/>
        <v>0</v>
      </c>
      <c r="F73" s="9">
        <v>2019.6</v>
      </c>
      <c r="G73" s="9">
        <f t="shared" si="16"/>
        <v>0</v>
      </c>
      <c r="H73" s="9">
        <f t="shared" si="17"/>
        <v>0</v>
      </c>
      <c r="I73" s="9"/>
      <c r="J73" s="22" t="s">
        <v>89</v>
      </c>
      <c r="K73" s="10">
        <v>6849</v>
      </c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>
        <f>+A73</f>
        <v>44911</v>
      </c>
      <c r="B74" s="7" t="s">
        <v>114</v>
      </c>
      <c r="C74" s="24" t="s">
        <v>47</v>
      </c>
      <c r="D74" s="9">
        <v>2500000</v>
      </c>
      <c r="E74" s="9">
        <f t="shared" si="18"/>
        <v>2500000</v>
      </c>
      <c r="F74" s="9"/>
      <c r="G74" s="9">
        <f t="shared" si="16"/>
        <v>0</v>
      </c>
      <c r="H74" s="9">
        <f t="shared" si="17"/>
        <v>2500000</v>
      </c>
      <c r="I74" s="9"/>
      <c r="J74" s="22"/>
      <c r="K74" s="10">
        <v>4761</v>
      </c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>
        <f>+A74</f>
        <v>44911</v>
      </c>
      <c r="B75" s="7" t="s">
        <v>118</v>
      </c>
      <c r="C75" s="24" t="s">
        <v>47</v>
      </c>
      <c r="D75" s="9">
        <v>2500000</v>
      </c>
      <c r="E75" s="9">
        <f t="shared" si="18"/>
        <v>2500000</v>
      </c>
      <c r="F75" s="9"/>
      <c r="G75" s="9">
        <f t="shared" si="16"/>
        <v>0</v>
      </c>
      <c r="H75" s="9">
        <f t="shared" si="17"/>
        <v>2500000</v>
      </c>
      <c r="I75" s="9"/>
      <c r="J75" s="22"/>
      <c r="K75" s="10">
        <v>4666</v>
      </c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>
        <f>+A75</f>
        <v>44911</v>
      </c>
      <c r="B76" s="7" t="s">
        <v>119</v>
      </c>
      <c r="C76" s="24" t="s">
        <v>47</v>
      </c>
      <c r="D76" s="9">
        <f>-548159+605395</f>
        <v>57236</v>
      </c>
      <c r="E76" s="9">
        <f t="shared" si="18"/>
        <v>57236</v>
      </c>
      <c r="F76" s="9"/>
      <c r="G76" s="9">
        <f t="shared" si="16"/>
        <v>0</v>
      </c>
      <c r="H76" s="9">
        <f t="shared" si="17"/>
        <v>57236</v>
      </c>
      <c r="I76" s="9"/>
      <c r="J76" s="22"/>
      <c r="K76" s="10">
        <v>4663</v>
      </c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>
        <v>44916</v>
      </c>
      <c r="B77" s="7" t="s">
        <v>120</v>
      </c>
      <c r="C77" s="24" t="s">
        <v>47</v>
      </c>
      <c r="D77" s="9"/>
      <c r="E77" s="9">
        <f t="shared" si="18"/>
        <v>0</v>
      </c>
      <c r="F77" s="9">
        <v>38105.51</v>
      </c>
      <c r="G77" s="9">
        <f t="shared" si="16"/>
        <v>0</v>
      </c>
      <c r="H77" s="9">
        <f t="shared" si="17"/>
        <v>0</v>
      </c>
      <c r="I77" s="9"/>
      <c r="J77" s="22" t="s">
        <v>60</v>
      </c>
      <c r="K77" s="10">
        <v>6861</v>
      </c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>
        <v>44918</v>
      </c>
      <c r="B78" s="7" t="s">
        <v>121</v>
      </c>
      <c r="C78" s="24" t="s">
        <v>47</v>
      </c>
      <c r="D78" s="9"/>
      <c r="E78" s="9">
        <f t="shared" si="18"/>
        <v>0</v>
      </c>
      <c r="F78" s="9">
        <v>1107.26</v>
      </c>
      <c r="G78" s="9">
        <f t="shared" si="16"/>
        <v>1107.26</v>
      </c>
      <c r="H78" s="9">
        <f t="shared" si="17"/>
        <v>0</v>
      </c>
      <c r="I78" s="9"/>
      <c r="J78" s="22"/>
      <c r="K78" s="10">
        <v>6873</v>
      </c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>
        <v>44931</v>
      </c>
      <c r="B79" s="7" t="s">
        <v>122</v>
      </c>
      <c r="C79" s="24" t="s">
        <v>47</v>
      </c>
      <c r="D79" s="9"/>
      <c r="E79" s="9">
        <f t="shared" si="18"/>
        <v>0</v>
      </c>
      <c r="F79" s="9">
        <v>143702.48000000001</v>
      </c>
      <c r="G79" s="9">
        <f t="shared" si="16"/>
        <v>0</v>
      </c>
      <c r="H79" s="9">
        <f t="shared" si="17"/>
        <v>0</v>
      </c>
      <c r="I79" s="9"/>
      <c r="J79" s="22" t="s">
        <v>78</v>
      </c>
      <c r="K79" s="10">
        <v>6811</v>
      </c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>
        <v>44931</v>
      </c>
      <c r="B80" s="7" t="s">
        <v>126</v>
      </c>
      <c r="C80" s="24" t="s">
        <v>47</v>
      </c>
      <c r="D80" s="9"/>
      <c r="E80" s="9">
        <f t="shared" si="18"/>
        <v>0</v>
      </c>
      <c r="F80" s="9">
        <v>7563.29</v>
      </c>
      <c r="G80" s="9">
        <f t="shared" si="16"/>
        <v>0</v>
      </c>
      <c r="H80" s="9">
        <f t="shared" si="17"/>
        <v>0</v>
      </c>
      <c r="I80" s="9"/>
      <c r="J80" s="22" t="s">
        <v>78</v>
      </c>
      <c r="K80" s="10">
        <v>6811</v>
      </c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>
        <v>44932</v>
      </c>
      <c r="B81" s="7" t="s">
        <v>123</v>
      </c>
      <c r="C81" s="24" t="s">
        <v>47</v>
      </c>
      <c r="D81" s="9"/>
      <c r="E81" s="9">
        <f t="shared" si="18"/>
        <v>0</v>
      </c>
      <c r="F81" s="9">
        <v>5940</v>
      </c>
      <c r="G81" s="9">
        <f t="shared" si="16"/>
        <v>0</v>
      </c>
      <c r="H81" s="9">
        <f t="shared" si="17"/>
        <v>0</v>
      </c>
      <c r="I81" s="9"/>
      <c r="J81" s="22" t="s">
        <v>89</v>
      </c>
      <c r="K81" s="10">
        <v>6849</v>
      </c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>
        <v>44932</v>
      </c>
      <c r="B82" s="7" t="s">
        <v>124</v>
      </c>
      <c r="C82" s="24" t="s">
        <v>47</v>
      </c>
      <c r="D82" s="9"/>
      <c r="E82" s="9">
        <f t="shared" si="18"/>
        <v>0</v>
      </c>
      <c r="F82" s="9">
        <v>12860.34</v>
      </c>
      <c r="G82" s="9">
        <f t="shared" si="16"/>
        <v>0</v>
      </c>
      <c r="H82" s="9">
        <f t="shared" si="17"/>
        <v>0</v>
      </c>
      <c r="I82" s="9"/>
      <c r="J82" s="22" t="s">
        <v>78</v>
      </c>
      <c r="K82" s="10">
        <v>6811</v>
      </c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>
        <v>44932</v>
      </c>
      <c r="B83" s="7" t="s">
        <v>125</v>
      </c>
      <c r="C83" s="24" t="s">
        <v>47</v>
      </c>
      <c r="D83" s="9"/>
      <c r="E83" s="9">
        <f t="shared" si="18"/>
        <v>0</v>
      </c>
      <c r="F83" s="9">
        <v>676.86</v>
      </c>
      <c r="G83" s="9">
        <f t="shared" ref="G83:G97" si="19">IF(J83&gt;0,0,F83)</f>
        <v>0</v>
      </c>
      <c r="H83" s="9">
        <f t="shared" ref="H83:H98" si="20">+D83</f>
        <v>0</v>
      </c>
      <c r="I83" s="9"/>
      <c r="J83" s="22" t="s">
        <v>78</v>
      </c>
      <c r="K83" s="10">
        <v>6811</v>
      </c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>
        <v>44937</v>
      </c>
      <c r="B84" s="7" t="s">
        <v>127</v>
      </c>
      <c r="C84" s="24" t="s">
        <v>47</v>
      </c>
      <c r="D84" s="9"/>
      <c r="E84" s="9">
        <f t="shared" si="18"/>
        <v>0</v>
      </c>
      <c r="F84" s="9">
        <v>829.86</v>
      </c>
      <c r="G84" s="9">
        <f t="shared" si="19"/>
        <v>829.86</v>
      </c>
      <c r="H84" s="9">
        <f t="shared" si="20"/>
        <v>0</v>
      </c>
      <c r="I84" s="9"/>
      <c r="J84" s="22"/>
      <c r="K84" s="10">
        <v>6873</v>
      </c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>
        <v>44937</v>
      </c>
      <c r="B85" s="7" t="s">
        <v>128</v>
      </c>
      <c r="C85" s="24" t="s">
        <v>47</v>
      </c>
      <c r="D85" s="9"/>
      <c r="E85" s="9">
        <f t="shared" si="18"/>
        <v>0</v>
      </c>
      <c r="F85" s="9">
        <v>275.92</v>
      </c>
      <c r="G85" s="9">
        <f t="shared" si="19"/>
        <v>275.92</v>
      </c>
      <c r="H85" s="9">
        <f t="shared" si="20"/>
        <v>0</v>
      </c>
      <c r="I85" s="9"/>
      <c r="J85" s="22"/>
      <c r="K85" s="10">
        <v>6873</v>
      </c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>
        <v>44939</v>
      </c>
      <c r="B86" s="89" t="s">
        <v>130</v>
      </c>
      <c r="C86" s="24" t="s">
        <v>48</v>
      </c>
      <c r="D86" s="9"/>
      <c r="E86" s="9">
        <f t="shared" si="18"/>
        <v>0</v>
      </c>
      <c r="F86" s="9"/>
      <c r="G86" s="9">
        <f t="shared" si="19"/>
        <v>0</v>
      </c>
      <c r="H86" s="9">
        <f t="shared" si="20"/>
        <v>0</v>
      </c>
      <c r="I86" s="9"/>
      <c r="J86" s="22"/>
      <c r="K86" s="10"/>
      <c r="L86" s="9">
        <v>138215.38</v>
      </c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>
        <v>44938</v>
      </c>
      <c r="B87" s="7" t="s">
        <v>129</v>
      </c>
      <c r="C87" s="24" t="s">
        <v>47</v>
      </c>
      <c r="D87" s="9"/>
      <c r="E87" s="9">
        <f t="shared" ref="E87:E102" si="21">+D87</f>
        <v>0</v>
      </c>
      <c r="F87" s="9">
        <v>6250</v>
      </c>
      <c r="G87" s="9">
        <f t="shared" si="19"/>
        <v>0</v>
      </c>
      <c r="H87" s="9">
        <f t="shared" si="20"/>
        <v>0</v>
      </c>
      <c r="I87" s="9"/>
      <c r="J87" s="22" t="s">
        <v>51</v>
      </c>
      <c r="K87" s="10">
        <v>6811</v>
      </c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>
        <v>44949</v>
      </c>
      <c r="B88" s="7" t="s">
        <v>131</v>
      </c>
      <c r="C88" s="24" t="s">
        <v>47</v>
      </c>
      <c r="D88" s="9"/>
      <c r="E88" s="9">
        <f t="shared" si="21"/>
        <v>0</v>
      </c>
      <c r="F88" s="9">
        <v>12701.84</v>
      </c>
      <c r="G88" s="9">
        <f t="shared" si="19"/>
        <v>0</v>
      </c>
      <c r="H88" s="9">
        <f t="shared" si="20"/>
        <v>0</v>
      </c>
      <c r="I88" s="9"/>
      <c r="J88" s="22" t="s">
        <v>60</v>
      </c>
      <c r="K88" s="10">
        <v>6861</v>
      </c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>
        <v>45259</v>
      </c>
      <c r="B89" s="7" t="s">
        <v>132</v>
      </c>
      <c r="C89" s="24" t="s">
        <v>47</v>
      </c>
      <c r="D89" s="9"/>
      <c r="E89" s="9">
        <f t="shared" si="21"/>
        <v>0</v>
      </c>
      <c r="F89" s="9">
        <f>110+110</f>
        <v>220</v>
      </c>
      <c r="G89" s="9">
        <f t="shared" si="19"/>
        <v>220</v>
      </c>
      <c r="H89" s="9">
        <f t="shared" si="20"/>
        <v>0</v>
      </c>
      <c r="I89" s="9"/>
      <c r="J89" s="22"/>
      <c r="K89" s="10">
        <v>6861</v>
      </c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>
        <v>44985</v>
      </c>
      <c r="B90" s="89" t="s">
        <v>137</v>
      </c>
      <c r="C90" s="24" t="s">
        <v>48</v>
      </c>
      <c r="D90" s="9"/>
      <c r="E90" s="9">
        <f t="shared" si="21"/>
        <v>0</v>
      </c>
      <c r="F90" s="9"/>
      <c r="G90" s="9">
        <f t="shared" si="19"/>
        <v>0</v>
      </c>
      <c r="H90" s="9">
        <f t="shared" si="20"/>
        <v>0</v>
      </c>
      <c r="I90" s="9"/>
      <c r="J90" s="22"/>
      <c r="K90" s="10"/>
      <c r="L90" s="9">
        <v>4365.41</v>
      </c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>
        <v>44978</v>
      </c>
      <c r="B91" s="7" t="s">
        <v>133</v>
      </c>
      <c r="C91" s="24" t="s">
        <v>47</v>
      </c>
      <c r="D91" s="9"/>
      <c r="E91" s="9">
        <f t="shared" si="21"/>
        <v>0</v>
      </c>
      <c r="F91" s="9">
        <v>11177.62</v>
      </c>
      <c r="G91" s="9">
        <f t="shared" si="19"/>
        <v>0</v>
      </c>
      <c r="H91" s="9">
        <f t="shared" si="20"/>
        <v>0</v>
      </c>
      <c r="I91" s="9"/>
      <c r="J91" s="22" t="s">
        <v>60</v>
      </c>
      <c r="K91" s="10">
        <v>6861</v>
      </c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>
        <v>44957</v>
      </c>
      <c r="B92" s="89" t="s">
        <v>134</v>
      </c>
      <c r="C92" s="24" t="s">
        <v>48</v>
      </c>
      <c r="D92" s="9"/>
      <c r="E92" s="9">
        <f t="shared" si="21"/>
        <v>0</v>
      </c>
      <c r="F92" s="9"/>
      <c r="G92" s="9">
        <f t="shared" si="19"/>
        <v>0</v>
      </c>
      <c r="H92" s="9">
        <f t="shared" si="20"/>
        <v>0</v>
      </c>
      <c r="I92" s="9">
        <v>68626.880000000005</v>
      </c>
      <c r="J92" s="22"/>
      <c r="K92" s="10">
        <v>4760</v>
      </c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>
        <v>44985</v>
      </c>
      <c r="B93" s="89" t="s">
        <v>135</v>
      </c>
      <c r="C93" s="24" t="s">
        <v>48</v>
      </c>
      <c r="D93" s="9"/>
      <c r="E93" s="9">
        <f t="shared" si="21"/>
        <v>0</v>
      </c>
      <c r="F93" s="9"/>
      <c r="G93" s="9">
        <f t="shared" si="19"/>
        <v>0</v>
      </c>
      <c r="H93" s="9">
        <f t="shared" si="20"/>
        <v>0</v>
      </c>
      <c r="I93" s="9">
        <v>138215.38</v>
      </c>
      <c r="J93" s="22"/>
      <c r="K93" s="10">
        <v>4760</v>
      </c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thickBot="1" x14ac:dyDescent="0.25">
      <c r="A94" s="6">
        <v>45006</v>
      </c>
      <c r="B94" s="129" t="s">
        <v>136</v>
      </c>
      <c r="C94" s="24" t="s">
        <v>47</v>
      </c>
      <c r="D94" s="9"/>
      <c r="E94" s="9">
        <f t="shared" si="21"/>
        <v>0</v>
      </c>
      <c r="F94" s="9">
        <v>11177.62</v>
      </c>
      <c r="G94" s="9">
        <f t="shared" si="19"/>
        <v>0</v>
      </c>
      <c r="H94" s="9">
        <f t="shared" si="20"/>
        <v>0</v>
      </c>
      <c r="I94" s="9"/>
      <c r="J94" s="22" t="s">
        <v>60</v>
      </c>
      <c r="K94" s="10">
        <v>6861</v>
      </c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>
        <v>45026</v>
      </c>
      <c r="B95" s="89" t="s">
        <v>138</v>
      </c>
      <c r="C95" s="24" t="s">
        <v>48</v>
      </c>
      <c r="D95" s="9"/>
      <c r="E95" s="9">
        <f t="shared" si="21"/>
        <v>0</v>
      </c>
      <c r="F95" s="9"/>
      <c r="G95" s="9">
        <f t="shared" si="19"/>
        <v>0</v>
      </c>
      <c r="H95" s="9">
        <f t="shared" si="20"/>
        <v>0</v>
      </c>
      <c r="I95" s="9">
        <v>4365.41</v>
      </c>
      <c r="J95" s="22"/>
      <c r="K95" s="10">
        <v>4760</v>
      </c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>
        <v>45028</v>
      </c>
      <c r="B96" s="89" t="s">
        <v>140</v>
      </c>
      <c r="C96" s="24" t="s">
        <v>48</v>
      </c>
      <c r="D96" s="9"/>
      <c r="E96" s="9">
        <f t="shared" si="21"/>
        <v>0</v>
      </c>
      <c r="F96" s="9"/>
      <c r="G96" s="9">
        <f t="shared" si="19"/>
        <v>0</v>
      </c>
      <c r="H96" s="9">
        <f t="shared" si="20"/>
        <v>0</v>
      </c>
      <c r="I96" s="9"/>
      <c r="J96" s="22"/>
      <c r="K96" s="10"/>
      <c r="L96" s="9">
        <v>5090.26</v>
      </c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>
        <v>45035</v>
      </c>
      <c r="B97" s="7" t="s">
        <v>139</v>
      </c>
      <c r="C97" s="24" t="s">
        <v>47</v>
      </c>
      <c r="D97" s="9"/>
      <c r="E97" s="9">
        <f t="shared" si="21"/>
        <v>0</v>
      </c>
      <c r="F97" s="9">
        <v>24650.62</v>
      </c>
      <c r="G97" s="9">
        <f t="shared" si="19"/>
        <v>0</v>
      </c>
      <c r="H97" s="9">
        <f t="shared" si="20"/>
        <v>0</v>
      </c>
      <c r="I97" s="9"/>
      <c r="J97" s="22" t="s">
        <v>60</v>
      </c>
      <c r="K97" s="10">
        <v>6861</v>
      </c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>
        <v>44963</v>
      </c>
      <c r="B98" s="7" t="s">
        <v>141</v>
      </c>
      <c r="C98" s="24" t="s">
        <v>99</v>
      </c>
      <c r="D98" s="9"/>
      <c r="E98" s="9">
        <f t="shared" si="21"/>
        <v>0</v>
      </c>
      <c r="F98" s="9"/>
      <c r="G98" s="9">
        <v>19033401</v>
      </c>
      <c r="H98" s="9">
        <f t="shared" si="20"/>
        <v>0</v>
      </c>
      <c r="I98" s="9"/>
      <c r="J98" s="22" t="s">
        <v>78</v>
      </c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>
        <v>45061</v>
      </c>
      <c r="B99" s="7" t="s">
        <v>142</v>
      </c>
      <c r="C99" s="24" t="s">
        <v>47</v>
      </c>
      <c r="D99" s="9"/>
      <c r="E99" s="9">
        <f t="shared" si="21"/>
        <v>0</v>
      </c>
      <c r="F99" s="9">
        <v>1238.9100000000001</v>
      </c>
      <c r="G99" s="9">
        <f t="shared" ref="G99:G114" si="22">IF(J99&gt;0,0,F99)</f>
        <v>1238.9100000000001</v>
      </c>
      <c r="H99" s="9">
        <f t="shared" ref="H99:H114" si="23">+D99</f>
        <v>0</v>
      </c>
      <c r="I99" s="9"/>
      <c r="J99" s="22"/>
      <c r="K99" s="10">
        <v>6873</v>
      </c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>
        <v>45064</v>
      </c>
      <c r="B100" s="89" t="s">
        <v>143</v>
      </c>
      <c r="C100" s="24" t="s">
        <v>48</v>
      </c>
      <c r="D100" s="9"/>
      <c r="E100" s="9">
        <f t="shared" si="21"/>
        <v>0</v>
      </c>
      <c r="F100" s="9"/>
      <c r="G100" s="9">
        <f t="shared" si="22"/>
        <v>0</v>
      </c>
      <c r="H100" s="9">
        <f t="shared" si="23"/>
        <v>0</v>
      </c>
      <c r="I100" s="9"/>
      <c r="J100" s="22"/>
      <c r="K100" s="10"/>
      <c r="L100" s="9">
        <v>5895.01</v>
      </c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>
        <v>45064</v>
      </c>
      <c r="B101" s="7" t="s">
        <v>144</v>
      </c>
      <c r="C101" s="24" t="s">
        <v>47</v>
      </c>
      <c r="D101" s="9"/>
      <c r="E101" s="9">
        <f t="shared" si="21"/>
        <v>0</v>
      </c>
      <c r="F101" s="9">
        <v>11177.62</v>
      </c>
      <c r="G101" s="9">
        <f t="shared" si="22"/>
        <v>0</v>
      </c>
      <c r="H101" s="9">
        <f t="shared" si="23"/>
        <v>0</v>
      </c>
      <c r="I101" s="9"/>
      <c r="J101" s="22" t="s">
        <v>60</v>
      </c>
      <c r="K101" s="10">
        <v>6861</v>
      </c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>
        <v>45064</v>
      </c>
      <c r="B102" s="7" t="s">
        <v>145</v>
      </c>
      <c r="C102" s="24" t="s">
        <v>47</v>
      </c>
      <c r="D102" s="9"/>
      <c r="E102" s="9">
        <f t="shared" si="21"/>
        <v>0</v>
      </c>
      <c r="F102" s="9">
        <v>767685.11</v>
      </c>
      <c r="G102" s="9">
        <f t="shared" si="22"/>
        <v>0</v>
      </c>
      <c r="H102" s="9">
        <f t="shared" si="23"/>
        <v>0</v>
      </c>
      <c r="I102" s="9"/>
      <c r="J102" s="22" t="s">
        <v>78</v>
      </c>
      <c r="K102" s="10">
        <v>6811</v>
      </c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>
        <v>45064</v>
      </c>
      <c r="B103" s="7" t="s">
        <v>146</v>
      </c>
      <c r="C103" s="24" t="s">
        <v>47</v>
      </c>
      <c r="D103" s="9"/>
      <c r="E103" s="9">
        <f t="shared" ref="E103:E118" si="24">+D103</f>
        <v>0</v>
      </c>
      <c r="F103" s="9">
        <v>40404.480000000003</v>
      </c>
      <c r="G103" s="9">
        <f t="shared" si="22"/>
        <v>0</v>
      </c>
      <c r="H103" s="9">
        <f t="shared" si="23"/>
        <v>0</v>
      </c>
      <c r="I103" s="9"/>
      <c r="J103" s="22" t="s">
        <v>78</v>
      </c>
      <c r="K103" s="10">
        <v>6811</v>
      </c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>
        <v>45064</v>
      </c>
      <c r="B104" s="89" t="s">
        <v>147</v>
      </c>
      <c r="C104" s="24" t="s">
        <v>48</v>
      </c>
      <c r="D104" s="9"/>
      <c r="E104" s="9">
        <f t="shared" si="24"/>
        <v>0</v>
      </c>
      <c r="F104" s="9"/>
      <c r="G104" s="9">
        <f t="shared" si="22"/>
        <v>0</v>
      </c>
      <c r="H104" s="9">
        <f t="shared" si="23"/>
        <v>0</v>
      </c>
      <c r="I104" s="9">
        <v>5090.26</v>
      </c>
      <c r="J104" s="22"/>
      <c r="K104" s="10">
        <v>4760</v>
      </c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>
        <v>45047</v>
      </c>
      <c r="B105" s="7" t="s">
        <v>148</v>
      </c>
      <c r="C105" s="24" t="s">
        <v>99</v>
      </c>
      <c r="D105" s="9"/>
      <c r="E105" s="9">
        <f t="shared" si="24"/>
        <v>0</v>
      </c>
      <c r="F105" s="9"/>
      <c r="G105" s="9">
        <v>44133.62</v>
      </c>
      <c r="H105" s="9">
        <f t="shared" si="23"/>
        <v>0</v>
      </c>
      <c r="I105" s="9"/>
      <c r="J105" s="22" t="s">
        <v>78</v>
      </c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>
        <v>45077</v>
      </c>
      <c r="B106" s="7" t="s">
        <v>149</v>
      </c>
      <c r="C106" s="24" t="s">
        <v>47</v>
      </c>
      <c r="D106" s="9"/>
      <c r="E106" s="9">
        <f t="shared" si="24"/>
        <v>0</v>
      </c>
      <c r="F106" s="9">
        <v>2040.4</v>
      </c>
      <c r="G106" s="9">
        <f t="shared" si="22"/>
        <v>0</v>
      </c>
      <c r="H106" s="9">
        <f t="shared" si="23"/>
        <v>0</v>
      </c>
      <c r="I106" s="9"/>
      <c r="J106" s="22" t="s">
        <v>89</v>
      </c>
      <c r="K106" s="10">
        <v>6849</v>
      </c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>
        <v>45078</v>
      </c>
      <c r="B107" s="7" t="s">
        <v>150</v>
      </c>
      <c r="C107" s="24" t="s">
        <v>47</v>
      </c>
      <c r="D107" s="9"/>
      <c r="E107" s="9">
        <f t="shared" si="24"/>
        <v>0</v>
      </c>
      <c r="F107" s="9">
        <v>967920.77</v>
      </c>
      <c r="G107" s="9">
        <f t="shared" si="22"/>
        <v>0</v>
      </c>
      <c r="H107" s="9">
        <f t="shared" si="23"/>
        <v>0</v>
      </c>
      <c r="I107" s="9"/>
      <c r="J107" s="22" t="s">
        <v>78</v>
      </c>
      <c r="K107" s="10">
        <v>6811</v>
      </c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>
        <v>45078</v>
      </c>
      <c r="B108" s="7" t="s">
        <v>151</v>
      </c>
      <c r="C108" s="24" t="s">
        <v>47</v>
      </c>
      <c r="D108" s="9"/>
      <c r="E108" s="9">
        <f t="shared" si="24"/>
        <v>0</v>
      </c>
      <c r="F108" s="9">
        <v>50943.199999999997</v>
      </c>
      <c r="G108" s="9">
        <f t="shared" si="22"/>
        <v>0</v>
      </c>
      <c r="H108" s="9">
        <f t="shared" si="23"/>
        <v>0</v>
      </c>
      <c r="I108" s="9"/>
      <c r="J108" s="22" t="s">
        <v>78</v>
      </c>
      <c r="K108" s="10">
        <v>6811</v>
      </c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>
        <v>45086</v>
      </c>
      <c r="B109" s="7" t="s">
        <v>152</v>
      </c>
      <c r="C109" s="24" t="s">
        <v>48</v>
      </c>
      <c r="D109" s="9"/>
      <c r="E109" s="9">
        <f t="shared" si="24"/>
        <v>0</v>
      </c>
      <c r="F109" s="9"/>
      <c r="G109" s="9">
        <v>36500</v>
      </c>
      <c r="H109" s="9">
        <f t="shared" si="23"/>
        <v>0</v>
      </c>
      <c r="I109" s="9"/>
      <c r="J109" s="22" t="s">
        <v>153</v>
      </c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>
        <v>45092</v>
      </c>
      <c r="B110" s="89" t="s">
        <v>154</v>
      </c>
      <c r="C110" s="24" t="s">
        <v>48</v>
      </c>
      <c r="D110" s="9"/>
      <c r="E110" s="9">
        <f t="shared" si="24"/>
        <v>0</v>
      </c>
      <c r="F110" s="9"/>
      <c r="G110" s="9">
        <f t="shared" si="22"/>
        <v>0</v>
      </c>
      <c r="H110" s="9">
        <f t="shared" si="23"/>
        <v>0</v>
      </c>
      <c r="I110" s="9"/>
      <c r="J110" s="22"/>
      <c r="K110" s="10"/>
      <c r="L110" s="9">
        <v>419004.71</v>
      </c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>
        <v>45097</v>
      </c>
      <c r="B111" s="7" t="s">
        <v>155</v>
      </c>
      <c r="C111" s="24" t="s">
        <v>47</v>
      </c>
      <c r="D111" s="9"/>
      <c r="E111" s="9">
        <f t="shared" si="24"/>
        <v>0</v>
      </c>
      <c r="F111" s="9">
        <v>613710.22</v>
      </c>
      <c r="G111" s="9">
        <f t="shared" si="22"/>
        <v>0</v>
      </c>
      <c r="H111" s="9">
        <f t="shared" si="23"/>
        <v>0</v>
      </c>
      <c r="I111" s="9"/>
      <c r="J111" s="22" t="s">
        <v>78</v>
      </c>
      <c r="K111" s="10">
        <v>6811</v>
      </c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>
        <v>45097</v>
      </c>
      <c r="B112" s="7" t="s">
        <v>156</v>
      </c>
      <c r="C112" s="24" t="s">
        <v>47</v>
      </c>
      <c r="D112" s="9"/>
      <c r="E112" s="9">
        <f t="shared" si="24"/>
        <v>0</v>
      </c>
      <c r="F112" s="9">
        <v>32300.54</v>
      </c>
      <c r="G112" s="9">
        <f t="shared" si="22"/>
        <v>0</v>
      </c>
      <c r="H112" s="9">
        <f t="shared" si="23"/>
        <v>0</v>
      </c>
      <c r="I112" s="9"/>
      <c r="J112" s="22" t="s">
        <v>78</v>
      </c>
      <c r="K112" s="10">
        <v>6811</v>
      </c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>
        <v>45099</v>
      </c>
      <c r="B113" s="7" t="s">
        <v>157</v>
      </c>
      <c r="C113" s="24" t="s">
        <v>47</v>
      </c>
      <c r="D113" s="9"/>
      <c r="E113" s="9">
        <f t="shared" si="24"/>
        <v>0</v>
      </c>
      <c r="F113" s="9">
        <v>11177.62</v>
      </c>
      <c r="G113" s="9">
        <f t="shared" si="22"/>
        <v>0</v>
      </c>
      <c r="H113" s="9">
        <f t="shared" si="23"/>
        <v>0</v>
      </c>
      <c r="I113" s="9"/>
      <c r="J113" s="22" t="s">
        <v>60</v>
      </c>
      <c r="K113" s="10">
        <v>6861</v>
      </c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>
        <v>45103</v>
      </c>
      <c r="B114" s="7" t="s">
        <v>158</v>
      </c>
      <c r="C114" s="24" t="s">
        <v>47</v>
      </c>
      <c r="D114" s="9"/>
      <c r="E114" s="9">
        <f t="shared" si="24"/>
        <v>0</v>
      </c>
      <c r="F114" s="9">
        <v>1350.76</v>
      </c>
      <c r="G114" s="9">
        <f t="shared" si="22"/>
        <v>1350.76</v>
      </c>
      <c r="H114" s="9">
        <f t="shared" si="23"/>
        <v>0</v>
      </c>
      <c r="I114" s="9"/>
      <c r="J114" s="22"/>
      <c r="K114" s="10">
        <v>6873</v>
      </c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>
        <v>45107</v>
      </c>
      <c r="B115" s="89" t="s">
        <v>159</v>
      </c>
      <c r="C115" s="24" t="s">
        <v>48</v>
      </c>
      <c r="D115" s="9"/>
      <c r="E115" s="9">
        <f t="shared" si="24"/>
        <v>0</v>
      </c>
      <c r="F115" s="9"/>
      <c r="G115" s="9">
        <f t="shared" ref="G115:G130" si="25">IF(J115&gt;0,0,F115)</f>
        <v>0</v>
      </c>
      <c r="H115" s="9">
        <f t="shared" ref="H115:H130" si="26">+D115</f>
        <v>0</v>
      </c>
      <c r="I115" s="9"/>
      <c r="J115" s="22"/>
      <c r="K115" s="10"/>
      <c r="L115" s="9">
        <v>149948.51999999999</v>
      </c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 t="s">
        <v>160</v>
      </c>
      <c r="B116" s="7" t="s">
        <v>161</v>
      </c>
      <c r="C116" s="24" t="s">
        <v>47</v>
      </c>
      <c r="D116" s="9"/>
      <c r="E116" s="9">
        <f t="shared" si="24"/>
        <v>0</v>
      </c>
      <c r="F116" s="9">
        <f>220+110</f>
        <v>330</v>
      </c>
      <c r="G116" s="9">
        <f t="shared" si="25"/>
        <v>330</v>
      </c>
      <c r="H116" s="9">
        <f t="shared" si="26"/>
        <v>0</v>
      </c>
      <c r="I116" s="9"/>
      <c r="J116" s="22"/>
      <c r="K116" s="10">
        <v>6861</v>
      </c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>
        <v>45100</v>
      </c>
      <c r="B117" s="89" t="s">
        <v>162</v>
      </c>
      <c r="C117" s="24" t="s">
        <v>48</v>
      </c>
      <c r="D117" s="9"/>
      <c r="E117" s="9">
        <f t="shared" si="24"/>
        <v>0</v>
      </c>
      <c r="F117" s="9"/>
      <c r="G117" s="9">
        <f t="shared" si="25"/>
        <v>0</v>
      </c>
      <c r="H117" s="9">
        <f t="shared" si="26"/>
        <v>0</v>
      </c>
      <c r="I117" s="9"/>
      <c r="J117" s="22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 t="s">
        <v>160</v>
      </c>
      <c r="B118" s="7" t="s">
        <v>163</v>
      </c>
      <c r="C118" s="24" t="s">
        <v>22</v>
      </c>
      <c r="D118" s="9"/>
      <c r="E118" s="9">
        <f t="shared" si="24"/>
        <v>0</v>
      </c>
      <c r="F118" s="9">
        <v>539042.03</v>
      </c>
      <c r="G118" s="9">
        <f t="shared" si="25"/>
        <v>0</v>
      </c>
      <c r="H118" s="9">
        <f t="shared" si="26"/>
        <v>0</v>
      </c>
      <c r="I118" s="9">
        <v>5895.01</v>
      </c>
      <c r="J118" s="22" t="s">
        <v>78</v>
      </c>
      <c r="K118" s="10">
        <v>6811</v>
      </c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 t="s">
        <v>160</v>
      </c>
      <c r="B119" s="7" t="s">
        <v>164</v>
      </c>
      <c r="C119" s="24" t="s">
        <v>22</v>
      </c>
      <c r="D119" s="9"/>
      <c r="E119" s="9">
        <f t="shared" ref="E119:E134" si="27">+D119</f>
        <v>0</v>
      </c>
      <c r="F119" s="9">
        <v>28370.63</v>
      </c>
      <c r="G119" s="9">
        <f t="shared" si="25"/>
        <v>0</v>
      </c>
      <c r="H119" s="9">
        <f t="shared" si="26"/>
        <v>0</v>
      </c>
      <c r="I119" s="9"/>
      <c r="J119" s="22" t="s">
        <v>78</v>
      </c>
      <c r="K119" s="10">
        <v>6811</v>
      </c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 t="s">
        <v>160</v>
      </c>
      <c r="B120" s="89" t="s">
        <v>166</v>
      </c>
      <c r="C120" s="24" t="s">
        <v>48</v>
      </c>
      <c r="D120" s="9"/>
      <c r="E120" s="9">
        <f t="shared" si="27"/>
        <v>0</v>
      </c>
      <c r="F120" s="9"/>
      <c r="G120" s="9">
        <f t="shared" si="25"/>
        <v>0</v>
      </c>
      <c r="H120" s="9">
        <f t="shared" si="26"/>
        <v>0</v>
      </c>
      <c r="I120" s="9"/>
      <c r="J120" s="22"/>
      <c r="K120" s="10"/>
      <c r="L120" s="9">
        <v>129274.28</v>
      </c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 t="s">
        <v>160</v>
      </c>
      <c r="B121" s="7" t="s">
        <v>165</v>
      </c>
      <c r="C121" s="24" t="s">
        <v>22</v>
      </c>
      <c r="D121" s="9"/>
      <c r="E121" s="9">
        <f t="shared" si="27"/>
        <v>0</v>
      </c>
      <c r="F121" s="9">
        <v>3988.95</v>
      </c>
      <c r="G121" s="9">
        <f t="shared" si="25"/>
        <v>0</v>
      </c>
      <c r="H121" s="9">
        <f t="shared" si="26"/>
        <v>0</v>
      </c>
      <c r="I121" s="9"/>
      <c r="J121" s="22" t="s">
        <v>112</v>
      </c>
      <c r="K121" s="10">
        <v>6811</v>
      </c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 t="s">
        <v>160</v>
      </c>
      <c r="B122" s="7" t="s">
        <v>167</v>
      </c>
      <c r="C122" s="24" t="s">
        <v>22</v>
      </c>
      <c r="D122" s="9"/>
      <c r="E122" s="9">
        <f t="shared" si="27"/>
        <v>0</v>
      </c>
      <c r="F122" s="9">
        <v>11177.62</v>
      </c>
      <c r="G122" s="9">
        <f t="shared" si="25"/>
        <v>0</v>
      </c>
      <c r="H122" s="9">
        <f t="shared" si="26"/>
        <v>0</v>
      </c>
      <c r="I122" s="9"/>
      <c r="J122" s="22" t="s">
        <v>60</v>
      </c>
      <c r="K122" s="10">
        <v>6861</v>
      </c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 t="s">
        <v>160</v>
      </c>
      <c r="B123" s="89" t="s">
        <v>168</v>
      </c>
      <c r="C123" s="24" t="s">
        <v>48</v>
      </c>
      <c r="D123" s="9"/>
      <c r="E123" s="9">
        <f t="shared" si="27"/>
        <v>0</v>
      </c>
      <c r="F123" s="9"/>
      <c r="G123" s="9">
        <f t="shared" si="25"/>
        <v>0</v>
      </c>
      <c r="H123" s="9">
        <f t="shared" si="26"/>
        <v>0</v>
      </c>
      <c r="I123" s="9"/>
      <c r="J123" s="22"/>
      <c r="K123" s="10"/>
      <c r="L123" s="9">
        <v>3453.41</v>
      </c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24" t="s">
        <v>22</v>
      </c>
      <c r="D124" s="9"/>
      <c r="E124" s="9">
        <f t="shared" si="27"/>
        <v>0</v>
      </c>
      <c r="F124" s="9"/>
      <c r="G124" s="9">
        <f t="shared" si="25"/>
        <v>0</v>
      </c>
      <c r="H124" s="9">
        <f t="shared" si="26"/>
        <v>0</v>
      </c>
      <c r="I124" s="9"/>
      <c r="J124" s="22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24" t="s">
        <v>22</v>
      </c>
      <c r="D125" s="9"/>
      <c r="E125" s="9">
        <f t="shared" si="27"/>
        <v>0</v>
      </c>
      <c r="F125" s="9"/>
      <c r="G125" s="9">
        <f t="shared" si="25"/>
        <v>0</v>
      </c>
      <c r="H125" s="9">
        <f t="shared" si="26"/>
        <v>0</v>
      </c>
      <c r="I125" s="9"/>
      <c r="J125" s="22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18" t="s">
        <v>169</v>
      </c>
      <c r="B126" s="7"/>
      <c r="C126" s="24" t="s">
        <v>22</v>
      </c>
      <c r="D126" s="9"/>
      <c r="E126" s="9">
        <f t="shared" si="27"/>
        <v>0</v>
      </c>
      <c r="F126" s="9"/>
      <c r="G126" s="9">
        <f t="shared" si="25"/>
        <v>0</v>
      </c>
      <c r="H126" s="9">
        <f t="shared" si="26"/>
        <v>0</v>
      </c>
      <c r="I126" s="9"/>
      <c r="J126" s="22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>
        <v>45142</v>
      </c>
      <c r="B127" s="7" t="s">
        <v>170</v>
      </c>
      <c r="C127" s="24" t="s">
        <v>47</v>
      </c>
      <c r="D127" s="9"/>
      <c r="E127" s="9">
        <f t="shared" si="27"/>
        <v>0</v>
      </c>
      <c r="F127" s="9">
        <v>715572.99</v>
      </c>
      <c r="G127" s="9">
        <f t="shared" si="25"/>
        <v>0</v>
      </c>
      <c r="H127" s="9">
        <f t="shared" si="26"/>
        <v>0</v>
      </c>
      <c r="I127" s="9"/>
      <c r="J127" s="22" t="s">
        <v>78</v>
      </c>
      <c r="K127" s="10">
        <v>6811</v>
      </c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>
        <v>45142</v>
      </c>
      <c r="B128" s="7" t="s">
        <v>171</v>
      </c>
      <c r="C128" s="24" t="s">
        <v>47</v>
      </c>
      <c r="D128" s="9"/>
      <c r="E128" s="9">
        <f t="shared" si="27"/>
        <v>0</v>
      </c>
      <c r="F128" s="9">
        <v>37661.74</v>
      </c>
      <c r="G128" s="9">
        <f t="shared" si="25"/>
        <v>0</v>
      </c>
      <c r="H128" s="9">
        <f t="shared" si="26"/>
        <v>0</v>
      </c>
      <c r="I128" s="9"/>
      <c r="J128" s="22" t="s">
        <v>78</v>
      </c>
      <c r="K128" s="10">
        <v>6811</v>
      </c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>
        <v>45153</v>
      </c>
      <c r="B129" s="7" t="s">
        <v>172</v>
      </c>
      <c r="C129" s="24" t="s">
        <v>47</v>
      </c>
      <c r="D129" s="9"/>
      <c r="E129" s="9">
        <f t="shared" si="27"/>
        <v>0</v>
      </c>
      <c r="F129" s="9">
        <v>315</v>
      </c>
      <c r="G129" s="9">
        <f t="shared" si="25"/>
        <v>0</v>
      </c>
      <c r="H129" s="9">
        <f t="shared" si="26"/>
        <v>0</v>
      </c>
      <c r="I129" s="9"/>
      <c r="J129" s="22" t="s">
        <v>112</v>
      </c>
      <c r="K129" s="10">
        <v>6811</v>
      </c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>
        <v>45112</v>
      </c>
      <c r="B130" s="89" t="s">
        <v>173</v>
      </c>
      <c r="C130" s="24" t="s">
        <v>48</v>
      </c>
      <c r="D130" s="9"/>
      <c r="E130" s="9">
        <f t="shared" si="27"/>
        <v>0</v>
      </c>
      <c r="F130" s="9"/>
      <c r="G130" s="9">
        <f t="shared" si="25"/>
        <v>0</v>
      </c>
      <c r="H130" s="9">
        <f t="shared" si="26"/>
        <v>0</v>
      </c>
      <c r="I130" s="9">
        <v>419004.71</v>
      </c>
      <c r="J130" s="22"/>
      <c r="K130" s="10">
        <v>4760</v>
      </c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>
        <v>45135</v>
      </c>
      <c r="B131" s="89" t="s">
        <v>174</v>
      </c>
      <c r="C131" s="24" t="s">
        <v>48</v>
      </c>
      <c r="D131" s="9"/>
      <c r="E131" s="9">
        <f t="shared" si="27"/>
        <v>0</v>
      </c>
      <c r="F131" s="9"/>
      <c r="G131" s="9">
        <f t="shared" ref="G131:G147" si="28">IF(J131&gt;0,0,F131)</f>
        <v>0</v>
      </c>
      <c r="H131" s="9">
        <f t="shared" ref="H131:H147" si="29">+D131</f>
        <v>0</v>
      </c>
      <c r="I131" s="9">
        <v>149948.51999999999</v>
      </c>
      <c r="J131" s="22"/>
      <c r="K131" s="10">
        <v>4760</v>
      </c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>
        <v>45135</v>
      </c>
      <c r="B132" s="89" t="s">
        <v>175</v>
      </c>
      <c r="C132" s="24" t="s">
        <v>48</v>
      </c>
      <c r="D132" s="9"/>
      <c r="E132" s="9">
        <f t="shared" si="27"/>
        <v>0</v>
      </c>
      <c r="F132" s="9"/>
      <c r="G132" s="9">
        <f t="shared" si="28"/>
        <v>0</v>
      </c>
      <c r="H132" s="9">
        <f t="shared" si="29"/>
        <v>0</v>
      </c>
      <c r="I132" s="9">
        <v>129274.28</v>
      </c>
      <c r="J132" s="22"/>
      <c r="K132" s="10">
        <v>4760</v>
      </c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>
        <v>45121</v>
      </c>
      <c r="B133" s="7" t="s">
        <v>176</v>
      </c>
      <c r="C133" s="24" t="s">
        <v>48</v>
      </c>
      <c r="D133" s="9"/>
      <c r="E133" s="9">
        <f t="shared" si="27"/>
        <v>0</v>
      </c>
      <c r="F133" s="9"/>
      <c r="G133" s="9">
        <v>148698.5</v>
      </c>
      <c r="H133" s="9">
        <f t="shared" si="29"/>
        <v>0</v>
      </c>
      <c r="I133" s="9"/>
      <c r="J133" s="22" t="s">
        <v>177</v>
      </c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>
        <v>45155</v>
      </c>
      <c r="B134" s="89" t="s">
        <v>178</v>
      </c>
      <c r="C134" s="24" t="s">
        <v>48</v>
      </c>
      <c r="D134" s="9"/>
      <c r="E134" s="9">
        <f t="shared" si="27"/>
        <v>0</v>
      </c>
      <c r="F134" s="9"/>
      <c r="G134" s="9">
        <f t="shared" si="28"/>
        <v>0</v>
      </c>
      <c r="H134" s="9">
        <f t="shared" si="29"/>
        <v>0</v>
      </c>
      <c r="I134" s="9">
        <v>3453.41</v>
      </c>
      <c r="J134" s="22"/>
      <c r="K134" s="10">
        <v>4737</v>
      </c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>
        <v>45161</v>
      </c>
      <c r="B135" s="7" t="s">
        <v>179</v>
      </c>
      <c r="C135" s="24" t="s">
        <v>47</v>
      </c>
      <c r="D135" s="9"/>
      <c r="E135" s="9">
        <f t="shared" ref="E135:E150" si="30">+D135</f>
        <v>0</v>
      </c>
      <c r="F135" s="9">
        <v>1032.76</v>
      </c>
      <c r="G135" s="9">
        <f t="shared" si="28"/>
        <v>0</v>
      </c>
      <c r="H135" s="9">
        <f t="shared" si="29"/>
        <v>0</v>
      </c>
      <c r="I135" s="9"/>
      <c r="J135" s="22" t="s">
        <v>153</v>
      </c>
      <c r="K135" s="10">
        <v>6849</v>
      </c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>
        <v>45169</v>
      </c>
      <c r="B136" s="7" t="s">
        <v>180</v>
      </c>
      <c r="C136" s="24" t="s">
        <v>47</v>
      </c>
      <c r="D136" s="9"/>
      <c r="E136" s="9">
        <f t="shared" si="30"/>
        <v>0</v>
      </c>
      <c r="F136" s="9">
        <v>685.66</v>
      </c>
      <c r="G136" s="9">
        <f t="shared" si="28"/>
        <v>0</v>
      </c>
      <c r="H136" s="9">
        <f t="shared" si="29"/>
        <v>0</v>
      </c>
      <c r="I136" s="9"/>
      <c r="J136" s="22" t="s">
        <v>177</v>
      </c>
      <c r="K136" s="10">
        <v>6873</v>
      </c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>
        <v>45169</v>
      </c>
      <c r="B137" s="130" t="s">
        <v>181</v>
      </c>
      <c r="C137" s="24" t="s">
        <v>47</v>
      </c>
      <c r="D137" s="9"/>
      <c r="E137" s="9">
        <f t="shared" si="30"/>
        <v>0</v>
      </c>
      <c r="F137" s="9">
        <v>4354.3999999999996</v>
      </c>
      <c r="G137" s="9">
        <f t="shared" si="28"/>
        <v>0</v>
      </c>
      <c r="H137" s="9">
        <f t="shared" si="29"/>
        <v>0</v>
      </c>
      <c r="I137" s="9"/>
      <c r="J137" s="22" t="s">
        <v>177</v>
      </c>
      <c r="K137" s="10">
        <v>6873</v>
      </c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>
        <v>45170</v>
      </c>
      <c r="B138" s="7" t="s">
        <v>182</v>
      </c>
      <c r="C138" s="24" t="s">
        <v>47</v>
      </c>
      <c r="D138" s="9"/>
      <c r="E138" s="9">
        <f t="shared" si="30"/>
        <v>0</v>
      </c>
      <c r="F138" s="9">
        <v>2166.67</v>
      </c>
      <c r="G138" s="9">
        <f t="shared" si="28"/>
        <v>0</v>
      </c>
      <c r="H138" s="9">
        <f t="shared" si="29"/>
        <v>0</v>
      </c>
      <c r="I138" s="9"/>
      <c r="J138" s="22" t="s">
        <v>177</v>
      </c>
      <c r="K138" s="10">
        <v>6873</v>
      </c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>
        <v>45182</v>
      </c>
      <c r="B139" s="89" t="s">
        <v>191</v>
      </c>
      <c r="C139" s="24" t="s">
        <v>48</v>
      </c>
      <c r="D139" s="9"/>
      <c r="E139" s="9">
        <f t="shared" si="30"/>
        <v>0</v>
      </c>
      <c r="F139" s="9"/>
      <c r="G139" s="9">
        <f t="shared" si="28"/>
        <v>0</v>
      </c>
      <c r="H139" s="9">
        <f t="shared" si="29"/>
        <v>0</v>
      </c>
      <c r="I139" s="9"/>
      <c r="J139" s="22"/>
      <c r="K139" s="10"/>
      <c r="L139" s="9">
        <v>173458.43</v>
      </c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>
        <v>45182</v>
      </c>
      <c r="B140" s="7" t="s">
        <v>183</v>
      </c>
      <c r="C140" s="24" t="s">
        <v>47</v>
      </c>
      <c r="D140" s="9"/>
      <c r="E140" s="9">
        <f t="shared" si="30"/>
        <v>0</v>
      </c>
      <c r="F140" s="9">
        <v>7037.78</v>
      </c>
      <c r="G140" s="9">
        <f t="shared" si="28"/>
        <v>0</v>
      </c>
      <c r="H140" s="9">
        <f t="shared" si="29"/>
        <v>0</v>
      </c>
      <c r="I140" s="9"/>
      <c r="J140" s="22" t="s">
        <v>112</v>
      </c>
      <c r="K140" s="10">
        <v>6811</v>
      </c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>
        <v>45182</v>
      </c>
      <c r="B141" s="130" t="s">
        <v>184</v>
      </c>
      <c r="C141" s="24" t="s">
        <v>47</v>
      </c>
      <c r="D141" s="9"/>
      <c r="E141" s="9">
        <f t="shared" si="30"/>
        <v>0</v>
      </c>
      <c r="F141" s="9">
        <v>563172.27</v>
      </c>
      <c r="G141" s="9">
        <f t="shared" si="28"/>
        <v>0</v>
      </c>
      <c r="H141" s="9">
        <f t="shared" si="29"/>
        <v>0</v>
      </c>
      <c r="I141" s="9"/>
      <c r="J141" s="22" t="s">
        <v>78</v>
      </c>
      <c r="K141" s="10">
        <v>6811</v>
      </c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>
        <v>45182</v>
      </c>
      <c r="B142" s="7" t="s">
        <v>185</v>
      </c>
      <c r="C142" s="24" t="s">
        <v>47</v>
      </c>
      <c r="D142" s="9"/>
      <c r="E142" s="9">
        <f t="shared" si="30"/>
        <v>0</v>
      </c>
      <c r="F142" s="9">
        <v>29640.65</v>
      </c>
      <c r="G142" s="9">
        <f t="shared" si="28"/>
        <v>0</v>
      </c>
      <c r="H142" s="9">
        <f t="shared" si="29"/>
        <v>0</v>
      </c>
      <c r="I142" s="9"/>
      <c r="J142" s="22" t="s">
        <v>78</v>
      </c>
      <c r="K142" s="10">
        <v>6811</v>
      </c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>
        <v>45188</v>
      </c>
      <c r="B143" s="7" t="s">
        <v>186</v>
      </c>
      <c r="C143" s="24" t="s">
        <v>47</v>
      </c>
      <c r="D143" s="9"/>
      <c r="E143" s="9">
        <f t="shared" si="30"/>
        <v>0</v>
      </c>
      <c r="F143" s="9">
        <v>11177.62</v>
      </c>
      <c r="G143" s="9">
        <f t="shared" si="28"/>
        <v>0</v>
      </c>
      <c r="H143" s="9">
        <f t="shared" si="29"/>
        <v>0</v>
      </c>
      <c r="I143" s="9"/>
      <c r="J143" s="22" t="s">
        <v>60</v>
      </c>
      <c r="K143" s="10">
        <v>6861</v>
      </c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>
        <v>45109</v>
      </c>
      <c r="B144" s="7" t="s">
        <v>188</v>
      </c>
      <c r="C144" s="24" t="s">
        <v>99</v>
      </c>
      <c r="D144" s="9"/>
      <c r="E144" s="9">
        <f t="shared" si="30"/>
        <v>0</v>
      </c>
      <c r="F144" s="9"/>
      <c r="G144" s="9">
        <v>-31457.27</v>
      </c>
      <c r="H144" s="9">
        <f t="shared" si="29"/>
        <v>0</v>
      </c>
      <c r="I144" s="9"/>
      <c r="J144" s="22" t="s">
        <v>78</v>
      </c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>
        <v>45182</v>
      </c>
      <c r="B145" s="7" t="s">
        <v>187</v>
      </c>
      <c r="C145" s="24" t="s">
        <v>99</v>
      </c>
      <c r="D145" s="9"/>
      <c r="E145" s="9">
        <f t="shared" si="30"/>
        <v>0</v>
      </c>
      <c r="F145" s="9"/>
      <c r="G145" s="9">
        <v>-15896.8</v>
      </c>
      <c r="H145" s="9">
        <f t="shared" si="29"/>
        <v>0</v>
      </c>
      <c r="I145" s="9"/>
      <c r="J145" s="22" t="s">
        <v>78</v>
      </c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>
        <v>45201</v>
      </c>
      <c r="B146" s="7" t="s">
        <v>189</v>
      </c>
      <c r="C146" s="24" t="s">
        <v>47</v>
      </c>
      <c r="D146" s="9"/>
      <c r="E146" s="9">
        <f t="shared" si="30"/>
        <v>0</v>
      </c>
      <c r="F146" s="9">
        <v>3712.66</v>
      </c>
      <c r="G146" s="9">
        <f t="shared" si="28"/>
        <v>0</v>
      </c>
      <c r="H146" s="9">
        <f t="shared" si="29"/>
        <v>0</v>
      </c>
      <c r="I146" s="9"/>
      <c r="J146" s="22" t="s">
        <v>177</v>
      </c>
      <c r="K146" s="10">
        <v>6873</v>
      </c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>
        <v>45202</v>
      </c>
      <c r="B147" s="7" t="s">
        <v>190</v>
      </c>
      <c r="C147" s="24" t="s">
        <v>47</v>
      </c>
      <c r="D147" s="9"/>
      <c r="E147" s="9">
        <f t="shared" si="30"/>
        <v>0</v>
      </c>
      <c r="F147" s="9">
        <f>125+125</f>
        <v>250</v>
      </c>
      <c r="G147" s="9">
        <f t="shared" si="28"/>
        <v>250</v>
      </c>
      <c r="H147" s="9">
        <f t="shared" si="29"/>
        <v>0</v>
      </c>
      <c r="I147" s="9"/>
      <c r="J147" s="22"/>
      <c r="K147" s="10">
        <v>6861</v>
      </c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>
        <v>45217</v>
      </c>
      <c r="B148" s="89" t="s">
        <v>192</v>
      </c>
      <c r="C148" s="24" t="s">
        <v>48</v>
      </c>
      <c r="D148" s="9"/>
      <c r="E148" s="9">
        <f t="shared" si="30"/>
        <v>0</v>
      </c>
      <c r="F148" s="9"/>
      <c r="G148" s="9">
        <f t="shared" ref="G148:G162" si="31">IF(J148&gt;0,0,F148)</f>
        <v>0</v>
      </c>
      <c r="H148" s="9">
        <f t="shared" ref="H148:H162" si="32">+D148</f>
        <v>0</v>
      </c>
      <c r="I148" s="9"/>
      <c r="J148" s="22"/>
      <c r="K148" s="10"/>
      <c r="L148" s="9">
        <v>140032.66</v>
      </c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>
        <v>45216</v>
      </c>
      <c r="B149" s="7" t="s">
        <v>193</v>
      </c>
      <c r="C149" s="24" t="s">
        <v>47</v>
      </c>
      <c r="D149" s="9"/>
      <c r="E149" s="9">
        <f t="shared" si="30"/>
        <v>0</v>
      </c>
      <c r="F149" s="9">
        <v>11177.62</v>
      </c>
      <c r="G149" s="9">
        <f t="shared" si="31"/>
        <v>0</v>
      </c>
      <c r="H149" s="9">
        <f t="shared" si="32"/>
        <v>0</v>
      </c>
      <c r="I149" s="9"/>
      <c r="J149" s="22" t="s">
        <v>60</v>
      </c>
      <c r="K149" s="10">
        <v>6861</v>
      </c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>
        <v>45217</v>
      </c>
      <c r="B150" s="7" t="s">
        <v>194</v>
      </c>
      <c r="C150" s="24" t="s">
        <v>47</v>
      </c>
      <c r="D150" s="9"/>
      <c r="E150" s="9">
        <f t="shared" si="30"/>
        <v>0</v>
      </c>
      <c r="F150" s="9">
        <f>125+125+125+125</f>
        <v>500</v>
      </c>
      <c r="G150" s="9">
        <f t="shared" si="31"/>
        <v>500</v>
      </c>
      <c r="H150" s="9">
        <f t="shared" si="32"/>
        <v>0</v>
      </c>
      <c r="I150" s="9"/>
      <c r="J150" s="22"/>
      <c r="K150" s="10">
        <v>6861</v>
      </c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</row>
    <row r="151" spans="1:254" s="11" customFormat="1" ht="14.1" customHeight="1" x14ac:dyDescent="0.2">
      <c r="A151" s="6">
        <v>45222</v>
      </c>
      <c r="B151" s="7" t="s">
        <v>195</v>
      </c>
      <c r="C151" s="24" t="s">
        <v>47</v>
      </c>
      <c r="D151" s="9"/>
      <c r="E151" s="9">
        <f t="shared" ref="E151:E166" si="33">+D151</f>
        <v>0</v>
      </c>
      <c r="F151" s="9">
        <v>766035.44</v>
      </c>
      <c r="G151" s="9">
        <f t="shared" si="31"/>
        <v>0</v>
      </c>
      <c r="H151" s="9">
        <f t="shared" si="32"/>
        <v>0</v>
      </c>
      <c r="I151" s="9"/>
      <c r="J151" s="22" t="s">
        <v>78</v>
      </c>
      <c r="K151" s="10">
        <v>6811</v>
      </c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>
        <v>45222</v>
      </c>
      <c r="B152" s="7" t="s">
        <v>196</v>
      </c>
      <c r="C152" s="24" t="s">
        <v>47</v>
      </c>
      <c r="D152" s="9"/>
      <c r="E152" s="9">
        <f t="shared" si="33"/>
        <v>0</v>
      </c>
      <c r="F152" s="9">
        <v>40317.65</v>
      </c>
      <c r="G152" s="9">
        <f t="shared" si="31"/>
        <v>0</v>
      </c>
      <c r="H152" s="9">
        <f t="shared" si="32"/>
        <v>0</v>
      </c>
      <c r="I152" s="9"/>
      <c r="J152" s="22" t="s">
        <v>78</v>
      </c>
      <c r="K152" s="10">
        <v>6811</v>
      </c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>
        <v>45224</v>
      </c>
      <c r="B153" s="7" t="s">
        <v>197</v>
      </c>
      <c r="C153" s="24" t="s">
        <v>47</v>
      </c>
      <c r="D153" s="9"/>
      <c r="E153" s="9">
        <f t="shared" si="33"/>
        <v>0</v>
      </c>
      <c r="F153" s="9">
        <v>11177.62</v>
      </c>
      <c r="G153" s="9">
        <f t="shared" si="31"/>
        <v>0</v>
      </c>
      <c r="H153" s="9">
        <f t="shared" si="32"/>
        <v>0</v>
      </c>
      <c r="I153" s="9"/>
      <c r="J153" s="22" t="s">
        <v>60</v>
      </c>
      <c r="K153" s="10">
        <v>6861</v>
      </c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>
        <v>45222</v>
      </c>
      <c r="B154" s="7" t="s">
        <v>198</v>
      </c>
      <c r="C154" s="24" t="s">
        <v>99</v>
      </c>
      <c r="D154" s="9"/>
      <c r="E154" s="9">
        <f t="shared" si="33"/>
        <v>0</v>
      </c>
      <c r="F154" s="9"/>
      <c r="G154" s="9">
        <v>8161.22</v>
      </c>
      <c r="H154" s="9">
        <f t="shared" si="32"/>
        <v>0</v>
      </c>
      <c r="I154" s="9"/>
      <c r="J154" s="22" t="s">
        <v>78</v>
      </c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>
        <v>45229</v>
      </c>
      <c r="B155" s="7" t="s">
        <v>199</v>
      </c>
      <c r="C155" s="24" t="s">
        <v>47</v>
      </c>
      <c r="D155" s="9"/>
      <c r="E155" s="9">
        <f t="shared" si="33"/>
        <v>0</v>
      </c>
      <c r="F155" s="9">
        <v>1224</v>
      </c>
      <c r="G155" s="9">
        <f t="shared" si="31"/>
        <v>0</v>
      </c>
      <c r="H155" s="9">
        <f t="shared" si="32"/>
        <v>0</v>
      </c>
      <c r="I155" s="9"/>
      <c r="J155" s="22" t="s">
        <v>112</v>
      </c>
      <c r="K155" s="10">
        <v>6811</v>
      </c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>
        <v>45230</v>
      </c>
      <c r="B156" s="7" t="s">
        <v>200</v>
      </c>
      <c r="C156" s="24" t="s">
        <v>47</v>
      </c>
      <c r="D156" s="9"/>
      <c r="E156" s="9">
        <f t="shared" si="33"/>
        <v>0</v>
      </c>
      <c r="F156" s="9">
        <v>1723.55</v>
      </c>
      <c r="G156" s="9">
        <f t="shared" si="31"/>
        <v>0</v>
      </c>
      <c r="H156" s="9">
        <f t="shared" si="32"/>
        <v>0</v>
      </c>
      <c r="I156" s="9"/>
      <c r="J156" s="22" t="s">
        <v>177</v>
      </c>
      <c r="K156" s="10">
        <v>6873</v>
      </c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>
        <v>45229</v>
      </c>
      <c r="B157" s="89" t="s">
        <v>201</v>
      </c>
      <c r="C157" s="24" t="s">
        <v>48</v>
      </c>
      <c r="D157" s="9"/>
      <c r="E157" s="9">
        <f t="shared" si="33"/>
        <v>0</v>
      </c>
      <c r="F157" s="9"/>
      <c r="G157" s="9">
        <f t="shared" si="31"/>
        <v>0</v>
      </c>
      <c r="H157" s="9">
        <f t="shared" si="32"/>
        <v>0</v>
      </c>
      <c r="I157" s="9">
        <v>173458.43</v>
      </c>
      <c r="J157" s="22"/>
      <c r="K157" s="10">
        <v>4760</v>
      </c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>
        <v>45238</v>
      </c>
      <c r="B158" s="7" t="s">
        <v>202</v>
      </c>
      <c r="C158" s="24" t="s">
        <v>47</v>
      </c>
      <c r="D158" s="9"/>
      <c r="E158" s="9">
        <f t="shared" si="33"/>
        <v>0</v>
      </c>
      <c r="F158" s="9">
        <v>1035.6300000000001</v>
      </c>
      <c r="G158" s="9">
        <f t="shared" si="31"/>
        <v>0</v>
      </c>
      <c r="H158" s="9">
        <f t="shared" si="32"/>
        <v>0</v>
      </c>
      <c r="I158" s="9"/>
      <c r="J158" s="22" t="s">
        <v>153</v>
      </c>
      <c r="K158" s="10">
        <v>6849</v>
      </c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>
        <v>45245</v>
      </c>
      <c r="B159" s="89" t="s">
        <v>212</v>
      </c>
      <c r="C159" s="24" t="s">
        <v>48</v>
      </c>
      <c r="D159" s="9"/>
      <c r="E159" s="9">
        <f t="shared" si="33"/>
        <v>0</v>
      </c>
      <c r="F159" s="9"/>
      <c r="G159" s="9">
        <f t="shared" si="31"/>
        <v>0</v>
      </c>
      <c r="H159" s="9">
        <f t="shared" si="32"/>
        <v>0</v>
      </c>
      <c r="I159" s="9"/>
      <c r="J159" s="22"/>
      <c r="K159" s="10"/>
      <c r="L159" s="9">
        <v>189716.64</v>
      </c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>
        <v>45245</v>
      </c>
      <c r="B160" s="7" t="s">
        <v>203</v>
      </c>
      <c r="C160" s="24" t="s">
        <v>47</v>
      </c>
      <c r="D160" s="9"/>
      <c r="E160" s="9">
        <f t="shared" si="33"/>
        <v>0</v>
      </c>
      <c r="F160" s="9">
        <v>719425.78</v>
      </c>
      <c r="G160" s="9">
        <f t="shared" si="31"/>
        <v>0</v>
      </c>
      <c r="H160" s="9">
        <f t="shared" si="32"/>
        <v>0</v>
      </c>
      <c r="I160" s="9"/>
      <c r="J160" s="22" t="s">
        <v>78</v>
      </c>
      <c r="K160" s="10">
        <v>6811</v>
      </c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>
        <v>45245</v>
      </c>
      <c r="B161" s="7" t="s">
        <v>204</v>
      </c>
      <c r="C161" s="24" t="s">
        <v>47</v>
      </c>
      <c r="D161" s="9"/>
      <c r="E161" s="9">
        <f t="shared" si="33"/>
        <v>0</v>
      </c>
      <c r="F161" s="9">
        <v>37864.519999999997</v>
      </c>
      <c r="G161" s="9">
        <f t="shared" si="31"/>
        <v>0</v>
      </c>
      <c r="H161" s="9">
        <f t="shared" si="32"/>
        <v>0</v>
      </c>
      <c r="I161" s="9"/>
      <c r="J161" s="22" t="s">
        <v>78</v>
      </c>
      <c r="K161" s="10">
        <v>6811</v>
      </c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>
        <v>45260</v>
      </c>
      <c r="B162" s="131" t="s">
        <v>205</v>
      </c>
      <c r="C162" s="24" t="s">
        <v>47</v>
      </c>
      <c r="D162" s="9">
        <v>183900</v>
      </c>
      <c r="E162" s="9">
        <f t="shared" si="33"/>
        <v>183900</v>
      </c>
      <c r="F162" s="9"/>
      <c r="G162" s="9">
        <f t="shared" si="31"/>
        <v>0</v>
      </c>
      <c r="H162" s="9">
        <f t="shared" si="32"/>
        <v>183900</v>
      </c>
      <c r="I162" s="9"/>
      <c r="J162" s="22"/>
      <c r="K162" s="10">
        <v>4737</v>
      </c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>
        <v>45251</v>
      </c>
      <c r="B163" s="7" t="s">
        <v>206</v>
      </c>
      <c r="C163" s="24" t="s">
        <v>47</v>
      </c>
      <c r="D163" s="9"/>
      <c r="E163" s="9">
        <f t="shared" si="33"/>
        <v>0</v>
      </c>
      <c r="F163" s="9">
        <v>11177.62</v>
      </c>
      <c r="G163" s="9">
        <f t="shared" ref="G163:G178" si="34">IF(J163&gt;0,0,F163)</f>
        <v>0</v>
      </c>
      <c r="H163" s="9">
        <f t="shared" ref="H163:H178" si="35">+D163</f>
        <v>0</v>
      </c>
      <c r="I163" s="9"/>
      <c r="J163" s="22" t="s">
        <v>60</v>
      </c>
      <c r="K163" s="10">
        <v>6861</v>
      </c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>
        <v>45251</v>
      </c>
      <c r="B164" s="7" t="s">
        <v>207</v>
      </c>
      <c r="C164" s="24" t="s">
        <v>99</v>
      </c>
      <c r="D164" s="9"/>
      <c r="E164" s="9">
        <f t="shared" si="33"/>
        <v>0</v>
      </c>
      <c r="F164" s="9"/>
      <c r="G164" s="9">
        <v>-18786.5</v>
      </c>
      <c r="H164" s="9">
        <f t="shared" si="35"/>
        <v>0</v>
      </c>
      <c r="I164" s="9"/>
      <c r="J164" s="22" t="s">
        <v>78</v>
      </c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>
        <v>45247</v>
      </c>
      <c r="B165" s="7" t="s">
        <v>208</v>
      </c>
      <c r="C165" s="24" t="s">
        <v>47</v>
      </c>
      <c r="D165" s="9"/>
      <c r="E165" s="9">
        <f t="shared" si="33"/>
        <v>0</v>
      </c>
      <c r="F165" s="9">
        <v>2448</v>
      </c>
      <c r="G165" s="9">
        <f t="shared" si="34"/>
        <v>0</v>
      </c>
      <c r="H165" s="9">
        <f t="shared" si="35"/>
        <v>0</v>
      </c>
      <c r="I165" s="9"/>
      <c r="J165" s="22" t="s">
        <v>112</v>
      </c>
      <c r="K165" s="10">
        <v>6811</v>
      </c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>
        <v>45254</v>
      </c>
      <c r="B166" s="7" t="s">
        <v>209</v>
      </c>
      <c r="C166" s="24" t="s">
        <v>47</v>
      </c>
      <c r="D166" s="9"/>
      <c r="E166" s="9">
        <f t="shared" si="33"/>
        <v>0</v>
      </c>
      <c r="F166" s="9">
        <v>125</v>
      </c>
      <c r="G166" s="9">
        <f t="shared" si="34"/>
        <v>125</v>
      </c>
      <c r="H166" s="9">
        <f t="shared" si="35"/>
        <v>0</v>
      </c>
      <c r="I166" s="9"/>
      <c r="J166" s="22"/>
      <c r="K166" s="10">
        <v>6861</v>
      </c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</row>
    <row r="167" spans="1:254" s="11" customFormat="1" ht="14.1" customHeight="1" x14ac:dyDescent="0.2">
      <c r="A167" s="6">
        <v>45257</v>
      </c>
      <c r="B167" s="7" t="s">
        <v>210</v>
      </c>
      <c r="C167" s="24" t="s">
        <v>47</v>
      </c>
      <c r="D167" s="9"/>
      <c r="E167" s="9">
        <f t="shared" ref="E167:E182" si="36">+D167</f>
        <v>0</v>
      </c>
      <c r="F167" s="9">
        <v>4294.8999999999996</v>
      </c>
      <c r="G167" s="9">
        <f t="shared" si="34"/>
        <v>0</v>
      </c>
      <c r="H167" s="9">
        <f t="shared" si="35"/>
        <v>0</v>
      </c>
      <c r="I167" s="9"/>
      <c r="J167" s="22" t="s">
        <v>177</v>
      </c>
      <c r="K167" s="10">
        <v>6873</v>
      </c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>
        <v>45259</v>
      </c>
      <c r="B168" s="89" t="s">
        <v>211</v>
      </c>
      <c r="C168" s="24" t="s">
        <v>48</v>
      </c>
      <c r="D168" s="9"/>
      <c r="E168" s="9">
        <f t="shared" si="36"/>
        <v>0</v>
      </c>
      <c r="F168" s="9"/>
      <c r="G168" s="9">
        <f t="shared" si="34"/>
        <v>0</v>
      </c>
      <c r="H168" s="9">
        <f t="shared" si="35"/>
        <v>0</v>
      </c>
      <c r="I168" s="9">
        <v>140032.66</v>
      </c>
      <c r="J168" s="22"/>
      <c r="K168" s="10">
        <v>4760</v>
      </c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>
        <v>45272</v>
      </c>
      <c r="B169" s="7" t="s">
        <v>213</v>
      </c>
      <c r="C169" s="24" t="s">
        <v>47</v>
      </c>
      <c r="D169" s="9"/>
      <c r="E169" s="9">
        <f t="shared" si="36"/>
        <v>0</v>
      </c>
      <c r="F169" s="9">
        <v>2637.06</v>
      </c>
      <c r="G169" s="9">
        <f t="shared" si="34"/>
        <v>0</v>
      </c>
      <c r="H169" s="9">
        <f t="shared" si="35"/>
        <v>0</v>
      </c>
      <c r="I169" s="9"/>
      <c r="J169" s="22" t="s">
        <v>153</v>
      </c>
      <c r="K169" s="10">
        <v>6849</v>
      </c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>
        <v>45272</v>
      </c>
      <c r="B170" s="7" t="s">
        <v>214</v>
      </c>
      <c r="C170" s="24" t="s">
        <v>47</v>
      </c>
      <c r="D170" s="9"/>
      <c r="E170" s="9">
        <f t="shared" si="36"/>
        <v>0</v>
      </c>
      <c r="F170" s="9">
        <v>440943.75</v>
      </c>
      <c r="G170" s="9">
        <f t="shared" si="34"/>
        <v>0</v>
      </c>
      <c r="H170" s="9">
        <f t="shared" si="35"/>
        <v>0</v>
      </c>
      <c r="I170" s="9"/>
      <c r="J170" s="22" t="s">
        <v>78</v>
      </c>
      <c r="K170" s="10">
        <v>6811</v>
      </c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>
        <v>45272</v>
      </c>
      <c r="B171" s="7" t="s">
        <v>215</v>
      </c>
      <c r="C171" s="24" t="s">
        <v>47</v>
      </c>
      <c r="D171" s="9"/>
      <c r="E171" s="9">
        <f t="shared" si="36"/>
        <v>0</v>
      </c>
      <c r="F171" s="9">
        <v>23207.57</v>
      </c>
      <c r="G171" s="9">
        <f t="shared" si="34"/>
        <v>0</v>
      </c>
      <c r="H171" s="9">
        <f t="shared" si="35"/>
        <v>0</v>
      </c>
      <c r="I171" s="9"/>
      <c r="J171" s="22" t="s">
        <v>78</v>
      </c>
      <c r="K171" s="10">
        <v>6811</v>
      </c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>
        <v>45275</v>
      </c>
      <c r="B172" s="89" t="s">
        <v>216</v>
      </c>
      <c r="C172" s="24" t="s">
        <v>48</v>
      </c>
      <c r="D172" s="9"/>
      <c r="E172" s="9">
        <f t="shared" si="36"/>
        <v>0</v>
      </c>
      <c r="F172" s="9"/>
      <c r="G172" s="9">
        <f t="shared" si="34"/>
        <v>0</v>
      </c>
      <c r="H172" s="9">
        <f t="shared" si="35"/>
        <v>0</v>
      </c>
      <c r="I172" s="9"/>
      <c r="J172" s="22"/>
      <c r="K172" s="10"/>
      <c r="L172" s="9">
        <v>282830.09000000003</v>
      </c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>
        <v>45279</v>
      </c>
      <c r="B173" s="7" t="s">
        <v>217</v>
      </c>
      <c r="C173" s="24" t="s">
        <v>47</v>
      </c>
      <c r="D173" s="9"/>
      <c r="E173" s="9">
        <f t="shared" si="36"/>
        <v>0</v>
      </c>
      <c r="F173" s="9">
        <v>11177.62</v>
      </c>
      <c r="G173" s="9">
        <f t="shared" si="34"/>
        <v>0</v>
      </c>
      <c r="H173" s="9">
        <f t="shared" si="35"/>
        <v>0</v>
      </c>
      <c r="I173" s="9"/>
      <c r="J173" s="22" t="s">
        <v>60</v>
      </c>
      <c r="K173" s="10">
        <v>6861</v>
      </c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>
        <v>45286</v>
      </c>
      <c r="B174" s="7" t="s">
        <v>218</v>
      </c>
      <c r="C174" s="24" t="s">
        <v>47</v>
      </c>
      <c r="D174" s="9"/>
      <c r="E174" s="9">
        <f t="shared" si="36"/>
        <v>0</v>
      </c>
      <c r="F174" s="9">
        <v>16497.330000000002</v>
      </c>
      <c r="G174" s="9">
        <f t="shared" si="34"/>
        <v>0</v>
      </c>
      <c r="H174" s="9">
        <f t="shared" si="35"/>
        <v>0</v>
      </c>
      <c r="I174" s="9"/>
      <c r="J174" s="22" t="s">
        <v>112</v>
      </c>
      <c r="K174" s="10">
        <v>6811</v>
      </c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>
        <v>45648</v>
      </c>
      <c r="B175" s="89" t="s">
        <v>219</v>
      </c>
      <c r="C175" s="24" t="s">
        <v>48</v>
      </c>
      <c r="D175" s="9"/>
      <c r="E175" s="9">
        <f t="shared" si="36"/>
        <v>0</v>
      </c>
      <c r="F175" s="9"/>
      <c r="G175" s="9">
        <f t="shared" si="34"/>
        <v>0</v>
      </c>
      <c r="H175" s="9">
        <f t="shared" si="35"/>
        <v>0</v>
      </c>
      <c r="I175" s="9">
        <v>189716.64</v>
      </c>
      <c r="J175" s="22"/>
      <c r="K175" s="10">
        <v>4760</v>
      </c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>
        <v>45299</v>
      </c>
      <c r="B176" s="7" t="s">
        <v>220</v>
      </c>
      <c r="C176" s="24" t="s">
        <v>47</v>
      </c>
      <c r="D176" s="9"/>
      <c r="E176" s="9">
        <f t="shared" si="36"/>
        <v>0</v>
      </c>
      <c r="F176" s="9">
        <v>2848.16</v>
      </c>
      <c r="G176" s="9">
        <f t="shared" si="34"/>
        <v>0</v>
      </c>
      <c r="H176" s="9">
        <f t="shared" si="35"/>
        <v>0</v>
      </c>
      <c r="I176" s="9"/>
      <c r="J176" s="22" t="s">
        <v>177</v>
      </c>
      <c r="K176" s="10">
        <v>6873</v>
      </c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>
        <v>45300</v>
      </c>
      <c r="B177" s="7" t="s">
        <v>221</v>
      </c>
      <c r="C177" s="24" t="s">
        <v>99</v>
      </c>
      <c r="D177" s="9"/>
      <c r="E177" s="9">
        <f t="shared" si="36"/>
        <v>0</v>
      </c>
      <c r="F177" s="9"/>
      <c r="G177" s="9">
        <v>40532.53</v>
      </c>
      <c r="H177" s="9">
        <f t="shared" si="35"/>
        <v>0</v>
      </c>
      <c r="I177" s="9"/>
      <c r="J177" s="22" t="s">
        <v>78</v>
      </c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>
        <v>45309</v>
      </c>
      <c r="B178" s="89" t="s">
        <v>222</v>
      </c>
      <c r="C178" s="24" t="s">
        <v>48</v>
      </c>
      <c r="D178" s="9"/>
      <c r="E178" s="9">
        <f t="shared" si="36"/>
        <v>0</v>
      </c>
      <c r="F178" s="9"/>
      <c r="G178" s="9">
        <f t="shared" si="34"/>
        <v>0</v>
      </c>
      <c r="H178" s="9">
        <f t="shared" si="35"/>
        <v>0</v>
      </c>
      <c r="I178" s="9"/>
      <c r="J178" s="22"/>
      <c r="K178" s="10"/>
      <c r="L178" s="9">
        <v>6950.07</v>
      </c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>
        <v>45315</v>
      </c>
      <c r="B179" s="7" t="s">
        <v>223</v>
      </c>
      <c r="C179" s="24" t="s">
        <v>47</v>
      </c>
      <c r="D179" s="9"/>
      <c r="E179" s="9">
        <f t="shared" si="36"/>
        <v>0</v>
      </c>
      <c r="F179" s="9">
        <v>11177.62</v>
      </c>
      <c r="G179" s="9">
        <f t="shared" ref="G179:G193" si="37">IF(J179&gt;0,0,F179)</f>
        <v>0</v>
      </c>
      <c r="H179" s="9">
        <f t="shared" ref="H179:H194" si="38">+D179</f>
        <v>0</v>
      </c>
      <c r="I179" s="9"/>
      <c r="J179" s="22" t="s">
        <v>60</v>
      </c>
      <c r="K179" s="10">
        <v>6861</v>
      </c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>
        <v>45315</v>
      </c>
      <c r="B180" s="7" t="s">
        <v>224</v>
      </c>
      <c r="C180" s="24" t="s">
        <v>47</v>
      </c>
      <c r="D180" s="9"/>
      <c r="E180" s="9">
        <f t="shared" si="36"/>
        <v>0</v>
      </c>
      <c r="F180" s="9">
        <v>655553.59</v>
      </c>
      <c r="G180" s="9">
        <f t="shared" si="37"/>
        <v>0</v>
      </c>
      <c r="H180" s="9">
        <f t="shared" si="38"/>
        <v>0</v>
      </c>
      <c r="I180" s="9"/>
      <c r="J180" s="22" t="s">
        <v>78</v>
      </c>
      <c r="K180" s="10">
        <v>6811</v>
      </c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>
        <v>45315</v>
      </c>
      <c r="B181" s="7" t="s">
        <v>225</v>
      </c>
      <c r="C181" s="24" t="s">
        <v>47</v>
      </c>
      <c r="D181" s="9"/>
      <c r="E181" s="9">
        <f t="shared" si="36"/>
        <v>0</v>
      </c>
      <c r="F181" s="9">
        <v>34502.82</v>
      </c>
      <c r="G181" s="9">
        <f t="shared" si="37"/>
        <v>0</v>
      </c>
      <c r="H181" s="9">
        <f t="shared" si="38"/>
        <v>0</v>
      </c>
      <c r="I181" s="9"/>
      <c r="J181" s="22" t="s">
        <v>78</v>
      </c>
      <c r="K181" s="10">
        <v>6811</v>
      </c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>
        <v>45315</v>
      </c>
      <c r="B182" s="7" t="s">
        <v>226</v>
      </c>
      <c r="C182" s="24" t="s">
        <v>47</v>
      </c>
      <c r="D182" s="9"/>
      <c r="E182" s="9">
        <f t="shared" si="36"/>
        <v>0</v>
      </c>
      <c r="F182" s="9">
        <v>2183.96</v>
      </c>
      <c r="G182" s="9">
        <f t="shared" si="37"/>
        <v>0</v>
      </c>
      <c r="H182" s="9">
        <f t="shared" si="38"/>
        <v>0</v>
      </c>
      <c r="I182" s="9"/>
      <c r="J182" s="22" t="s">
        <v>112</v>
      </c>
      <c r="K182" s="10">
        <v>6811</v>
      </c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>
        <v>45323</v>
      </c>
      <c r="B183" s="7" t="s">
        <v>227</v>
      </c>
      <c r="C183" s="24" t="s">
        <v>47</v>
      </c>
      <c r="D183" s="9"/>
      <c r="E183" s="9">
        <f t="shared" ref="E183:E198" si="39">+D183</f>
        <v>0</v>
      </c>
      <c r="F183" s="9">
        <v>2307.62</v>
      </c>
      <c r="G183" s="9">
        <f t="shared" si="37"/>
        <v>0</v>
      </c>
      <c r="H183" s="9">
        <f t="shared" si="38"/>
        <v>0</v>
      </c>
      <c r="I183" s="9"/>
      <c r="J183" s="22" t="s">
        <v>177</v>
      </c>
      <c r="K183" s="10">
        <v>6873</v>
      </c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>
        <v>45307</v>
      </c>
      <c r="B184" s="7" t="s">
        <v>228</v>
      </c>
      <c r="C184" s="24" t="s">
        <v>47</v>
      </c>
      <c r="D184" s="9"/>
      <c r="E184" s="9">
        <f t="shared" si="39"/>
        <v>0</v>
      </c>
      <c r="F184" s="9">
        <v>3737.94</v>
      </c>
      <c r="G184" s="9">
        <f t="shared" si="37"/>
        <v>0</v>
      </c>
      <c r="H184" s="9">
        <f t="shared" si="38"/>
        <v>0</v>
      </c>
      <c r="I184" s="9"/>
      <c r="J184" s="22" t="s">
        <v>153</v>
      </c>
      <c r="K184" s="10">
        <v>6849</v>
      </c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>
        <v>45335</v>
      </c>
      <c r="B185" s="89" t="s">
        <v>229</v>
      </c>
      <c r="C185" s="24" t="s">
        <v>48</v>
      </c>
      <c r="D185" s="9"/>
      <c r="E185" s="9">
        <f t="shared" si="39"/>
        <v>0</v>
      </c>
      <c r="F185" s="9"/>
      <c r="G185" s="9">
        <f t="shared" si="37"/>
        <v>0</v>
      </c>
      <c r="H185" s="9">
        <f t="shared" si="38"/>
        <v>0</v>
      </c>
      <c r="I185" s="9"/>
      <c r="J185" s="22"/>
      <c r="K185" s="10"/>
      <c r="L185" s="9">
        <v>161543.94</v>
      </c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>
        <v>45335</v>
      </c>
      <c r="B186" s="7" t="s">
        <v>230</v>
      </c>
      <c r="C186" s="24" t="s">
        <v>47</v>
      </c>
      <c r="D186" s="9"/>
      <c r="E186" s="9">
        <f t="shared" si="39"/>
        <v>0</v>
      </c>
      <c r="F186" s="9">
        <v>2038.79</v>
      </c>
      <c r="G186" s="9">
        <f t="shared" si="37"/>
        <v>0</v>
      </c>
      <c r="H186" s="9">
        <f t="shared" si="38"/>
        <v>0</v>
      </c>
      <c r="I186" s="9"/>
      <c r="J186" s="22" t="s">
        <v>153</v>
      </c>
      <c r="K186" s="10">
        <v>6849</v>
      </c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>
        <v>45335</v>
      </c>
      <c r="B187" s="7" t="s">
        <v>231</v>
      </c>
      <c r="C187" s="24" t="s">
        <v>47</v>
      </c>
      <c r="D187" s="9"/>
      <c r="E187" s="9">
        <f t="shared" si="39"/>
        <v>0</v>
      </c>
      <c r="F187" s="9">
        <v>14612</v>
      </c>
      <c r="G187" s="9">
        <f t="shared" si="37"/>
        <v>0</v>
      </c>
      <c r="H187" s="9">
        <f t="shared" si="38"/>
        <v>0</v>
      </c>
      <c r="I187" s="9"/>
      <c r="J187" s="22" t="s">
        <v>112</v>
      </c>
      <c r="K187" s="10">
        <v>6811</v>
      </c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>
        <v>45329</v>
      </c>
      <c r="B188" s="89" t="s">
        <v>232</v>
      </c>
      <c r="C188" s="24" t="s">
        <v>48</v>
      </c>
      <c r="D188" s="9"/>
      <c r="E188" s="9">
        <f t="shared" si="39"/>
        <v>0</v>
      </c>
      <c r="F188" s="9"/>
      <c r="G188" s="9">
        <f t="shared" si="37"/>
        <v>0</v>
      </c>
      <c r="H188" s="9">
        <f t="shared" si="38"/>
        <v>0</v>
      </c>
      <c r="I188" s="9">
        <v>282830.09000000003</v>
      </c>
      <c r="J188" s="22"/>
      <c r="K188" s="10">
        <v>4760</v>
      </c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>
        <v>45343</v>
      </c>
      <c r="B189" s="7" t="s">
        <v>233</v>
      </c>
      <c r="C189" s="24" t="s">
        <v>47</v>
      </c>
      <c r="D189" s="9"/>
      <c r="E189" s="9">
        <f t="shared" si="39"/>
        <v>0</v>
      </c>
      <c r="F189" s="9">
        <v>885518.79</v>
      </c>
      <c r="G189" s="9">
        <f t="shared" si="37"/>
        <v>0</v>
      </c>
      <c r="H189" s="9">
        <f t="shared" si="38"/>
        <v>0</v>
      </c>
      <c r="I189" s="9"/>
      <c r="J189" s="22" t="s">
        <v>78</v>
      </c>
      <c r="K189" s="10">
        <v>6811</v>
      </c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>
        <v>45343</v>
      </c>
      <c r="B190" s="7" t="s">
        <v>234</v>
      </c>
      <c r="C190" s="24" t="s">
        <v>47</v>
      </c>
      <c r="D190" s="9"/>
      <c r="E190" s="9">
        <f t="shared" si="39"/>
        <v>0</v>
      </c>
      <c r="F190" s="9">
        <v>46606.25</v>
      </c>
      <c r="G190" s="9">
        <f t="shared" si="37"/>
        <v>0</v>
      </c>
      <c r="H190" s="9">
        <f t="shared" si="38"/>
        <v>0</v>
      </c>
      <c r="I190" s="9"/>
      <c r="J190" s="22" t="s">
        <v>78</v>
      </c>
      <c r="K190" s="10">
        <v>6811</v>
      </c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>
        <v>45346</v>
      </c>
      <c r="B191" s="7" t="s">
        <v>235</v>
      </c>
      <c r="C191" s="24" t="s">
        <v>47</v>
      </c>
      <c r="D191" s="9"/>
      <c r="E191" s="9">
        <f t="shared" si="39"/>
        <v>0</v>
      </c>
      <c r="F191" s="9">
        <v>3448.77</v>
      </c>
      <c r="G191" s="9">
        <f t="shared" si="37"/>
        <v>0</v>
      </c>
      <c r="H191" s="9">
        <f t="shared" si="38"/>
        <v>0</v>
      </c>
      <c r="I191" s="9"/>
      <c r="J191" s="22" t="s">
        <v>177</v>
      </c>
      <c r="K191" s="10">
        <v>6873</v>
      </c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>
        <v>45346</v>
      </c>
      <c r="B192" s="7" t="s">
        <v>236</v>
      </c>
      <c r="C192" s="24" t="s">
        <v>47</v>
      </c>
      <c r="D192" s="9"/>
      <c r="E192" s="9">
        <f t="shared" si="39"/>
        <v>0</v>
      </c>
      <c r="F192" s="9">
        <v>11177.62</v>
      </c>
      <c r="G192" s="9">
        <f t="shared" si="37"/>
        <v>0</v>
      </c>
      <c r="H192" s="9">
        <f t="shared" si="38"/>
        <v>0</v>
      </c>
      <c r="I192" s="9"/>
      <c r="J192" s="22" t="s">
        <v>60</v>
      </c>
      <c r="K192" s="10">
        <v>6861</v>
      </c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>
        <v>45351</v>
      </c>
      <c r="B193" s="131" t="s">
        <v>237</v>
      </c>
      <c r="C193" s="24" t="s">
        <v>47</v>
      </c>
      <c r="D193" s="9">
        <v>12966.08</v>
      </c>
      <c r="E193" s="9">
        <f t="shared" si="39"/>
        <v>12966.08</v>
      </c>
      <c r="F193" s="9"/>
      <c r="G193" s="9">
        <f t="shared" si="37"/>
        <v>0</v>
      </c>
      <c r="H193" s="9">
        <f t="shared" si="38"/>
        <v>12966.08</v>
      </c>
      <c r="I193" s="9"/>
      <c r="J193" s="22"/>
      <c r="K193" s="10">
        <v>4664</v>
      </c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>
        <v>45349</v>
      </c>
      <c r="B194" s="7" t="s">
        <v>240</v>
      </c>
      <c r="C194" s="24" t="s">
        <v>99</v>
      </c>
      <c r="D194" s="9"/>
      <c r="E194" s="9">
        <f t="shared" si="39"/>
        <v>0</v>
      </c>
      <c r="F194" s="9"/>
      <c r="G194" s="9">
        <v>8549.11</v>
      </c>
      <c r="H194" s="9">
        <f t="shared" si="38"/>
        <v>0</v>
      </c>
      <c r="I194" s="9"/>
      <c r="J194" s="22" t="s">
        <v>78</v>
      </c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>
        <v>45345</v>
      </c>
      <c r="B195" s="89" t="s">
        <v>238</v>
      </c>
      <c r="C195" s="24" t="s">
        <v>48</v>
      </c>
      <c r="D195" s="9"/>
      <c r="E195" s="9">
        <f t="shared" si="39"/>
        <v>0</v>
      </c>
      <c r="F195" s="9"/>
      <c r="G195" s="9">
        <f t="shared" ref="G195:G209" si="40">IF(J195&gt;0,0,F195)</f>
        <v>0</v>
      </c>
      <c r="H195" s="9">
        <f t="shared" ref="H195:H210" si="41">+D195</f>
        <v>0</v>
      </c>
      <c r="I195" s="9">
        <v>6950.07</v>
      </c>
      <c r="J195" s="22"/>
      <c r="K195" s="10">
        <v>4760</v>
      </c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>
        <v>45363</v>
      </c>
      <c r="B196" s="7" t="s">
        <v>239</v>
      </c>
      <c r="C196" s="24" t="s">
        <v>47</v>
      </c>
      <c r="D196" s="9"/>
      <c r="E196" s="9">
        <f t="shared" si="39"/>
        <v>0</v>
      </c>
      <c r="F196" s="9">
        <v>5039.6099999999997</v>
      </c>
      <c r="G196" s="9">
        <f t="shared" si="40"/>
        <v>0</v>
      </c>
      <c r="H196" s="9">
        <f t="shared" si="41"/>
        <v>0</v>
      </c>
      <c r="I196" s="9"/>
      <c r="J196" s="22" t="s">
        <v>153</v>
      </c>
      <c r="K196" s="10">
        <v>6849</v>
      </c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>
        <v>45364</v>
      </c>
      <c r="B197" s="7" t="s">
        <v>241</v>
      </c>
      <c r="C197" s="24" t="s">
        <v>47</v>
      </c>
      <c r="D197" s="9"/>
      <c r="E197" s="9">
        <f t="shared" si="39"/>
        <v>0</v>
      </c>
      <c r="F197" s="9">
        <v>2108</v>
      </c>
      <c r="G197" s="9">
        <f t="shared" si="40"/>
        <v>0</v>
      </c>
      <c r="H197" s="9">
        <f t="shared" si="41"/>
        <v>0</v>
      </c>
      <c r="I197" s="9"/>
      <c r="J197" s="22" t="s">
        <v>112</v>
      </c>
      <c r="K197" s="10">
        <v>6811</v>
      </c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>
        <v>45365</v>
      </c>
      <c r="B198" s="7" t="s">
        <v>242</v>
      </c>
      <c r="C198" s="24" t="s">
        <v>47</v>
      </c>
      <c r="D198" s="9"/>
      <c r="E198" s="9">
        <f t="shared" si="39"/>
        <v>0</v>
      </c>
      <c r="F198" s="9">
        <v>1212693</v>
      </c>
      <c r="G198" s="9">
        <f t="shared" si="40"/>
        <v>0</v>
      </c>
      <c r="H198" s="9">
        <f t="shared" si="41"/>
        <v>0</v>
      </c>
      <c r="I198" s="9"/>
      <c r="J198" s="22" t="s">
        <v>78</v>
      </c>
      <c r="K198" s="10">
        <v>6811</v>
      </c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>
        <v>45365</v>
      </c>
      <c r="B199" s="7" t="s">
        <v>243</v>
      </c>
      <c r="C199" s="24" t="s">
        <v>47</v>
      </c>
      <c r="D199" s="9"/>
      <c r="E199" s="9">
        <f t="shared" ref="E199:E214" si="42">+D199</f>
        <v>0</v>
      </c>
      <c r="F199" s="9">
        <v>63825.95</v>
      </c>
      <c r="G199" s="9">
        <f t="shared" si="40"/>
        <v>0</v>
      </c>
      <c r="H199" s="9">
        <f t="shared" si="41"/>
        <v>0</v>
      </c>
      <c r="I199" s="9"/>
      <c r="J199" s="22" t="s">
        <v>78</v>
      </c>
      <c r="K199" s="10">
        <v>6811</v>
      </c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>
        <v>45366</v>
      </c>
      <c r="B200" s="89" t="s">
        <v>244</v>
      </c>
      <c r="C200" s="24" t="s">
        <v>48</v>
      </c>
      <c r="D200" s="9"/>
      <c r="E200" s="9">
        <f t="shared" si="42"/>
        <v>0</v>
      </c>
      <c r="F200" s="9"/>
      <c r="G200" s="9">
        <f t="shared" si="40"/>
        <v>0</v>
      </c>
      <c r="H200" s="9">
        <f t="shared" si="41"/>
        <v>0</v>
      </c>
      <c r="I200" s="9"/>
      <c r="J200" s="22"/>
      <c r="K200" s="10"/>
      <c r="L200" s="9">
        <v>511654.69</v>
      </c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>
        <v>45371</v>
      </c>
      <c r="B201" s="7" t="s">
        <v>245</v>
      </c>
      <c r="C201" s="24" t="s">
        <v>47</v>
      </c>
      <c r="D201" s="9"/>
      <c r="E201" s="9">
        <f t="shared" si="42"/>
        <v>0</v>
      </c>
      <c r="F201" s="9">
        <v>11177.62</v>
      </c>
      <c r="G201" s="9">
        <f t="shared" si="40"/>
        <v>0</v>
      </c>
      <c r="H201" s="9">
        <f t="shared" si="41"/>
        <v>0</v>
      </c>
      <c r="I201" s="9"/>
      <c r="J201" s="22" t="s">
        <v>60</v>
      </c>
      <c r="K201" s="10">
        <v>6861</v>
      </c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>
        <v>45378</v>
      </c>
      <c r="B202" s="7" t="s">
        <v>246</v>
      </c>
      <c r="C202" s="24" t="s">
        <v>47</v>
      </c>
      <c r="D202" s="9"/>
      <c r="E202" s="9">
        <f t="shared" si="42"/>
        <v>0</v>
      </c>
      <c r="F202" s="9">
        <v>1437.9</v>
      </c>
      <c r="G202" s="9">
        <f t="shared" si="40"/>
        <v>0</v>
      </c>
      <c r="H202" s="9">
        <f t="shared" si="41"/>
        <v>0</v>
      </c>
      <c r="I202" s="9"/>
      <c r="J202" s="22" t="s">
        <v>177</v>
      </c>
      <c r="K202" s="10">
        <v>6873</v>
      </c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>
        <v>45380</v>
      </c>
      <c r="B203" s="89" t="s">
        <v>247</v>
      </c>
      <c r="C203" s="24" t="s">
        <v>48</v>
      </c>
      <c r="D203" s="9"/>
      <c r="E203" s="9">
        <f t="shared" si="42"/>
        <v>0</v>
      </c>
      <c r="F203" s="9"/>
      <c r="G203" s="9">
        <f t="shared" si="40"/>
        <v>0</v>
      </c>
      <c r="H203" s="9">
        <f t="shared" si="41"/>
        <v>0</v>
      </c>
      <c r="I203" s="9">
        <v>161543.94</v>
      </c>
      <c r="J203" s="22"/>
      <c r="K203" s="10">
        <v>4760</v>
      </c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>
        <v>45391</v>
      </c>
      <c r="B204" s="7" t="s">
        <v>248</v>
      </c>
      <c r="C204" s="24" t="s">
        <v>47</v>
      </c>
      <c r="D204" s="9"/>
      <c r="E204" s="9">
        <f t="shared" si="42"/>
        <v>0</v>
      </c>
      <c r="F204" s="9">
        <v>4040.35</v>
      </c>
      <c r="G204" s="9">
        <f t="shared" si="40"/>
        <v>0</v>
      </c>
      <c r="H204" s="9">
        <f t="shared" si="41"/>
        <v>0</v>
      </c>
      <c r="I204" s="9"/>
      <c r="J204" s="22" t="s">
        <v>153</v>
      </c>
      <c r="K204" s="10">
        <v>6849</v>
      </c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>
        <v>45392</v>
      </c>
      <c r="B205" s="7" t="s">
        <v>249</v>
      </c>
      <c r="C205" s="24" t="s">
        <v>47</v>
      </c>
      <c r="D205" s="9"/>
      <c r="E205" s="9">
        <f t="shared" si="42"/>
        <v>0</v>
      </c>
      <c r="F205" s="9">
        <v>1555022.53</v>
      </c>
      <c r="G205" s="9">
        <f t="shared" si="40"/>
        <v>0</v>
      </c>
      <c r="H205" s="9">
        <f t="shared" si="41"/>
        <v>0</v>
      </c>
      <c r="I205" s="9"/>
      <c r="J205" s="22" t="s">
        <v>78</v>
      </c>
      <c r="K205" s="10">
        <v>6811</v>
      </c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>
        <v>45392</v>
      </c>
      <c r="B206" s="7" t="s">
        <v>250</v>
      </c>
      <c r="C206" s="24" t="s">
        <v>47</v>
      </c>
      <c r="D206" s="9"/>
      <c r="E206" s="9">
        <f t="shared" si="42"/>
        <v>0</v>
      </c>
      <c r="F206" s="9">
        <v>81843.289999999994</v>
      </c>
      <c r="G206" s="9">
        <f t="shared" si="40"/>
        <v>0</v>
      </c>
      <c r="H206" s="9">
        <f t="shared" si="41"/>
        <v>0</v>
      </c>
      <c r="I206" s="9"/>
      <c r="J206" s="22" t="s">
        <v>78</v>
      </c>
      <c r="K206" s="10">
        <v>6811</v>
      </c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>
        <v>45393</v>
      </c>
      <c r="B207" s="7" t="s">
        <v>251</v>
      </c>
      <c r="C207" s="24" t="s">
        <v>47</v>
      </c>
      <c r="D207" s="9"/>
      <c r="E207" s="9">
        <f t="shared" si="42"/>
        <v>0</v>
      </c>
      <c r="F207" s="9">
        <v>340</v>
      </c>
      <c r="G207" s="9">
        <f t="shared" si="40"/>
        <v>0</v>
      </c>
      <c r="H207" s="9">
        <f t="shared" si="41"/>
        <v>0</v>
      </c>
      <c r="I207" s="9"/>
      <c r="J207" s="22" t="s">
        <v>112</v>
      </c>
      <c r="K207" s="10">
        <v>6811</v>
      </c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>
        <v>45400</v>
      </c>
      <c r="B208" s="89" t="s">
        <v>254</v>
      </c>
      <c r="C208" s="24" t="s">
        <v>48</v>
      </c>
      <c r="D208" s="9"/>
      <c r="E208" s="9">
        <f t="shared" si="42"/>
        <v>0</v>
      </c>
      <c r="F208" s="9"/>
      <c r="G208" s="9">
        <f t="shared" si="40"/>
        <v>0</v>
      </c>
      <c r="H208" s="9">
        <f t="shared" si="41"/>
        <v>0</v>
      </c>
      <c r="I208" s="9"/>
      <c r="J208" s="22"/>
      <c r="K208" s="10"/>
      <c r="L208" s="9">
        <v>375164.15999999997</v>
      </c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>
        <v>45401</v>
      </c>
      <c r="B209" s="7" t="s">
        <v>252</v>
      </c>
      <c r="C209" s="24" t="s">
        <v>47</v>
      </c>
      <c r="D209" s="9"/>
      <c r="E209" s="9">
        <f t="shared" si="42"/>
        <v>0</v>
      </c>
      <c r="F209" s="9">
        <v>11177.62</v>
      </c>
      <c r="G209" s="9">
        <f t="shared" si="40"/>
        <v>0</v>
      </c>
      <c r="H209" s="9">
        <f t="shared" si="41"/>
        <v>0</v>
      </c>
      <c r="I209" s="9"/>
      <c r="J209" s="22" t="s">
        <v>60</v>
      </c>
      <c r="K209" s="10">
        <v>6861</v>
      </c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>
        <v>45398</v>
      </c>
      <c r="B210" s="7" t="s">
        <v>253</v>
      </c>
      <c r="C210" s="24" t="s">
        <v>99</v>
      </c>
      <c r="D210" s="9"/>
      <c r="E210" s="9">
        <f t="shared" si="42"/>
        <v>0</v>
      </c>
      <c r="F210" s="9"/>
      <c r="G210" s="9">
        <v>38064.1</v>
      </c>
      <c r="H210" s="9">
        <f t="shared" si="41"/>
        <v>0</v>
      </c>
      <c r="I210" s="9"/>
      <c r="J210" s="22" t="s">
        <v>78</v>
      </c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>
        <v>45419</v>
      </c>
      <c r="B211" s="7" t="s">
        <v>255</v>
      </c>
      <c r="C211" s="24" t="s">
        <v>47</v>
      </c>
      <c r="D211" s="9"/>
      <c r="E211" s="9">
        <f t="shared" si="42"/>
        <v>0</v>
      </c>
      <c r="F211" s="9">
        <v>1008.16</v>
      </c>
      <c r="G211" s="9">
        <f t="shared" ref="G211:G226" si="43">IF(J211&gt;0,0,F211)</f>
        <v>0</v>
      </c>
      <c r="H211" s="9">
        <f t="shared" ref="H211:H226" si="44">+D211</f>
        <v>0</v>
      </c>
      <c r="I211" s="9"/>
      <c r="J211" s="22" t="s">
        <v>177</v>
      </c>
      <c r="K211" s="10">
        <v>6873</v>
      </c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>
        <v>45425</v>
      </c>
      <c r="B212" s="7" t="s">
        <v>256</v>
      </c>
      <c r="C212" s="24" t="s">
        <v>47</v>
      </c>
      <c r="D212" s="9"/>
      <c r="E212" s="9">
        <f t="shared" si="42"/>
        <v>0</v>
      </c>
      <c r="F212" s="9">
        <v>1484309.75</v>
      </c>
      <c r="G212" s="9">
        <f t="shared" si="43"/>
        <v>0</v>
      </c>
      <c r="H212" s="9">
        <f t="shared" si="44"/>
        <v>0</v>
      </c>
      <c r="I212" s="9"/>
      <c r="J212" s="22" t="s">
        <v>78</v>
      </c>
      <c r="K212" s="10">
        <v>6811</v>
      </c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>
        <v>45425</v>
      </c>
      <c r="B213" s="7" t="s">
        <v>257</v>
      </c>
      <c r="C213" s="24" t="s">
        <v>47</v>
      </c>
      <c r="D213" s="9"/>
      <c r="E213" s="9">
        <f t="shared" si="42"/>
        <v>0</v>
      </c>
      <c r="F213" s="9">
        <v>78121.570000000007</v>
      </c>
      <c r="G213" s="9">
        <f t="shared" si="43"/>
        <v>0</v>
      </c>
      <c r="H213" s="9">
        <f t="shared" si="44"/>
        <v>0</v>
      </c>
      <c r="I213" s="9"/>
      <c r="J213" s="22" t="s">
        <v>78</v>
      </c>
      <c r="K213" s="10">
        <v>6811</v>
      </c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>
        <v>45427</v>
      </c>
      <c r="B214" s="7" t="s">
        <v>258</v>
      </c>
      <c r="C214" s="24" t="s">
        <v>47</v>
      </c>
      <c r="D214" s="9"/>
      <c r="E214" s="9">
        <f t="shared" si="42"/>
        <v>0</v>
      </c>
      <c r="F214" s="9">
        <v>3041.18</v>
      </c>
      <c r="G214" s="9">
        <f t="shared" si="43"/>
        <v>0</v>
      </c>
      <c r="H214" s="9">
        <f t="shared" si="44"/>
        <v>0</v>
      </c>
      <c r="I214" s="9"/>
      <c r="J214" s="22" t="s">
        <v>153</v>
      </c>
      <c r="K214" s="10">
        <v>6849</v>
      </c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>
        <v>45432</v>
      </c>
      <c r="B215" s="89" t="s">
        <v>259</v>
      </c>
      <c r="C215" s="24" t="s">
        <v>48</v>
      </c>
      <c r="D215" s="9"/>
      <c r="E215" s="9">
        <f t="shared" ref="E215:E230" si="45">+D215</f>
        <v>0</v>
      </c>
      <c r="F215" s="9"/>
      <c r="G215" s="9">
        <f t="shared" si="43"/>
        <v>0</v>
      </c>
      <c r="H215" s="9">
        <f t="shared" si="44"/>
        <v>0</v>
      </c>
      <c r="I215" s="9"/>
      <c r="J215" s="22"/>
      <c r="K215" s="10"/>
      <c r="L215" s="9">
        <v>359230.78</v>
      </c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>
        <v>45434</v>
      </c>
      <c r="B216" s="7" t="s">
        <v>260</v>
      </c>
      <c r="C216" s="24" t="s">
        <v>47</v>
      </c>
      <c r="D216" s="9"/>
      <c r="E216" s="9">
        <f t="shared" si="45"/>
        <v>0</v>
      </c>
      <c r="F216" s="9">
        <v>851.52</v>
      </c>
      <c r="G216" s="9">
        <f t="shared" si="43"/>
        <v>0</v>
      </c>
      <c r="H216" s="9">
        <f t="shared" si="44"/>
        <v>0</v>
      </c>
      <c r="I216" s="9"/>
      <c r="J216" s="22" t="s">
        <v>177</v>
      </c>
      <c r="K216" s="10">
        <v>6873</v>
      </c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>
        <v>45434</v>
      </c>
      <c r="B217" s="7" t="s">
        <v>261</v>
      </c>
      <c r="C217" s="24" t="s">
        <v>47</v>
      </c>
      <c r="D217" s="9"/>
      <c r="E217" s="9">
        <f t="shared" si="45"/>
        <v>0</v>
      </c>
      <c r="F217" s="9">
        <v>11177.62</v>
      </c>
      <c r="G217" s="9">
        <f t="shared" si="43"/>
        <v>0</v>
      </c>
      <c r="H217" s="9">
        <f t="shared" si="44"/>
        <v>0</v>
      </c>
      <c r="I217" s="9"/>
      <c r="J217" s="22" t="s">
        <v>60</v>
      </c>
      <c r="K217" s="10">
        <v>6861</v>
      </c>
      <c r="L217" s="9"/>
      <c r="M217" s="9"/>
      <c r="N217" s="9"/>
      <c r="O217" s="9">
        <f>1577658.28*P210</f>
        <v>0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>
        <v>45421</v>
      </c>
      <c r="B218" s="89" t="s">
        <v>262</v>
      </c>
      <c r="C218" s="24" t="s">
        <v>48</v>
      </c>
      <c r="D218" s="9"/>
      <c r="E218" s="9">
        <f t="shared" si="45"/>
        <v>0</v>
      </c>
      <c r="F218" s="9"/>
      <c r="G218" s="9">
        <f t="shared" si="43"/>
        <v>0</v>
      </c>
      <c r="H218" s="9">
        <f t="shared" si="44"/>
        <v>0</v>
      </c>
      <c r="I218" s="9">
        <v>511654.69</v>
      </c>
      <c r="J218" s="22"/>
      <c r="K218" s="10">
        <v>4760</v>
      </c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>
        <v>45443</v>
      </c>
      <c r="B219" s="89" t="s">
        <v>263</v>
      </c>
      <c r="C219" s="24" t="s">
        <v>48</v>
      </c>
      <c r="D219" s="9"/>
      <c r="E219" s="9">
        <f t="shared" si="45"/>
        <v>0</v>
      </c>
      <c r="F219" s="9"/>
      <c r="G219" s="9">
        <f t="shared" si="43"/>
        <v>0</v>
      </c>
      <c r="H219" s="9">
        <f t="shared" si="44"/>
        <v>0</v>
      </c>
      <c r="I219" s="9">
        <v>375164.15999999997</v>
      </c>
      <c r="J219" s="22"/>
      <c r="K219" s="10">
        <v>4760</v>
      </c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>
        <v>45454</v>
      </c>
      <c r="B220" s="7" t="s">
        <v>264</v>
      </c>
      <c r="C220" s="24" t="s">
        <v>99</v>
      </c>
      <c r="D220" s="9"/>
      <c r="E220" s="9">
        <f t="shared" si="45"/>
        <v>0</v>
      </c>
      <c r="F220" s="9"/>
      <c r="G220" s="9">
        <v>12484.55</v>
      </c>
      <c r="H220" s="9">
        <f t="shared" si="44"/>
        <v>0</v>
      </c>
      <c r="I220" s="9"/>
      <c r="J220" s="22" t="s">
        <v>78</v>
      </c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>
        <v>45456</v>
      </c>
      <c r="B221" s="7" t="s">
        <v>265</v>
      </c>
      <c r="C221" s="24" t="s">
        <v>22</v>
      </c>
      <c r="D221" s="9"/>
      <c r="E221" s="9">
        <f t="shared" si="45"/>
        <v>0</v>
      </c>
      <c r="F221" s="9">
        <v>7041.96</v>
      </c>
      <c r="G221" s="9">
        <f t="shared" si="43"/>
        <v>0</v>
      </c>
      <c r="H221" s="9">
        <f t="shared" si="44"/>
        <v>0</v>
      </c>
      <c r="I221" s="9"/>
      <c r="J221" s="22" t="s">
        <v>153</v>
      </c>
      <c r="K221" s="10">
        <v>6849</v>
      </c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>
        <v>45462</v>
      </c>
      <c r="B222" s="89" t="s">
        <v>266</v>
      </c>
      <c r="C222" s="24" t="s">
        <v>22</v>
      </c>
      <c r="D222" s="9"/>
      <c r="E222" s="9">
        <f t="shared" si="45"/>
        <v>0</v>
      </c>
      <c r="F222" s="9"/>
      <c r="G222" s="9">
        <f t="shared" si="43"/>
        <v>0</v>
      </c>
      <c r="H222" s="9">
        <f t="shared" si="44"/>
        <v>0</v>
      </c>
      <c r="I222" s="9"/>
      <c r="J222" s="22"/>
      <c r="K222" s="10"/>
      <c r="L222" s="9">
        <v>4342.46</v>
      </c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>
        <v>45462</v>
      </c>
      <c r="B223" s="7" t="s">
        <v>267</v>
      </c>
      <c r="C223" s="24" t="s">
        <v>22</v>
      </c>
      <c r="D223" s="9"/>
      <c r="E223" s="9">
        <f t="shared" si="45"/>
        <v>0</v>
      </c>
      <c r="F223" s="9">
        <v>1485816.99</v>
      </c>
      <c r="G223" s="9">
        <f t="shared" si="43"/>
        <v>0</v>
      </c>
      <c r="H223" s="9">
        <f t="shared" si="44"/>
        <v>0</v>
      </c>
      <c r="I223" s="9"/>
      <c r="J223" s="22" t="s">
        <v>78</v>
      </c>
      <c r="K223" s="10">
        <v>6811</v>
      </c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>
        <v>45462</v>
      </c>
      <c r="B224" s="7" t="s">
        <v>268</v>
      </c>
      <c r="C224" s="24" t="s">
        <v>22</v>
      </c>
      <c r="D224" s="9"/>
      <c r="E224" s="9">
        <f t="shared" si="45"/>
        <v>0</v>
      </c>
      <c r="F224" s="9">
        <v>78200.89</v>
      </c>
      <c r="G224" s="9">
        <f t="shared" si="43"/>
        <v>0</v>
      </c>
      <c r="H224" s="9">
        <f t="shared" si="44"/>
        <v>0</v>
      </c>
      <c r="I224" s="9"/>
      <c r="J224" s="22" t="s">
        <v>78</v>
      </c>
      <c r="K224" s="10">
        <v>6811</v>
      </c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>
        <v>45470</v>
      </c>
      <c r="B225" s="7" t="s">
        <v>269</v>
      </c>
      <c r="C225" s="24" t="s">
        <v>22</v>
      </c>
      <c r="D225" s="9"/>
      <c r="E225" s="9">
        <f t="shared" si="45"/>
        <v>0</v>
      </c>
      <c r="F225" s="9">
        <v>12193.76</v>
      </c>
      <c r="G225" s="9">
        <f t="shared" si="43"/>
        <v>0</v>
      </c>
      <c r="H225" s="9">
        <f t="shared" si="44"/>
        <v>0</v>
      </c>
      <c r="I225" s="9"/>
      <c r="J225" s="22" t="s">
        <v>60</v>
      </c>
      <c r="K225" s="10">
        <v>6861</v>
      </c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 t="s">
        <v>271</v>
      </c>
      <c r="B226" s="7" t="s">
        <v>270</v>
      </c>
      <c r="C226" s="24" t="s">
        <v>22</v>
      </c>
      <c r="D226" s="9"/>
      <c r="E226" s="9">
        <f t="shared" si="45"/>
        <v>0</v>
      </c>
      <c r="F226" s="9">
        <v>632.79999999999995</v>
      </c>
      <c r="G226" s="9">
        <f t="shared" si="43"/>
        <v>0</v>
      </c>
      <c r="H226" s="9">
        <f t="shared" si="44"/>
        <v>0</v>
      </c>
      <c r="I226" s="9"/>
      <c r="J226" s="22" t="s">
        <v>177</v>
      </c>
      <c r="K226" s="10">
        <v>6873</v>
      </c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 t="s">
        <v>271</v>
      </c>
      <c r="B227" s="89" t="s">
        <v>273</v>
      </c>
      <c r="C227" s="24" t="s">
        <v>48</v>
      </c>
      <c r="D227" s="9"/>
      <c r="E227" s="9">
        <f t="shared" si="45"/>
        <v>0</v>
      </c>
      <c r="F227" s="9"/>
      <c r="G227" s="9">
        <f t="shared" ref="G227:G240" si="46">IF(J227&gt;0,0,F227)</f>
        <v>0</v>
      </c>
      <c r="H227" s="9">
        <f t="shared" ref="H227:H240" si="47">+D227</f>
        <v>0</v>
      </c>
      <c r="I227" s="9"/>
      <c r="J227" s="22"/>
      <c r="K227" s="10"/>
      <c r="L227" s="9">
        <v>359045.46</v>
      </c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 t="s">
        <v>271</v>
      </c>
      <c r="B228" s="132" t="s">
        <v>272</v>
      </c>
      <c r="C228" s="24" t="s">
        <v>22</v>
      </c>
      <c r="D228" s="9">
        <v>584530</v>
      </c>
      <c r="E228" s="9">
        <f t="shared" si="45"/>
        <v>584530</v>
      </c>
      <c r="F228" s="9"/>
      <c r="G228" s="9">
        <f t="shared" si="46"/>
        <v>0</v>
      </c>
      <c r="H228" s="9">
        <f t="shared" si="47"/>
        <v>584530</v>
      </c>
      <c r="I228" s="9"/>
      <c r="J228" s="22"/>
      <c r="K228" s="10">
        <v>4663</v>
      </c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 t="s">
        <v>271</v>
      </c>
      <c r="B229" s="7" t="s">
        <v>274</v>
      </c>
      <c r="C229" s="24" t="s">
        <v>22</v>
      </c>
      <c r="D229" s="9"/>
      <c r="E229" s="9">
        <f t="shared" si="45"/>
        <v>0</v>
      </c>
      <c r="F229" s="9">
        <v>1307161.99</v>
      </c>
      <c r="G229" s="9">
        <f t="shared" si="46"/>
        <v>0</v>
      </c>
      <c r="H229" s="9">
        <f t="shared" si="47"/>
        <v>0</v>
      </c>
      <c r="I229" s="9"/>
      <c r="J229" s="22" t="s">
        <v>78</v>
      </c>
      <c r="K229" s="10">
        <v>6811</v>
      </c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 t="s">
        <v>271</v>
      </c>
      <c r="B230" s="7" t="s">
        <v>275</v>
      </c>
      <c r="C230" s="24" t="s">
        <v>22</v>
      </c>
      <c r="D230" s="9"/>
      <c r="E230" s="9">
        <f t="shared" si="45"/>
        <v>0</v>
      </c>
      <c r="F230" s="9">
        <v>68798</v>
      </c>
      <c r="G230" s="9">
        <f t="shared" si="46"/>
        <v>0</v>
      </c>
      <c r="H230" s="9">
        <f t="shared" si="47"/>
        <v>0</v>
      </c>
      <c r="I230" s="9"/>
      <c r="J230" s="22" t="s">
        <v>78</v>
      </c>
      <c r="K230" s="10">
        <v>6811</v>
      </c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 t="s">
        <v>271</v>
      </c>
      <c r="B231" s="7" t="s">
        <v>276</v>
      </c>
      <c r="C231" s="24" t="s">
        <v>22</v>
      </c>
      <c r="D231" s="9"/>
      <c r="E231" s="9">
        <f t="shared" ref="E231:E240" si="48">+D231</f>
        <v>0</v>
      </c>
      <c r="F231" s="9">
        <v>346.05</v>
      </c>
      <c r="G231" s="9">
        <f t="shared" si="46"/>
        <v>0</v>
      </c>
      <c r="H231" s="9">
        <f t="shared" si="47"/>
        <v>0</v>
      </c>
      <c r="I231" s="9"/>
      <c r="J231" s="22" t="s">
        <v>177</v>
      </c>
      <c r="K231" s="10">
        <v>6873</v>
      </c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 t="s">
        <v>271</v>
      </c>
      <c r="B232" s="7" t="s">
        <v>277</v>
      </c>
      <c r="C232" s="24" t="s">
        <v>22</v>
      </c>
      <c r="D232" s="9"/>
      <c r="E232" s="9">
        <f t="shared" si="48"/>
        <v>0</v>
      </c>
      <c r="F232" s="9">
        <v>699.16</v>
      </c>
      <c r="G232" s="9">
        <f t="shared" si="46"/>
        <v>0</v>
      </c>
      <c r="H232" s="9">
        <f t="shared" si="47"/>
        <v>0</v>
      </c>
      <c r="I232" s="9"/>
      <c r="J232" s="22" t="s">
        <v>177</v>
      </c>
      <c r="K232" s="10">
        <v>6874</v>
      </c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 t="s">
        <v>271</v>
      </c>
      <c r="B233" s="89" t="s">
        <v>278</v>
      </c>
      <c r="C233" s="24" t="s">
        <v>22</v>
      </c>
      <c r="D233" s="9"/>
      <c r="E233" s="9">
        <f t="shared" si="48"/>
        <v>0</v>
      </c>
      <c r="F233" s="9"/>
      <c r="G233" s="9">
        <f t="shared" si="46"/>
        <v>0</v>
      </c>
      <c r="H233" s="9">
        <f t="shared" si="47"/>
        <v>0</v>
      </c>
      <c r="I233" s="9"/>
      <c r="J233" s="22"/>
      <c r="K233" s="10"/>
      <c r="L233" s="9">
        <v>313542.32</v>
      </c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>
        <v>45471</v>
      </c>
      <c r="B234" s="89" t="s">
        <v>279</v>
      </c>
      <c r="C234" s="24" t="s">
        <v>48</v>
      </c>
      <c r="D234" s="9"/>
      <c r="E234" s="9">
        <f t="shared" si="48"/>
        <v>0</v>
      </c>
      <c r="F234" s="9"/>
      <c r="G234" s="9">
        <f t="shared" si="46"/>
        <v>0</v>
      </c>
      <c r="H234" s="9">
        <f t="shared" si="47"/>
        <v>0</v>
      </c>
      <c r="I234" s="9">
        <v>359230.78</v>
      </c>
      <c r="J234" s="22"/>
      <c r="K234" s="10">
        <v>4760</v>
      </c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24" t="s">
        <v>22</v>
      </c>
      <c r="D235" s="9"/>
      <c r="E235" s="9">
        <f t="shared" si="48"/>
        <v>0</v>
      </c>
      <c r="F235" s="9"/>
      <c r="G235" s="9">
        <f t="shared" si="46"/>
        <v>0</v>
      </c>
      <c r="H235" s="9">
        <f t="shared" si="47"/>
        <v>0</v>
      </c>
      <c r="I235" s="9"/>
      <c r="J235" s="22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24" t="s">
        <v>22</v>
      </c>
      <c r="D236" s="9"/>
      <c r="E236" s="9">
        <f t="shared" si="48"/>
        <v>0</v>
      </c>
      <c r="F236" s="9"/>
      <c r="G236" s="9">
        <f t="shared" si="46"/>
        <v>0</v>
      </c>
      <c r="H236" s="9">
        <f t="shared" si="47"/>
        <v>0</v>
      </c>
      <c r="I236" s="9"/>
      <c r="J236" s="22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18" t="s">
        <v>280</v>
      </c>
      <c r="B237" s="7"/>
      <c r="C237" s="24" t="s">
        <v>22</v>
      </c>
      <c r="D237" s="9"/>
      <c r="E237" s="9">
        <f t="shared" si="48"/>
        <v>0</v>
      </c>
      <c r="F237" s="9"/>
      <c r="G237" s="9">
        <f t="shared" si="46"/>
        <v>0</v>
      </c>
      <c r="H237" s="9">
        <f t="shared" si="47"/>
        <v>0</v>
      </c>
      <c r="I237" s="9"/>
      <c r="J237" s="22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>
        <v>45504</v>
      </c>
      <c r="B238" s="7" t="s">
        <v>281</v>
      </c>
      <c r="C238" s="24" t="s">
        <v>47</v>
      </c>
      <c r="D238" s="9"/>
      <c r="E238" s="9">
        <f t="shared" si="48"/>
        <v>0</v>
      </c>
      <c r="F238" s="91">
        <v>67300.61</v>
      </c>
      <c r="G238" s="9">
        <f t="shared" si="46"/>
        <v>0</v>
      </c>
      <c r="H238" s="9">
        <f t="shared" si="47"/>
        <v>0</v>
      </c>
      <c r="I238" s="9"/>
      <c r="J238" s="22" t="s">
        <v>112</v>
      </c>
      <c r="K238" s="10">
        <v>6811</v>
      </c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>
        <v>45520</v>
      </c>
      <c r="B239" s="7" t="s">
        <v>282</v>
      </c>
      <c r="C239" s="24" t="s">
        <v>47</v>
      </c>
      <c r="D239" s="9"/>
      <c r="E239" s="9">
        <f t="shared" si="48"/>
        <v>0</v>
      </c>
      <c r="F239" s="91">
        <v>5000</v>
      </c>
      <c r="G239" s="9">
        <f t="shared" si="46"/>
        <v>0</v>
      </c>
      <c r="H239" s="9">
        <f t="shared" si="47"/>
        <v>0</v>
      </c>
      <c r="I239" s="9"/>
      <c r="J239" s="22" t="s">
        <v>112</v>
      </c>
      <c r="K239" s="10">
        <v>6811</v>
      </c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>
        <v>45523</v>
      </c>
      <c r="B240" s="7" t="s">
        <v>283</v>
      </c>
      <c r="C240" s="24" t="s">
        <v>47</v>
      </c>
      <c r="D240" s="9"/>
      <c r="E240" s="9">
        <f t="shared" si="48"/>
        <v>0</v>
      </c>
      <c r="F240" s="91">
        <v>4064.59</v>
      </c>
      <c r="G240" s="9">
        <f t="shared" si="46"/>
        <v>0</v>
      </c>
      <c r="H240" s="9">
        <f t="shared" si="47"/>
        <v>0</v>
      </c>
      <c r="I240" s="9"/>
      <c r="J240" s="22" t="s">
        <v>60</v>
      </c>
      <c r="K240" s="10">
        <v>6861</v>
      </c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>
        <v>45516</v>
      </c>
      <c r="B241" s="89" t="s">
        <v>284</v>
      </c>
      <c r="C241" s="24" t="s">
        <v>48</v>
      </c>
      <c r="D241" s="9"/>
      <c r="E241" s="9">
        <f>+D241</f>
        <v>0</v>
      </c>
      <c r="F241" s="91"/>
      <c r="G241" s="9">
        <f>IF(J241&gt;0,0,F241)</f>
        <v>0</v>
      </c>
      <c r="H241" s="9">
        <f>+D241</f>
        <v>0</v>
      </c>
      <c r="I241" s="9">
        <v>359045.46</v>
      </c>
      <c r="J241" s="22"/>
      <c r="K241" s="10">
        <v>4760</v>
      </c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x14ac:dyDescent="0.2">
      <c r="A242" s="25">
        <v>45533</v>
      </c>
      <c r="B242" s="26" t="s">
        <v>285</v>
      </c>
      <c r="C242" s="27" t="s">
        <v>47</v>
      </c>
      <c r="E242" s="9">
        <f t="shared" ref="E242:E306" si="49">+D242</f>
        <v>0</v>
      </c>
      <c r="F242" s="99">
        <v>1417977.7</v>
      </c>
      <c r="G242" s="9">
        <f t="shared" ref="G242:G306" si="50">IF(J242&gt;0,0,F242)</f>
        <v>0</v>
      </c>
      <c r="H242" s="9">
        <f t="shared" ref="H242:H306" si="51">+D242</f>
        <v>0</v>
      </c>
      <c r="J242" s="63" t="s">
        <v>78</v>
      </c>
      <c r="K242" s="64">
        <v>6811</v>
      </c>
    </row>
    <row r="243" spans="1:254" x14ac:dyDescent="0.2">
      <c r="A243" s="25">
        <v>45533</v>
      </c>
      <c r="B243" s="26" t="s">
        <v>294</v>
      </c>
      <c r="C243" s="27" t="s">
        <v>47</v>
      </c>
      <c r="E243" s="9">
        <f t="shared" si="49"/>
        <v>0</v>
      </c>
      <c r="F243" s="99">
        <v>74630.41</v>
      </c>
      <c r="G243" s="9">
        <f t="shared" si="50"/>
        <v>0</v>
      </c>
      <c r="H243" s="9">
        <f t="shared" si="51"/>
        <v>0</v>
      </c>
      <c r="J243" s="63" t="s">
        <v>78</v>
      </c>
      <c r="K243" s="64">
        <v>6811</v>
      </c>
    </row>
    <row r="244" spans="1:254" x14ac:dyDescent="0.2">
      <c r="A244" s="25">
        <v>45539</v>
      </c>
      <c r="B244" s="26" t="s">
        <v>286</v>
      </c>
      <c r="C244" s="27" t="s">
        <v>47</v>
      </c>
      <c r="E244" s="9">
        <f t="shared" si="49"/>
        <v>0</v>
      </c>
      <c r="F244" s="99">
        <v>798.16</v>
      </c>
      <c r="G244" s="9">
        <f t="shared" si="50"/>
        <v>0</v>
      </c>
      <c r="H244" s="9">
        <f t="shared" si="51"/>
        <v>0</v>
      </c>
      <c r="J244" s="63" t="s">
        <v>177</v>
      </c>
      <c r="K244" s="64">
        <v>6873</v>
      </c>
    </row>
    <row r="245" spans="1:254" s="11" customFormat="1" ht="14.1" customHeight="1" x14ac:dyDescent="0.2">
      <c r="A245" s="6">
        <v>45554</v>
      </c>
      <c r="B245" s="7" t="s">
        <v>283</v>
      </c>
      <c r="C245" s="24" t="s">
        <v>47</v>
      </c>
      <c r="D245" s="9"/>
      <c r="E245" s="9">
        <f t="shared" si="49"/>
        <v>0</v>
      </c>
      <c r="F245" s="91">
        <v>4064.59</v>
      </c>
      <c r="G245" s="9">
        <f t="shared" si="50"/>
        <v>0</v>
      </c>
      <c r="H245" s="9">
        <f t="shared" si="51"/>
        <v>0</v>
      </c>
      <c r="I245" s="9"/>
      <c r="J245" s="22" t="s">
        <v>60</v>
      </c>
      <c r="K245" s="10">
        <v>6861</v>
      </c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  <c r="BE245" s="9"/>
      <c r="BF245" s="9"/>
      <c r="BG245" s="9"/>
      <c r="BH245" s="9"/>
      <c r="BI245" s="9"/>
      <c r="BJ245" s="9"/>
      <c r="BK245" s="9"/>
      <c r="BL245" s="9"/>
      <c r="BM245" s="9"/>
      <c r="BN245" s="9"/>
      <c r="BO245" s="9"/>
      <c r="BP245" s="9"/>
      <c r="BQ245" s="9"/>
      <c r="BR245" s="9"/>
      <c r="BS245" s="9"/>
      <c r="BT245" s="9"/>
      <c r="BU245" s="9"/>
      <c r="BV245" s="9"/>
      <c r="BW245" s="9"/>
      <c r="BX245" s="9"/>
      <c r="BY245" s="9"/>
      <c r="BZ245" s="9"/>
      <c r="CA245" s="9"/>
      <c r="CB245" s="9"/>
      <c r="CC245" s="9"/>
      <c r="CD245" s="9"/>
      <c r="CE245" s="9"/>
      <c r="CF245" s="9"/>
      <c r="CG245" s="9"/>
      <c r="CH245" s="9"/>
      <c r="CI245" s="9"/>
      <c r="CJ245" s="9"/>
      <c r="CK245" s="9"/>
      <c r="CL245" s="9"/>
      <c r="CM245" s="9"/>
      <c r="CN245" s="9"/>
      <c r="CO245" s="9"/>
      <c r="CP245" s="9"/>
      <c r="CQ245" s="9"/>
      <c r="CR245" s="9"/>
      <c r="CS245" s="9"/>
      <c r="CT245" s="9"/>
      <c r="CU245" s="9"/>
      <c r="CV245" s="9"/>
      <c r="CW245" s="9"/>
      <c r="CX245" s="9"/>
      <c r="CY245" s="9"/>
      <c r="CZ245" s="9"/>
      <c r="DA245" s="9"/>
      <c r="DB245" s="9"/>
      <c r="DC245" s="9"/>
      <c r="DD245" s="9"/>
      <c r="DE245" s="9"/>
      <c r="DF245" s="9"/>
      <c r="DG245" s="9"/>
      <c r="DH245" s="9"/>
      <c r="DI245" s="9"/>
      <c r="DJ245" s="9"/>
      <c r="DK245" s="9"/>
      <c r="DL245" s="9"/>
      <c r="DM245" s="9"/>
      <c r="DN245" s="9"/>
      <c r="DO245" s="9"/>
      <c r="DP245" s="9"/>
      <c r="DQ245" s="9"/>
      <c r="DR245" s="9"/>
      <c r="DS245" s="9"/>
      <c r="DT245" s="9"/>
      <c r="DU245" s="9"/>
      <c r="DV245" s="9"/>
      <c r="DW245" s="9"/>
      <c r="DX245" s="9"/>
      <c r="DY245" s="9"/>
      <c r="DZ245" s="9"/>
      <c r="EA245" s="9"/>
      <c r="EB245" s="9"/>
      <c r="EC245" s="9"/>
      <c r="ED245" s="9"/>
      <c r="EE245" s="9"/>
      <c r="EF245" s="9"/>
      <c r="EG245" s="9"/>
      <c r="EH245" s="9"/>
      <c r="EI245" s="9"/>
      <c r="EJ245" s="9"/>
      <c r="EK245" s="9"/>
      <c r="EL245" s="9"/>
      <c r="EM245" s="9"/>
      <c r="EN245" s="9"/>
      <c r="EO245" s="9"/>
      <c r="EP245" s="9"/>
      <c r="EQ245" s="9"/>
      <c r="ER245" s="9"/>
      <c r="ES245" s="9"/>
      <c r="ET245" s="9"/>
      <c r="EU245" s="9"/>
      <c r="EV245" s="9"/>
      <c r="EW245" s="9"/>
      <c r="EX245" s="9"/>
      <c r="EY245" s="9"/>
      <c r="EZ245" s="9"/>
      <c r="FA245" s="9"/>
      <c r="FB245" s="9"/>
      <c r="FC245" s="9"/>
      <c r="FD245" s="9"/>
      <c r="FE245" s="9"/>
      <c r="FF245" s="9"/>
      <c r="FG245" s="9"/>
      <c r="FH245" s="9"/>
      <c r="FI245" s="9"/>
      <c r="FJ245" s="9"/>
      <c r="FK245" s="9"/>
      <c r="FL245" s="9"/>
      <c r="FM245" s="9"/>
      <c r="FN245" s="9"/>
      <c r="FO245" s="9"/>
      <c r="FP245" s="9"/>
      <c r="FQ245" s="9"/>
      <c r="FR245" s="9"/>
      <c r="FS245" s="9"/>
      <c r="FT245" s="9"/>
      <c r="FU245" s="9"/>
      <c r="FV245" s="9"/>
      <c r="FW245" s="9"/>
      <c r="FX245" s="9"/>
      <c r="FY245" s="9"/>
      <c r="FZ245" s="9"/>
      <c r="GA245" s="9"/>
      <c r="GB245" s="9"/>
      <c r="GC245" s="9"/>
      <c r="GD245" s="9"/>
      <c r="GE245" s="9"/>
      <c r="GF245" s="9"/>
      <c r="GG245" s="9"/>
      <c r="GH245" s="9"/>
      <c r="GI245" s="9"/>
      <c r="GJ245" s="9"/>
      <c r="GK245" s="9"/>
      <c r="GL245" s="9"/>
      <c r="GM245" s="9"/>
      <c r="GN245" s="9"/>
      <c r="GO245" s="9"/>
      <c r="GP245" s="9"/>
      <c r="GQ245" s="9"/>
      <c r="GR245" s="9"/>
      <c r="GS245" s="9"/>
      <c r="GT245" s="9"/>
      <c r="GU245" s="9"/>
      <c r="GV245" s="9"/>
      <c r="GW245" s="9"/>
      <c r="GX245" s="9"/>
      <c r="GY245" s="9"/>
      <c r="GZ245" s="9"/>
      <c r="HA245" s="9"/>
      <c r="HB245" s="9"/>
      <c r="HC245" s="9"/>
      <c r="HD245" s="9"/>
      <c r="HE245" s="9"/>
      <c r="HF245" s="9"/>
      <c r="HG245" s="9"/>
      <c r="HH245" s="9"/>
      <c r="HI245" s="9"/>
      <c r="HJ245" s="9"/>
      <c r="HK245" s="9"/>
      <c r="HL245" s="9"/>
      <c r="HM245" s="9"/>
      <c r="HN245" s="9"/>
      <c r="HO245" s="9"/>
      <c r="HP245" s="9"/>
      <c r="HQ245" s="9"/>
      <c r="HR245" s="9"/>
      <c r="HS245" s="9"/>
      <c r="HT245" s="9"/>
      <c r="HU245" s="9"/>
      <c r="HV245" s="9"/>
      <c r="HW245" s="9"/>
      <c r="HX245" s="9"/>
      <c r="HY245" s="9"/>
      <c r="HZ245" s="9"/>
      <c r="IA245" s="9"/>
      <c r="IB245" s="9"/>
      <c r="IC245" s="9"/>
      <c r="ID245" s="9"/>
      <c r="IE245" s="9"/>
      <c r="IF245" s="9"/>
      <c r="IG245" s="9"/>
      <c r="IH245" s="9"/>
      <c r="II245" s="9"/>
      <c r="IJ245" s="9"/>
      <c r="IK245" s="9"/>
      <c r="IL245" s="9"/>
      <c r="IM245" s="9"/>
      <c r="IN245" s="9"/>
      <c r="IO245" s="9"/>
      <c r="IP245" s="9"/>
      <c r="IQ245" s="9"/>
      <c r="IR245" s="9"/>
      <c r="IS245" s="9"/>
      <c r="IT245" s="9"/>
    </row>
    <row r="246" spans="1:254" x14ac:dyDescent="0.2">
      <c r="A246" s="25">
        <v>45567</v>
      </c>
      <c r="B246" s="26" t="s">
        <v>287</v>
      </c>
      <c r="C246" s="133" t="s">
        <v>47</v>
      </c>
      <c r="D246" s="11"/>
      <c r="E246" s="9">
        <f t="shared" si="49"/>
        <v>0</v>
      </c>
      <c r="F246" s="99">
        <v>125</v>
      </c>
      <c r="G246" s="9">
        <f t="shared" si="50"/>
        <v>125</v>
      </c>
      <c r="H246" s="9">
        <f t="shared" si="51"/>
        <v>0</v>
      </c>
      <c r="K246" s="64">
        <v>6873</v>
      </c>
      <c r="L246" s="97"/>
    </row>
    <row r="247" spans="1:254" x14ac:dyDescent="0.2">
      <c r="A247" s="25">
        <v>45558</v>
      </c>
      <c r="B247" s="26" t="s">
        <v>288</v>
      </c>
      <c r="C247" s="27" t="s">
        <v>47</v>
      </c>
      <c r="E247" s="9">
        <f t="shared" si="49"/>
        <v>0</v>
      </c>
      <c r="F247" s="99">
        <v>1167.54</v>
      </c>
      <c r="G247" s="9">
        <f t="shared" si="50"/>
        <v>0</v>
      </c>
      <c r="H247" s="9">
        <f t="shared" si="51"/>
        <v>0</v>
      </c>
      <c r="J247" s="63" t="s">
        <v>177</v>
      </c>
      <c r="K247" s="64">
        <v>6873</v>
      </c>
      <c r="L247" s="97"/>
    </row>
    <row r="248" spans="1:254" x14ac:dyDescent="0.2">
      <c r="A248" s="25">
        <v>45562</v>
      </c>
      <c r="B248" s="26" t="s">
        <v>289</v>
      </c>
      <c r="C248" s="27" t="s">
        <v>47</v>
      </c>
      <c r="E248" s="9">
        <f t="shared" si="49"/>
        <v>0</v>
      </c>
      <c r="F248" s="99">
        <v>1014188.47</v>
      </c>
      <c r="G248" s="9">
        <f t="shared" si="50"/>
        <v>0</v>
      </c>
      <c r="H248" s="9">
        <f t="shared" si="51"/>
        <v>0</v>
      </c>
      <c r="J248" s="63" t="s">
        <v>78</v>
      </c>
      <c r="K248" s="64">
        <v>6811</v>
      </c>
      <c r="L248" s="97"/>
    </row>
    <row r="249" spans="1:254" x14ac:dyDescent="0.2">
      <c r="A249" s="25">
        <v>45562</v>
      </c>
      <c r="B249" s="26" t="s">
        <v>290</v>
      </c>
      <c r="C249" s="27" t="s">
        <v>47</v>
      </c>
      <c r="E249" s="9">
        <f t="shared" si="49"/>
        <v>0</v>
      </c>
      <c r="F249" s="99">
        <v>53378.34</v>
      </c>
      <c r="G249" s="9">
        <f t="shared" si="50"/>
        <v>0</v>
      </c>
      <c r="H249" s="9">
        <f t="shared" si="51"/>
        <v>0</v>
      </c>
      <c r="J249" s="63" t="s">
        <v>78</v>
      </c>
      <c r="K249" s="64">
        <v>6811</v>
      </c>
      <c r="L249" s="97"/>
    </row>
    <row r="250" spans="1:254" x14ac:dyDescent="0.2">
      <c r="A250" s="25">
        <v>45552</v>
      </c>
      <c r="B250" s="26" t="s">
        <v>291</v>
      </c>
      <c r="C250" s="27" t="s">
        <v>47</v>
      </c>
      <c r="E250" s="9">
        <f t="shared" si="49"/>
        <v>0</v>
      </c>
      <c r="F250" s="99">
        <v>8138.67</v>
      </c>
      <c r="G250" s="9">
        <f t="shared" si="50"/>
        <v>0</v>
      </c>
      <c r="H250" s="9">
        <f t="shared" si="51"/>
        <v>0</v>
      </c>
      <c r="J250" s="63" t="s">
        <v>112</v>
      </c>
      <c r="K250" s="64">
        <v>6811</v>
      </c>
      <c r="L250" s="97"/>
    </row>
    <row r="251" spans="1:254" x14ac:dyDescent="0.2">
      <c r="A251" s="25">
        <v>45547</v>
      </c>
      <c r="B251" s="26" t="s">
        <v>292</v>
      </c>
      <c r="C251" s="27" t="s">
        <v>47</v>
      </c>
      <c r="D251" s="99"/>
      <c r="E251" s="9">
        <f t="shared" si="49"/>
        <v>0</v>
      </c>
      <c r="F251" s="99">
        <v>2032.29</v>
      </c>
      <c r="G251" s="9">
        <f t="shared" si="50"/>
        <v>0</v>
      </c>
      <c r="H251" s="9">
        <f t="shared" si="51"/>
        <v>0</v>
      </c>
      <c r="J251" s="63" t="s">
        <v>60</v>
      </c>
      <c r="K251" s="64">
        <v>6861</v>
      </c>
      <c r="L251" s="97"/>
    </row>
    <row r="252" spans="1:254" x14ac:dyDescent="0.2">
      <c r="A252" s="25">
        <v>45547</v>
      </c>
      <c r="B252" s="26" t="s">
        <v>293</v>
      </c>
      <c r="D252" s="99"/>
      <c r="E252" s="9">
        <f t="shared" si="49"/>
        <v>0</v>
      </c>
      <c r="F252" s="99">
        <v>2544.21</v>
      </c>
      <c r="G252" s="9">
        <f t="shared" si="50"/>
        <v>0</v>
      </c>
      <c r="H252" s="9">
        <f t="shared" si="51"/>
        <v>0</v>
      </c>
      <c r="J252" s="63" t="s">
        <v>153</v>
      </c>
      <c r="K252" s="64">
        <v>6849</v>
      </c>
      <c r="L252" s="97"/>
    </row>
    <row r="253" spans="1:254" x14ac:dyDescent="0.2">
      <c r="A253" s="25">
        <v>45573</v>
      </c>
      <c r="B253" s="134" t="s">
        <v>295</v>
      </c>
      <c r="C253" s="27" t="s">
        <v>48</v>
      </c>
      <c r="D253" s="99"/>
      <c r="E253" s="9">
        <f t="shared" si="49"/>
        <v>0</v>
      </c>
      <c r="F253" s="99"/>
      <c r="G253" s="9">
        <f t="shared" si="50"/>
        <v>0</v>
      </c>
      <c r="H253" s="9">
        <f t="shared" si="51"/>
        <v>0</v>
      </c>
      <c r="L253" s="97">
        <v>603708.09</v>
      </c>
      <c r="N253" s="28" t="s">
        <v>311</v>
      </c>
    </row>
    <row r="254" spans="1:254" x14ac:dyDescent="0.2">
      <c r="A254" s="25">
        <v>45575</v>
      </c>
      <c r="B254" s="26" t="s">
        <v>296</v>
      </c>
      <c r="C254" s="27" t="s">
        <v>47</v>
      </c>
      <c r="D254" s="99"/>
      <c r="E254" s="9">
        <f t="shared" si="49"/>
        <v>0</v>
      </c>
      <c r="F254" s="99">
        <v>2345.15</v>
      </c>
      <c r="G254" s="9">
        <f t="shared" si="50"/>
        <v>0</v>
      </c>
      <c r="H254" s="9">
        <f t="shared" si="51"/>
        <v>0</v>
      </c>
      <c r="J254" s="63" t="s">
        <v>153</v>
      </c>
      <c r="K254" s="64">
        <v>6849</v>
      </c>
      <c r="L254" s="97"/>
    </row>
    <row r="255" spans="1:254" x14ac:dyDescent="0.2">
      <c r="A255" s="25">
        <v>45581</v>
      </c>
      <c r="B255" s="134" t="s">
        <v>298</v>
      </c>
      <c r="C255" s="27" t="s">
        <v>48</v>
      </c>
      <c r="D255" s="99"/>
      <c r="E255" s="9">
        <f t="shared" si="49"/>
        <v>0</v>
      </c>
      <c r="F255" s="99"/>
      <c r="G255" s="9">
        <f t="shared" si="50"/>
        <v>0</v>
      </c>
      <c r="H255" s="9">
        <f t="shared" si="51"/>
        <v>0</v>
      </c>
      <c r="L255" s="97">
        <v>533.99</v>
      </c>
    </row>
    <row r="256" spans="1:254" x14ac:dyDescent="0.2">
      <c r="A256" s="25">
        <v>45581</v>
      </c>
      <c r="B256" s="134" t="s">
        <v>297</v>
      </c>
      <c r="C256" s="27" t="s">
        <v>47</v>
      </c>
      <c r="D256" s="99">
        <v>52950.21</v>
      </c>
      <c r="E256" s="9">
        <f t="shared" si="49"/>
        <v>52950.21</v>
      </c>
      <c r="F256" s="99"/>
      <c r="G256" s="9">
        <f t="shared" si="50"/>
        <v>0</v>
      </c>
      <c r="H256" s="9">
        <f t="shared" si="51"/>
        <v>52950.21</v>
      </c>
      <c r="I256" s="99"/>
      <c r="K256" s="64">
        <v>4672</v>
      </c>
      <c r="L256" s="97"/>
    </row>
    <row r="257" spans="1:14" x14ac:dyDescent="0.2">
      <c r="A257" s="25">
        <v>45582</v>
      </c>
      <c r="B257" s="26" t="s">
        <v>299</v>
      </c>
      <c r="C257" s="27" t="s">
        <v>47</v>
      </c>
      <c r="D257" s="99"/>
      <c r="E257" s="9">
        <f t="shared" si="49"/>
        <v>0</v>
      </c>
      <c r="F257" s="99">
        <v>636473.15</v>
      </c>
      <c r="G257" s="9">
        <f t="shared" si="50"/>
        <v>0</v>
      </c>
      <c r="H257" s="9">
        <f t="shared" si="51"/>
        <v>0</v>
      </c>
      <c r="I257" s="99"/>
      <c r="J257" s="63" t="s">
        <v>78</v>
      </c>
      <c r="K257" s="64">
        <v>6811</v>
      </c>
      <c r="L257" s="97"/>
    </row>
    <row r="258" spans="1:14" x14ac:dyDescent="0.2">
      <c r="A258" s="25">
        <v>45582</v>
      </c>
      <c r="B258" s="26" t="s">
        <v>300</v>
      </c>
      <c r="C258" s="27" t="s">
        <v>47</v>
      </c>
      <c r="D258" s="99"/>
      <c r="E258" s="9">
        <f t="shared" si="49"/>
        <v>0</v>
      </c>
      <c r="F258" s="99">
        <v>33498.589999999997</v>
      </c>
      <c r="G258" s="9">
        <f t="shared" si="50"/>
        <v>0</v>
      </c>
      <c r="H258" s="9">
        <f t="shared" si="51"/>
        <v>0</v>
      </c>
      <c r="I258" s="99"/>
      <c r="J258" s="63" t="s">
        <v>78</v>
      </c>
      <c r="K258" s="64">
        <v>6811</v>
      </c>
      <c r="L258" s="97"/>
    </row>
    <row r="259" spans="1:14" x14ac:dyDescent="0.2">
      <c r="A259" s="25">
        <v>45583</v>
      </c>
      <c r="B259" s="26" t="s">
        <v>301</v>
      </c>
      <c r="C259" s="27" t="s">
        <v>47</v>
      </c>
      <c r="D259" s="99"/>
      <c r="E259" s="9">
        <f t="shared" si="49"/>
        <v>0</v>
      </c>
      <c r="F259" s="99">
        <v>173312.03</v>
      </c>
      <c r="G259" s="9">
        <f t="shared" si="50"/>
        <v>0</v>
      </c>
      <c r="H259" s="9">
        <f t="shared" si="51"/>
        <v>0</v>
      </c>
      <c r="I259" s="99"/>
      <c r="J259" s="63" t="s">
        <v>112</v>
      </c>
      <c r="K259" s="64">
        <v>6811</v>
      </c>
      <c r="L259" s="97"/>
    </row>
    <row r="260" spans="1:14" x14ac:dyDescent="0.2">
      <c r="A260" s="25">
        <v>45523</v>
      </c>
      <c r="B260" s="26" t="s">
        <v>302</v>
      </c>
      <c r="C260" s="27" t="s">
        <v>99</v>
      </c>
      <c r="D260" s="99"/>
      <c r="E260" s="9">
        <f t="shared" si="49"/>
        <v>0</v>
      </c>
      <c r="F260" s="99"/>
      <c r="G260" s="9">
        <v>131432.97</v>
      </c>
      <c r="H260" s="9">
        <f t="shared" si="51"/>
        <v>0</v>
      </c>
      <c r="I260" s="99"/>
      <c r="J260" s="63" t="s">
        <v>78</v>
      </c>
      <c r="L260" s="97"/>
    </row>
    <row r="261" spans="1:14" x14ac:dyDescent="0.2">
      <c r="A261" s="25">
        <v>45582</v>
      </c>
      <c r="B261" s="26" t="s">
        <v>303</v>
      </c>
      <c r="C261" s="27" t="s">
        <v>99</v>
      </c>
      <c r="D261" s="99"/>
      <c r="E261" s="9">
        <f t="shared" si="49"/>
        <v>0</v>
      </c>
      <c r="F261" s="99"/>
      <c r="G261" s="9">
        <v>73618.78</v>
      </c>
      <c r="H261" s="9">
        <f t="shared" si="51"/>
        <v>0</v>
      </c>
      <c r="I261" s="99"/>
      <c r="J261" s="63" t="s">
        <v>78</v>
      </c>
      <c r="L261" s="97"/>
    </row>
    <row r="262" spans="1:14" x14ac:dyDescent="0.2">
      <c r="A262" s="25">
        <v>45597</v>
      </c>
      <c r="B262" s="135" t="s">
        <v>304</v>
      </c>
      <c r="C262" s="27" t="s">
        <v>47</v>
      </c>
      <c r="D262" s="9">
        <v>7898.92</v>
      </c>
      <c r="E262" s="9">
        <f t="shared" si="49"/>
        <v>7898.92</v>
      </c>
      <c r="F262" s="99"/>
      <c r="G262" s="9">
        <f t="shared" si="50"/>
        <v>0</v>
      </c>
      <c r="H262" s="9">
        <f t="shared" si="51"/>
        <v>7898.92</v>
      </c>
      <c r="I262" s="99"/>
      <c r="K262" s="64">
        <v>4664</v>
      </c>
      <c r="L262" s="97"/>
    </row>
    <row r="263" spans="1:14" x14ac:dyDescent="0.2">
      <c r="A263" s="25">
        <v>45596</v>
      </c>
      <c r="B263" s="134" t="s">
        <v>305</v>
      </c>
      <c r="C263" s="27" t="s">
        <v>48</v>
      </c>
      <c r="D263" s="99"/>
      <c r="E263" s="9">
        <f t="shared" si="49"/>
        <v>0</v>
      </c>
      <c r="F263" s="99"/>
      <c r="G263" s="9">
        <f t="shared" si="50"/>
        <v>0</v>
      </c>
      <c r="H263" s="9">
        <f t="shared" si="51"/>
        <v>0</v>
      </c>
      <c r="I263" s="99">
        <v>603708.09</v>
      </c>
      <c r="K263" s="64">
        <v>4760</v>
      </c>
      <c r="L263" s="97"/>
    </row>
    <row r="264" spans="1:14" x14ac:dyDescent="0.2">
      <c r="A264" s="25">
        <v>45602</v>
      </c>
      <c r="B264" s="26" t="s">
        <v>306</v>
      </c>
      <c r="C264" s="27" t="s">
        <v>47</v>
      </c>
      <c r="D264" s="99"/>
      <c r="E264" s="9">
        <f t="shared" si="49"/>
        <v>0</v>
      </c>
      <c r="F264" s="99">
        <v>304.72000000000003</v>
      </c>
      <c r="G264" s="9">
        <f t="shared" si="50"/>
        <v>0</v>
      </c>
      <c r="H264" s="9">
        <f t="shared" si="51"/>
        <v>0</v>
      </c>
      <c r="I264" s="99"/>
      <c r="J264" s="63" t="s">
        <v>177</v>
      </c>
      <c r="K264" s="64">
        <v>6873</v>
      </c>
      <c r="L264" s="97"/>
    </row>
    <row r="265" spans="1:14" x14ac:dyDescent="0.2">
      <c r="A265" s="25">
        <v>45609</v>
      </c>
      <c r="B265" s="26" t="s">
        <v>307</v>
      </c>
      <c r="C265" s="27" t="s">
        <v>47</v>
      </c>
      <c r="D265" s="99"/>
      <c r="E265" s="9">
        <f t="shared" si="49"/>
        <v>0</v>
      </c>
      <c r="F265" s="99">
        <v>26540.21</v>
      </c>
      <c r="G265" s="9">
        <f t="shared" si="50"/>
        <v>0</v>
      </c>
      <c r="H265" s="9">
        <f t="shared" si="51"/>
        <v>0</v>
      </c>
      <c r="I265" s="99"/>
      <c r="J265" s="63" t="s">
        <v>112</v>
      </c>
      <c r="K265" s="64">
        <v>6811</v>
      </c>
      <c r="L265" s="97"/>
    </row>
    <row r="266" spans="1:14" x14ac:dyDescent="0.2">
      <c r="A266" s="25">
        <v>45611</v>
      </c>
      <c r="B266" s="134" t="s">
        <v>308</v>
      </c>
      <c r="D266" s="99"/>
      <c r="E266" s="9">
        <f t="shared" si="49"/>
        <v>0</v>
      </c>
      <c r="F266" s="99"/>
      <c r="G266" s="9">
        <f t="shared" si="50"/>
        <v>0</v>
      </c>
      <c r="H266" s="9">
        <f t="shared" si="51"/>
        <v>0</v>
      </c>
      <c r="I266" s="99"/>
      <c r="L266" s="97">
        <v>200470.71</v>
      </c>
      <c r="N266" s="28" t="s">
        <v>312</v>
      </c>
    </row>
    <row r="267" spans="1:14" x14ac:dyDescent="0.2">
      <c r="A267" s="25">
        <v>45611</v>
      </c>
      <c r="B267" s="26" t="s">
        <v>309</v>
      </c>
      <c r="C267" s="27" t="s">
        <v>47</v>
      </c>
      <c r="D267" s="99"/>
      <c r="E267" s="9">
        <f t="shared" si="49"/>
        <v>0</v>
      </c>
      <c r="F267" s="99">
        <v>233487.14</v>
      </c>
      <c r="G267" s="9">
        <f t="shared" si="50"/>
        <v>0</v>
      </c>
      <c r="H267" s="9">
        <f t="shared" si="51"/>
        <v>0</v>
      </c>
      <c r="I267" s="99"/>
      <c r="J267" s="63" t="s">
        <v>78</v>
      </c>
      <c r="K267" s="64">
        <v>6811</v>
      </c>
      <c r="L267" s="97"/>
    </row>
    <row r="268" spans="1:14" x14ac:dyDescent="0.2">
      <c r="A268" s="25">
        <v>45611</v>
      </c>
      <c r="B268" s="26" t="s">
        <v>310</v>
      </c>
      <c r="C268" s="27" t="s">
        <v>47</v>
      </c>
      <c r="D268" s="99"/>
      <c r="E268" s="9">
        <f t="shared" si="49"/>
        <v>0</v>
      </c>
      <c r="F268" s="99">
        <v>12288.8</v>
      </c>
      <c r="G268" s="9">
        <f t="shared" si="50"/>
        <v>0</v>
      </c>
      <c r="H268" s="9">
        <f t="shared" si="51"/>
        <v>0</v>
      </c>
      <c r="I268" s="99"/>
      <c r="J268" s="63" t="s">
        <v>78</v>
      </c>
      <c r="K268" s="64">
        <v>6811</v>
      </c>
      <c r="L268" s="97"/>
    </row>
    <row r="269" spans="1:14" x14ac:dyDescent="0.2">
      <c r="A269" s="25">
        <v>45621</v>
      </c>
      <c r="B269" s="134" t="s">
        <v>313</v>
      </c>
      <c r="C269" s="27" t="s">
        <v>48</v>
      </c>
      <c r="D269" s="99"/>
      <c r="E269" s="9">
        <f t="shared" si="49"/>
        <v>0</v>
      </c>
      <c r="F269" s="99"/>
      <c r="G269" s="9">
        <f t="shared" si="50"/>
        <v>0</v>
      </c>
      <c r="H269" s="9">
        <f t="shared" si="51"/>
        <v>0</v>
      </c>
      <c r="I269" s="99">
        <v>533.99</v>
      </c>
      <c r="K269" s="64">
        <v>4760</v>
      </c>
      <c r="L269" s="97"/>
    </row>
    <row r="270" spans="1:14" x14ac:dyDescent="0.2">
      <c r="A270" s="25">
        <v>45622</v>
      </c>
      <c r="B270" s="26" t="s">
        <v>314</v>
      </c>
      <c r="C270" s="27" t="s">
        <v>47</v>
      </c>
      <c r="D270" s="99"/>
      <c r="E270" s="9">
        <f t="shared" si="49"/>
        <v>0</v>
      </c>
      <c r="F270" s="99">
        <v>367.36</v>
      </c>
      <c r="G270" s="9">
        <f t="shared" si="50"/>
        <v>0</v>
      </c>
      <c r="H270" s="9">
        <f t="shared" si="51"/>
        <v>0</v>
      </c>
      <c r="I270" s="99"/>
      <c r="J270" s="63" t="s">
        <v>177</v>
      </c>
      <c r="K270" s="64">
        <v>6873</v>
      </c>
      <c r="L270" s="97"/>
    </row>
    <row r="271" spans="1:14" x14ac:dyDescent="0.2">
      <c r="A271" s="25">
        <v>45635</v>
      </c>
      <c r="B271" s="26" t="s">
        <v>315</v>
      </c>
      <c r="C271" s="27" t="s">
        <v>99</v>
      </c>
      <c r="D271" s="99"/>
      <c r="E271" s="9">
        <f t="shared" si="49"/>
        <v>0</v>
      </c>
      <c r="F271" s="99"/>
      <c r="G271" s="9">
        <v>33706.74</v>
      </c>
      <c r="H271" s="9">
        <f t="shared" si="51"/>
        <v>0</v>
      </c>
      <c r="I271" s="99"/>
      <c r="J271" s="63" t="s">
        <v>78</v>
      </c>
      <c r="L271" s="97"/>
    </row>
    <row r="272" spans="1:14" x14ac:dyDescent="0.2">
      <c r="D272" s="99"/>
      <c r="E272" s="9">
        <f t="shared" si="49"/>
        <v>0</v>
      </c>
      <c r="F272" s="99"/>
      <c r="G272" s="9">
        <f t="shared" si="50"/>
        <v>0</v>
      </c>
      <c r="H272" s="9">
        <f t="shared" si="51"/>
        <v>0</v>
      </c>
      <c r="I272" s="99"/>
      <c r="L272" s="97"/>
    </row>
    <row r="273" spans="4:12" x14ac:dyDescent="0.2">
      <c r="D273" s="99"/>
      <c r="E273" s="9">
        <f t="shared" si="49"/>
        <v>0</v>
      </c>
      <c r="F273" s="99"/>
      <c r="G273" s="9">
        <f t="shared" si="50"/>
        <v>0</v>
      </c>
      <c r="H273" s="9">
        <f t="shared" si="51"/>
        <v>0</v>
      </c>
      <c r="I273" s="99"/>
      <c r="L273" s="97"/>
    </row>
    <row r="274" spans="4:12" x14ac:dyDescent="0.2">
      <c r="D274" s="99"/>
      <c r="E274" s="9">
        <f t="shared" si="49"/>
        <v>0</v>
      </c>
      <c r="F274" s="99"/>
      <c r="G274" s="9">
        <f t="shared" si="50"/>
        <v>0</v>
      </c>
      <c r="H274" s="9">
        <f t="shared" si="51"/>
        <v>0</v>
      </c>
      <c r="I274" s="99"/>
      <c r="L274" s="97"/>
    </row>
    <row r="275" spans="4:12" x14ac:dyDescent="0.2">
      <c r="D275" s="99"/>
      <c r="E275" s="9">
        <f t="shared" si="49"/>
        <v>0</v>
      </c>
      <c r="F275" s="99"/>
      <c r="G275" s="9">
        <f t="shared" si="50"/>
        <v>0</v>
      </c>
      <c r="H275" s="9">
        <f t="shared" si="51"/>
        <v>0</v>
      </c>
      <c r="I275" s="99"/>
      <c r="L275" s="97"/>
    </row>
    <row r="276" spans="4:12" x14ac:dyDescent="0.2">
      <c r="D276" s="99"/>
      <c r="E276" s="9">
        <f t="shared" si="49"/>
        <v>0</v>
      </c>
      <c r="F276" s="99"/>
      <c r="G276" s="9">
        <f t="shared" si="50"/>
        <v>0</v>
      </c>
      <c r="H276" s="9">
        <f t="shared" si="51"/>
        <v>0</v>
      </c>
      <c r="I276" s="99"/>
      <c r="L276" s="97"/>
    </row>
    <row r="277" spans="4:12" x14ac:dyDescent="0.2">
      <c r="D277" s="99"/>
      <c r="E277" s="9">
        <f t="shared" si="49"/>
        <v>0</v>
      </c>
      <c r="F277" s="99"/>
      <c r="G277" s="9">
        <f t="shared" si="50"/>
        <v>0</v>
      </c>
      <c r="H277" s="9">
        <f t="shared" si="51"/>
        <v>0</v>
      </c>
      <c r="I277" s="99"/>
      <c r="L277" s="97"/>
    </row>
    <row r="278" spans="4:12" x14ac:dyDescent="0.2">
      <c r="D278" s="99"/>
      <c r="E278" s="9">
        <f t="shared" si="49"/>
        <v>0</v>
      </c>
      <c r="F278" s="99"/>
      <c r="G278" s="9">
        <f t="shared" si="50"/>
        <v>0</v>
      </c>
      <c r="H278" s="9">
        <f t="shared" si="51"/>
        <v>0</v>
      </c>
      <c r="I278" s="99"/>
      <c r="L278" s="97"/>
    </row>
    <row r="279" spans="4:12" x14ac:dyDescent="0.2">
      <c r="D279" s="99"/>
      <c r="E279" s="9">
        <f t="shared" si="49"/>
        <v>0</v>
      </c>
      <c r="F279" s="99"/>
      <c r="G279" s="9">
        <f t="shared" si="50"/>
        <v>0</v>
      </c>
      <c r="H279" s="9">
        <f t="shared" si="51"/>
        <v>0</v>
      </c>
      <c r="I279" s="99"/>
      <c r="L279" s="97"/>
    </row>
    <row r="280" spans="4:12" x14ac:dyDescent="0.2">
      <c r="D280" s="99"/>
      <c r="E280" s="9">
        <f t="shared" si="49"/>
        <v>0</v>
      </c>
      <c r="F280" s="99"/>
      <c r="G280" s="9">
        <f t="shared" si="50"/>
        <v>0</v>
      </c>
      <c r="H280" s="9">
        <f t="shared" si="51"/>
        <v>0</v>
      </c>
      <c r="I280" s="99"/>
      <c r="L280" s="97"/>
    </row>
    <row r="281" spans="4:12" x14ac:dyDescent="0.2">
      <c r="D281" s="99"/>
      <c r="E281" s="9">
        <f t="shared" si="49"/>
        <v>0</v>
      </c>
      <c r="F281" s="99"/>
      <c r="G281" s="9">
        <f t="shared" si="50"/>
        <v>0</v>
      </c>
      <c r="H281" s="9">
        <f t="shared" si="51"/>
        <v>0</v>
      </c>
      <c r="I281" s="99"/>
      <c r="L281" s="97"/>
    </row>
    <row r="282" spans="4:12" x14ac:dyDescent="0.2">
      <c r="D282" s="99"/>
      <c r="E282" s="9">
        <f t="shared" si="49"/>
        <v>0</v>
      </c>
      <c r="F282" s="99"/>
      <c r="G282" s="9">
        <f t="shared" si="50"/>
        <v>0</v>
      </c>
      <c r="H282" s="9">
        <f t="shared" si="51"/>
        <v>0</v>
      </c>
      <c r="I282" s="99"/>
      <c r="L282" s="97"/>
    </row>
    <row r="283" spans="4:12" x14ac:dyDescent="0.2">
      <c r="D283" s="99"/>
      <c r="E283" s="9">
        <f t="shared" si="49"/>
        <v>0</v>
      </c>
      <c r="F283" s="99"/>
      <c r="G283" s="9">
        <f t="shared" si="50"/>
        <v>0</v>
      </c>
      <c r="H283" s="9">
        <f t="shared" si="51"/>
        <v>0</v>
      </c>
      <c r="L283" s="97"/>
    </row>
    <row r="284" spans="4:12" x14ac:dyDescent="0.2">
      <c r="D284" s="99"/>
      <c r="E284" s="9">
        <f t="shared" si="49"/>
        <v>0</v>
      </c>
      <c r="F284" s="99"/>
      <c r="G284" s="9">
        <f t="shared" si="50"/>
        <v>0</v>
      </c>
      <c r="H284" s="9">
        <f t="shared" si="51"/>
        <v>0</v>
      </c>
      <c r="L284" s="97"/>
    </row>
    <row r="285" spans="4:12" x14ac:dyDescent="0.2">
      <c r="D285" s="99"/>
      <c r="E285" s="9">
        <f t="shared" si="49"/>
        <v>0</v>
      </c>
      <c r="F285" s="99"/>
      <c r="G285" s="9">
        <f t="shared" si="50"/>
        <v>0</v>
      </c>
      <c r="H285" s="9">
        <f t="shared" si="51"/>
        <v>0</v>
      </c>
      <c r="L285" s="97"/>
    </row>
    <row r="286" spans="4:12" x14ac:dyDescent="0.2">
      <c r="D286" s="99"/>
      <c r="E286" s="9">
        <f t="shared" si="49"/>
        <v>0</v>
      </c>
      <c r="F286" s="99"/>
      <c r="G286" s="9">
        <f t="shared" si="50"/>
        <v>0</v>
      </c>
      <c r="H286" s="9">
        <f t="shared" si="51"/>
        <v>0</v>
      </c>
      <c r="L286" s="97"/>
    </row>
    <row r="287" spans="4:12" x14ac:dyDescent="0.2">
      <c r="D287" s="99"/>
      <c r="E287" s="9">
        <f t="shared" si="49"/>
        <v>0</v>
      </c>
      <c r="F287" s="99"/>
      <c r="G287" s="9">
        <f t="shared" si="50"/>
        <v>0</v>
      </c>
      <c r="H287" s="9">
        <f t="shared" si="51"/>
        <v>0</v>
      </c>
      <c r="L287" s="97"/>
    </row>
    <row r="288" spans="4:12" x14ac:dyDescent="0.2">
      <c r="D288" s="99"/>
      <c r="E288" s="9">
        <f t="shared" si="49"/>
        <v>0</v>
      </c>
      <c r="F288" s="99"/>
      <c r="G288" s="9">
        <f t="shared" si="50"/>
        <v>0</v>
      </c>
      <c r="H288" s="9">
        <f t="shared" si="51"/>
        <v>0</v>
      </c>
      <c r="L288" s="97"/>
    </row>
    <row r="289" spans="4:12" x14ac:dyDescent="0.2">
      <c r="D289" s="99"/>
      <c r="E289" s="9">
        <f t="shared" si="49"/>
        <v>0</v>
      </c>
      <c r="F289" s="99"/>
      <c r="G289" s="9">
        <f t="shared" si="50"/>
        <v>0</v>
      </c>
      <c r="H289" s="9">
        <f t="shared" si="51"/>
        <v>0</v>
      </c>
      <c r="L289" s="97"/>
    </row>
    <row r="290" spans="4:12" x14ac:dyDescent="0.2">
      <c r="D290" s="99"/>
      <c r="E290" s="9">
        <f t="shared" si="49"/>
        <v>0</v>
      </c>
      <c r="F290" s="99"/>
      <c r="G290" s="9">
        <f t="shared" si="50"/>
        <v>0</v>
      </c>
      <c r="H290" s="9">
        <f t="shared" si="51"/>
        <v>0</v>
      </c>
      <c r="L290" s="97"/>
    </row>
    <row r="291" spans="4:12" x14ac:dyDescent="0.2">
      <c r="D291" s="99"/>
      <c r="E291" s="9">
        <f t="shared" si="49"/>
        <v>0</v>
      </c>
      <c r="F291" s="99"/>
      <c r="G291" s="9">
        <f t="shared" si="50"/>
        <v>0</v>
      </c>
      <c r="H291" s="9">
        <f t="shared" si="51"/>
        <v>0</v>
      </c>
      <c r="L291" s="97"/>
    </row>
    <row r="292" spans="4:12" x14ac:dyDescent="0.2">
      <c r="D292" s="99"/>
      <c r="E292" s="9">
        <f t="shared" si="49"/>
        <v>0</v>
      </c>
      <c r="F292" s="99"/>
      <c r="G292" s="9">
        <f t="shared" si="50"/>
        <v>0</v>
      </c>
      <c r="H292" s="9">
        <f t="shared" si="51"/>
        <v>0</v>
      </c>
      <c r="L292" s="97"/>
    </row>
    <row r="293" spans="4:12" x14ac:dyDescent="0.2">
      <c r="D293" s="99"/>
      <c r="E293" s="9">
        <f t="shared" si="49"/>
        <v>0</v>
      </c>
      <c r="F293" s="99"/>
      <c r="G293" s="9">
        <f t="shared" si="50"/>
        <v>0</v>
      </c>
      <c r="H293" s="9">
        <f t="shared" si="51"/>
        <v>0</v>
      </c>
      <c r="L293" s="97"/>
    </row>
    <row r="294" spans="4:12" x14ac:dyDescent="0.2">
      <c r="D294" s="99"/>
      <c r="E294" s="9">
        <f t="shared" si="49"/>
        <v>0</v>
      </c>
      <c r="F294" s="99"/>
      <c r="G294" s="9">
        <f t="shared" si="50"/>
        <v>0</v>
      </c>
      <c r="H294" s="9">
        <f t="shared" si="51"/>
        <v>0</v>
      </c>
      <c r="L294" s="97"/>
    </row>
    <row r="295" spans="4:12" x14ac:dyDescent="0.2">
      <c r="D295" s="99"/>
      <c r="E295" s="9">
        <f t="shared" si="49"/>
        <v>0</v>
      </c>
      <c r="F295" s="99"/>
      <c r="G295" s="9">
        <f t="shared" si="50"/>
        <v>0</v>
      </c>
      <c r="H295" s="9">
        <f t="shared" si="51"/>
        <v>0</v>
      </c>
      <c r="L295" s="97"/>
    </row>
    <row r="296" spans="4:12" x14ac:dyDescent="0.2">
      <c r="D296" s="99"/>
      <c r="E296" s="9">
        <f t="shared" si="49"/>
        <v>0</v>
      </c>
      <c r="F296" s="99"/>
      <c r="G296" s="9">
        <f t="shared" si="50"/>
        <v>0</v>
      </c>
      <c r="H296" s="9">
        <f t="shared" si="51"/>
        <v>0</v>
      </c>
      <c r="L296" s="97"/>
    </row>
    <row r="297" spans="4:12" x14ac:dyDescent="0.2">
      <c r="D297" s="99"/>
      <c r="E297" s="9">
        <f t="shared" si="49"/>
        <v>0</v>
      </c>
      <c r="F297" s="99"/>
      <c r="G297" s="9">
        <f t="shared" si="50"/>
        <v>0</v>
      </c>
      <c r="H297" s="9">
        <f t="shared" si="51"/>
        <v>0</v>
      </c>
      <c r="L297" s="97"/>
    </row>
    <row r="298" spans="4:12" x14ac:dyDescent="0.2">
      <c r="D298" s="99"/>
      <c r="E298" s="9">
        <f t="shared" si="49"/>
        <v>0</v>
      </c>
      <c r="F298" s="99"/>
      <c r="G298" s="9">
        <f t="shared" si="50"/>
        <v>0</v>
      </c>
      <c r="H298" s="9">
        <f t="shared" si="51"/>
        <v>0</v>
      </c>
      <c r="L298" s="97"/>
    </row>
    <row r="299" spans="4:12" x14ac:dyDescent="0.2">
      <c r="D299" s="99"/>
      <c r="E299" s="9">
        <f t="shared" si="49"/>
        <v>0</v>
      </c>
      <c r="F299" s="99"/>
      <c r="G299" s="9">
        <f t="shared" si="50"/>
        <v>0</v>
      </c>
      <c r="H299" s="9">
        <f t="shared" si="51"/>
        <v>0</v>
      </c>
      <c r="L299" s="97"/>
    </row>
    <row r="300" spans="4:12" x14ac:dyDescent="0.2">
      <c r="D300" s="99"/>
      <c r="E300" s="9">
        <f t="shared" si="49"/>
        <v>0</v>
      </c>
      <c r="F300" s="99"/>
      <c r="G300" s="9">
        <f t="shared" si="50"/>
        <v>0</v>
      </c>
      <c r="H300" s="9">
        <f t="shared" si="51"/>
        <v>0</v>
      </c>
      <c r="L300" s="97"/>
    </row>
    <row r="301" spans="4:12" x14ac:dyDescent="0.2">
      <c r="D301" s="99"/>
      <c r="E301" s="9">
        <f t="shared" si="49"/>
        <v>0</v>
      </c>
      <c r="F301" s="99"/>
      <c r="G301" s="9">
        <f t="shared" si="50"/>
        <v>0</v>
      </c>
      <c r="H301" s="9">
        <f t="shared" si="51"/>
        <v>0</v>
      </c>
      <c r="L301" s="97"/>
    </row>
    <row r="302" spans="4:12" x14ac:dyDescent="0.2">
      <c r="D302" s="99"/>
      <c r="E302" s="9">
        <f t="shared" si="49"/>
        <v>0</v>
      </c>
      <c r="F302" s="99"/>
      <c r="G302" s="9">
        <f t="shared" si="50"/>
        <v>0</v>
      </c>
      <c r="H302" s="9">
        <f t="shared" si="51"/>
        <v>0</v>
      </c>
      <c r="L302" s="97"/>
    </row>
    <row r="303" spans="4:12" x14ac:dyDescent="0.2">
      <c r="D303" s="99"/>
      <c r="E303" s="9">
        <f t="shared" si="49"/>
        <v>0</v>
      </c>
      <c r="F303" s="99"/>
      <c r="G303" s="9">
        <f t="shared" si="50"/>
        <v>0</v>
      </c>
      <c r="H303" s="9">
        <f t="shared" si="51"/>
        <v>0</v>
      </c>
      <c r="L303" s="97"/>
    </row>
    <row r="304" spans="4:12" x14ac:dyDescent="0.2">
      <c r="D304" s="99"/>
      <c r="E304" s="9">
        <f t="shared" si="49"/>
        <v>0</v>
      </c>
      <c r="F304" s="99"/>
      <c r="G304" s="9">
        <f t="shared" si="50"/>
        <v>0</v>
      </c>
      <c r="H304" s="9">
        <f t="shared" si="51"/>
        <v>0</v>
      </c>
      <c r="L304" s="97"/>
    </row>
    <row r="305" spans="4:8" x14ac:dyDescent="0.2">
      <c r="D305" s="99"/>
      <c r="E305" s="9">
        <f t="shared" si="49"/>
        <v>0</v>
      </c>
      <c r="F305" s="99"/>
      <c r="G305" s="9">
        <f t="shared" si="50"/>
        <v>0</v>
      </c>
      <c r="H305" s="9">
        <f t="shared" si="51"/>
        <v>0</v>
      </c>
    </row>
    <row r="306" spans="4:8" x14ac:dyDescent="0.2">
      <c r="D306" s="99"/>
      <c r="E306" s="9">
        <f t="shared" si="49"/>
        <v>0</v>
      </c>
      <c r="F306" s="99"/>
      <c r="G306" s="9">
        <f t="shared" si="50"/>
        <v>0</v>
      </c>
      <c r="H306" s="9">
        <f t="shared" si="51"/>
        <v>0</v>
      </c>
    </row>
    <row r="307" spans="4:8" x14ac:dyDescent="0.2">
      <c r="D307" s="99"/>
      <c r="E307" s="9">
        <f t="shared" ref="E307:E370" si="52">+D307</f>
        <v>0</v>
      </c>
      <c r="F307" s="99"/>
      <c r="G307" s="9">
        <f t="shared" ref="G307:G370" si="53">IF(J307&gt;0,0,F307)</f>
        <v>0</v>
      </c>
      <c r="H307" s="9">
        <f t="shared" ref="H307:H370" si="54">+D307</f>
        <v>0</v>
      </c>
    </row>
    <row r="308" spans="4:8" x14ac:dyDescent="0.2">
      <c r="D308" s="99"/>
      <c r="E308" s="9">
        <f t="shared" si="52"/>
        <v>0</v>
      </c>
      <c r="F308" s="99"/>
      <c r="G308" s="9">
        <f t="shared" si="53"/>
        <v>0</v>
      </c>
      <c r="H308" s="9">
        <f t="shared" si="54"/>
        <v>0</v>
      </c>
    </row>
    <row r="309" spans="4:8" x14ac:dyDescent="0.2">
      <c r="D309" s="99"/>
      <c r="E309" s="9">
        <f t="shared" si="52"/>
        <v>0</v>
      </c>
      <c r="F309" s="99"/>
      <c r="G309" s="9">
        <f t="shared" si="53"/>
        <v>0</v>
      </c>
      <c r="H309" s="9">
        <f t="shared" si="54"/>
        <v>0</v>
      </c>
    </row>
    <row r="310" spans="4:8" x14ac:dyDescent="0.2">
      <c r="D310" s="99"/>
      <c r="E310" s="9">
        <f t="shared" si="52"/>
        <v>0</v>
      </c>
      <c r="F310" s="99"/>
      <c r="G310" s="9">
        <f t="shared" si="53"/>
        <v>0</v>
      </c>
      <c r="H310" s="9">
        <f t="shared" si="54"/>
        <v>0</v>
      </c>
    </row>
    <row r="311" spans="4:8" x14ac:dyDescent="0.2">
      <c r="D311" s="99"/>
      <c r="E311" s="9">
        <f t="shared" si="52"/>
        <v>0</v>
      </c>
      <c r="F311" s="99"/>
      <c r="G311" s="9">
        <f t="shared" si="53"/>
        <v>0</v>
      </c>
      <c r="H311" s="9">
        <f t="shared" si="54"/>
        <v>0</v>
      </c>
    </row>
    <row r="312" spans="4:8" x14ac:dyDescent="0.2">
      <c r="D312" s="99"/>
      <c r="E312" s="9">
        <f t="shared" si="52"/>
        <v>0</v>
      </c>
      <c r="F312" s="99"/>
      <c r="G312" s="9">
        <f t="shared" si="53"/>
        <v>0</v>
      </c>
      <c r="H312" s="9">
        <f t="shared" si="54"/>
        <v>0</v>
      </c>
    </row>
    <row r="313" spans="4:8" x14ac:dyDescent="0.2">
      <c r="D313" s="99"/>
      <c r="E313" s="9">
        <f t="shared" si="52"/>
        <v>0</v>
      </c>
      <c r="F313" s="99"/>
      <c r="G313" s="9">
        <f t="shared" si="53"/>
        <v>0</v>
      </c>
      <c r="H313" s="9">
        <f t="shared" si="54"/>
        <v>0</v>
      </c>
    </row>
    <row r="314" spans="4:8" x14ac:dyDescent="0.2">
      <c r="D314" s="99"/>
      <c r="E314" s="9">
        <f t="shared" si="52"/>
        <v>0</v>
      </c>
      <c r="F314" s="99"/>
      <c r="G314" s="9">
        <f t="shared" si="53"/>
        <v>0</v>
      </c>
      <c r="H314" s="9">
        <f t="shared" si="54"/>
        <v>0</v>
      </c>
    </row>
    <row r="315" spans="4:8" x14ac:dyDescent="0.2">
      <c r="D315" s="99"/>
      <c r="E315" s="9">
        <f t="shared" si="52"/>
        <v>0</v>
      </c>
      <c r="F315" s="99"/>
      <c r="G315" s="9">
        <f t="shared" si="53"/>
        <v>0</v>
      </c>
      <c r="H315" s="9">
        <f t="shared" si="54"/>
        <v>0</v>
      </c>
    </row>
    <row r="316" spans="4:8" x14ac:dyDescent="0.2">
      <c r="D316" s="99"/>
      <c r="E316" s="9">
        <f t="shared" si="52"/>
        <v>0</v>
      </c>
      <c r="F316" s="99"/>
      <c r="G316" s="9">
        <f t="shared" si="53"/>
        <v>0</v>
      </c>
      <c r="H316" s="9">
        <f t="shared" si="54"/>
        <v>0</v>
      </c>
    </row>
    <row r="317" spans="4:8" x14ac:dyDescent="0.2">
      <c r="D317" s="99"/>
      <c r="E317" s="9">
        <f t="shared" si="52"/>
        <v>0</v>
      </c>
      <c r="F317" s="99"/>
      <c r="G317" s="9">
        <f t="shared" si="53"/>
        <v>0</v>
      </c>
      <c r="H317" s="9">
        <f t="shared" si="54"/>
        <v>0</v>
      </c>
    </row>
    <row r="318" spans="4:8" x14ac:dyDescent="0.2">
      <c r="D318" s="99"/>
      <c r="E318" s="9">
        <f t="shared" si="52"/>
        <v>0</v>
      </c>
      <c r="F318" s="99"/>
      <c r="G318" s="9">
        <f t="shared" si="53"/>
        <v>0</v>
      </c>
      <c r="H318" s="9">
        <f t="shared" si="54"/>
        <v>0</v>
      </c>
    </row>
    <row r="319" spans="4:8" x14ac:dyDescent="0.2">
      <c r="D319" s="99"/>
      <c r="E319" s="9">
        <f t="shared" si="52"/>
        <v>0</v>
      </c>
      <c r="F319" s="99"/>
      <c r="G319" s="9">
        <f t="shared" si="53"/>
        <v>0</v>
      </c>
      <c r="H319" s="9">
        <f t="shared" si="54"/>
        <v>0</v>
      </c>
    </row>
    <row r="320" spans="4:8" x14ac:dyDescent="0.2">
      <c r="D320" s="99"/>
      <c r="E320" s="9">
        <f t="shared" si="52"/>
        <v>0</v>
      </c>
      <c r="F320" s="99"/>
      <c r="G320" s="9">
        <f t="shared" si="53"/>
        <v>0</v>
      </c>
      <c r="H320" s="9">
        <f t="shared" si="54"/>
        <v>0</v>
      </c>
    </row>
    <row r="321" spans="4:8" x14ac:dyDescent="0.2">
      <c r="D321" s="99"/>
      <c r="E321" s="9">
        <f t="shared" si="52"/>
        <v>0</v>
      </c>
      <c r="F321" s="99"/>
      <c r="G321" s="9">
        <f t="shared" si="53"/>
        <v>0</v>
      </c>
      <c r="H321" s="9">
        <f t="shared" si="54"/>
        <v>0</v>
      </c>
    </row>
    <row r="322" spans="4:8" x14ac:dyDescent="0.2">
      <c r="D322" s="99"/>
      <c r="E322" s="9">
        <f t="shared" si="52"/>
        <v>0</v>
      </c>
      <c r="F322" s="99"/>
      <c r="G322" s="9">
        <f t="shared" si="53"/>
        <v>0</v>
      </c>
      <c r="H322" s="9">
        <f t="shared" si="54"/>
        <v>0</v>
      </c>
    </row>
    <row r="323" spans="4:8" x14ac:dyDescent="0.2">
      <c r="D323" s="99"/>
      <c r="E323" s="9">
        <f t="shared" si="52"/>
        <v>0</v>
      </c>
      <c r="F323" s="99"/>
      <c r="G323" s="9">
        <f t="shared" si="53"/>
        <v>0</v>
      </c>
      <c r="H323" s="9">
        <f t="shared" si="54"/>
        <v>0</v>
      </c>
    </row>
    <row r="324" spans="4:8" x14ac:dyDescent="0.2">
      <c r="D324" s="99"/>
      <c r="E324" s="9">
        <f t="shared" si="52"/>
        <v>0</v>
      </c>
      <c r="F324" s="99"/>
      <c r="G324" s="9">
        <f t="shared" si="53"/>
        <v>0</v>
      </c>
      <c r="H324" s="9">
        <f t="shared" si="54"/>
        <v>0</v>
      </c>
    </row>
    <row r="325" spans="4:8" x14ac:dyDescent="0.2">
      <c r="D325" s="99"/>
      <c r="E325" s="9">
        <f t="shared" si="52"/>
        <v>0</v>
      </c>
      <c r="F325" s="99"/>
      <c r="G325" s="9">
        <f t="shared" si="53"/>
        <v>0</v>
      </c>
      <c r="H325" s="9">
        <f t="shared" si="54"/>
        <v>0</v>
      </c>
    </row>
    <row r="326" spans="4:8" x14ac:dyDescent="0.2">
      <c r="D326" s="99"/>
      <c r="E326" s="9">
        <f t="shared" si="52"/>
        <v>0</v>
      </c>
      <c r="F326" s="99"/>
      <c r="G326" s="9">
        <f t="shared" si="53"/>
        <v>0</v>
      </c>
      <c r="H326" s="9">
        <f t="shared" si="54"/>
        <v>0</v>
      </c>
    </row>
    <row r="327" spans="4:8" x14ac:dyDescent="0.2">
      <c r="D327" s="99"/>
      <c r="E327" s="9">
        <f t="shared" si="52"/>
        <v>0</v>
      </c>
      <c r="F327" s="99"/>
      <c r="G327" s="9">
        <f t="shared" si="53"/>
        <v>0</v>
      </c>
      <c r="H327" s="9">
        <f t="shared" si="54"/>
        <v>0</v>
      </c>
    </row>
    <row r="328" spans="4:8" x14ac:dyDescent="0.2">
      <c r="D328" s="99"/>
      <c r="E328" s="9">
        <f t="shared" si="52"/>
        <v>0</v>
      </c>
      <c r="F328" s="99"/>
      <c r="G328" s="9">
        <f t="shared" si="53"/>
        <v>0</v>
      </c>
      <c r="H328" s="9">
        <f t="shared" si="54"/>
        <v>0</v>
      </c>
    </row>
    <row r="329" spans="4:8" x14ac:dyDescent="0.2">
      <c r="D329" s="99"/>
      <c r="E329" s="9">
        <f t="shared" si="52"/>
        <v>0</v>
      </c>
      <c r="F329" s="99"/>
      <c r="G329" s="9">
        <f t="shared" si="53"/>
        <v>0</v>
      </c>
      <c r="H329" s="9">
        <f t="shared" si="54"/>
        <v>0</v>
      </c>
    </row>
    <row r="330" spans="4:8" x14ac:dyDescent="0.2">
      <c r="D330" s="99"/>
      <c r="E330" s="9">
        <f t="shared" si="52"/>
        <v>0</v>
      </c>
      <c r="F330" s="99"/>
      <c r="G330" s="9">
        <f t="shared" si="53"/>
        <v>0</v>
      </c>
      <c r="H330" s="9">
        <f t="shared" si="54"/>
        <v>0</v>
      </c>
    </row>
    <row r="331" spans="4:8" x14ac:dyDescent="0.2">
      <c r="D331" s="99"/>
      <c r="E331" s="9">
        <f t="shared" si="52"/>
        <v>0</v>
      </c>
      <c r="F331" s="99"/>
      <c r="G331" s="9">
        <f t="shared" si="53"/>
        <v>0</v>
      </c>
      <c r="H331" s="9">
        <f t="shared" si="54"/>
        <v>0</v>
      </c>
    </row>
    <row r="332" spans="4:8" x14ac:dyDescent="0.2">
      <c r="D332" s="99"/>
      <c r="E332" s="9">
        <f t="shared" si="52"/>
        <v>0</v>
      </c>
      <c r="F332" s="99"/>
      <c r="G332" s="9">
        <f t="shared" si="53"/>
        <v>0</v>
      </c>
      <c r="H332" s="9">
        <f t="shared" si="54"/>
        <v>0</v>
      </c>
    </row>
    <row r="333" spans="4:8" x14ac:dyDescent="0.2">
      <c r="D333" s="99"/>
      <c r="E333" s="9">
        <f t="shared" si="52"/>
        <v>0</v>
      </c>
      <c r="F333" s="99"/>
      <c r="G333" s="9">
        <f t="shared" si="53"/>
        <v>0</v>
      </c>
      <c r="H333" s="9">
        <f t="shared" si="54"/>
        <v>0</v>
      </c>
    </row>
    <row r="334" spans="4:8" x14ac:dyDescent="0.2">
      <c r="D334" s="99"/>
      <c r="E334" s="9">
        <f t="shared" si="52"/>
        <v>0</v>
      </c>
      <c r="F334" s="99"/>
      <c r="G334" s="9">
        <f t="shared" si="53"/>
        <v>0</v>
      </c>
      <c r="H334" s="9">
        <f t="shared" si="54"/>
        <v>0</v>
      </c>
    </row>
    <row r="335" spans="4:8" x14ac:dyDescent="0.2">
      <c r="D335" s="99"/>
      <c r="E335" s="9">
        <f t="shared" si="52"/>
        <v>0</v>
      </c>
      <c r="F335" s="99"/>
      <c r="G335" s="9">
        <f t="shared" si="53"/>
        <v>0</v>
      </c>
      <c r="H335" s="9">
        <f t="shared" si="54"/>
        <v>0</v>
      </c>
    </row>
    <row r="336" spans="4:8" x14ac:dyDescent="0.2">
      <c r="D336" s="99"/>
      <c r="E336" s="9">
        <f t="shared" si="52"/>
        <v>0</v>
      </c>
      <c r="F336" s="99"/>
      <c r="G336" s="9">
        <f t="shared" si="53"/>
        <v>0</v>
      </c>
      <c r="H336" s="9">
        <f t="shared" si="54"/>
        <v>0</v>
      </c>
    </row>
    <row r="337" spans="4:8" x14ac:dyDescent="0.2">
      <c r="D337" s="99"/>
      <c r="E337" s="9">
        <f t="shared" si="52"/>
        <v>0</v>
      </c>
      <c r="F337" s="99"/>
      <c r="G337" s="9">
        <f t="shared" si="53"/>
        <v>0</v>
      </c>
      <c r="H337" s="9">
        <f t="shared" si="54"/>
        <v>0</v>
      </c>
    </row>
    <row r="338" spans="4:8" x14ac:dyDescent="0.2">
      <c r="D338" s="99"/>
      <c r="E338" s="9">
        <f t="shared" si="52"/>
        <v>0</v>
      </c>
      <c r="F338" s="99"/>
      <c r="G338" s="9">
        <f t="shared" si="53"/>
        <v>0</v>
      </c>
      <c r="H338" s="9">
        <f t="shared" si="54"/>
        <v>0</v>
      </c>
    </row>
    <row r="339" spans="4:8" x14ac:dyDescent="0.2">
      <c r="D339" s="99"/>
      <c r="E339" s="9">
        <f t="shared" si="52"/>
        <v>0</v>
      </c>
      <c r="F339" s="99"/>
      <c r="G339" s="9">
        <f t="shared" si="53"/>
        <v>0</v>
      </c>
      <c r="H339" s="9">
        <f t="shared" si="54"/>
        <v>0</v>
      </c>
    </row>
    <row r="340" spans="4:8" x14ac:dyDescent="0.2">
      <c r="D340" s="99"/>
      <c r="E340" s="9">
        <f t="shared" si="52"/>
        <v>0</v>
      </c>
      <c r="F340" s="99"/>
      <c r="G340" s="9">
        <f t="shared" si="53"/>
        <v>0</v>
      </c>
      <c r="H340" s="9">
        <f t="shared" si="54"/>
        <v>0</v>
      </c>
    </row>
    <row r="341" spans="4:8" x14ac:dyDescent="0.2">
      <c r="D341" s="99"/>
      <c r="E341" s="9">
        <f t="shared" si="52"/>
        <v>0</v>
      </c>
      <c r="F341" s="99"/>
      <c r="G341" s="9">
        <f t="shared" si="53"/>
        <v>0</v>
      </c>
      <c r="H341" s="9">
        <f t="shared" si="54"/>
        <v>0</v>
      </c>
    </row>
    <row r="342" spans="4:8" x14ac:dyDescent="0.2">
      <c r="D342" s="99"/>
      <c r="E342" s="9">
        <f t="shared" si="52"/>
        <v>0</v>
      </c>
      <c r="F342" s="99"/>
      <c r="G342" s="9">
        <f t="shared" si="53"/>
        <v>0</v>
      </c>
      <c r="H342" s="9">
        <f t="shared" si="54"/>
        <v>0</v>
      </c>
    </row>
    <row r="343" spans="4:8" x14ac:dyDescent="0.2">
      <c r="D343" s="99"/>
      <c r="E343" s="9">
        <f t="shared" si="52"/>
        <v>0</v>
      </c>
      <c r="F343" s="99"/>
      <c r="G343" s="9">
        <f t="shared" si="53"/>
        <v>0</v>
      </c>
      <c r="H343" s="9">
        <f t="shared" si="54"/>
        <v>0</v>
      </c>
    </row>
    <row r="344" spans="4:8" x14ac:dyDescent="0.2">
      <c r="D344" s="99"/>
      <c r="E344" s="9">
        <f t="shared" si="52"/>
        <v>0</v>
      </c>
      <c r="F344" s="99"/>
      <c r="G344" s="9">
        <f t="shared" si="53"/>
        <v>0</v>
      </c>
      <c r="H344" s="9">
        <f t="shared" si="54"/>
        <v>0</v>
      </c>
    </row>
    <row r="345" spans="4:8" x14ac:dyDescent="0.2">
      <c r="D345" s="99"/>
      <c r="E345" s="9">
        <f t="shared" si="52"/>
        <v>0</v>
      </c>
      <c r="F345" s="99"/>
      <c r="G345" s="9">
        <f t="shared" si="53"/>
        <v>0</v>
      </c>
      <c r="H345" s="9">
        <f t="shared" si="54"/>
        <v>0</v>
      </c>
    </row>
    <row r="346" spans="4:8" x14ac:dyDescent="0.2">
      <c r="D346" s="99"/>
      <c r="E346" s="9">
        <f t="shared" si="52"/>
        <v>0</v>
      </c>
      <c r="F346" s="99"/>
      <c r="G346" s="9">
        <f t="shared" si="53"/>
        <v>0</v>
      </c>
      <c r="H346" s="9">
        <f t="shared" si="54"/>
        <v>0</v>
      </c>
    </row>
    <row r="347" spans="4:8" x14ac:dyDescent="0.2">
      <c r="D347" s="99"/>
      <c r="E347" s="9">
        <f t="shared" si="52"/>
        <v>0</v>
      </c>
      <c r="F347" s="99"/>
      <c r="G347" s="9">
        <f t="shared" si="53"/>
        <v>0</v>
      </c>
      <c r="H347" s="9">
        <f t="shared" si="54"/>
        <v>0</v>
      </c>
    </row>
    <row r="348" spans="4:8" x14ac:dyDescent="0.2">
      <c r="D348" s="99"/>
      <c r="E348" s="9">
        <f t="shared" si="52"/>
        <v>0</v>
      </c>
      <c r="F348" s="99"/>
      <c r="G348" s="9">
        <f t="shared" si="53"/>
        <v>0</v>
      </c>
      <c r="H348" s="9">
        <f t="shared" si="54"/>
        <v>0</v>
      </c>
    </row>
    <row r="349" spans="4:8" x14ac:dyDescent="0.2">
      <c r="D349" s="99"/>
      <c r="E349" s="9">
        <f t="shared" si="52"/>
        <v>0</v>
      </c>
      <c r="F349" s="99"/>
      <c r="G349" s="9">
        <f t="shared" si="53"/>
        <v>0</v>
      </c>
      <c r="H349" s="9">
        <f t="shared" si="54"/>
        <v>0</v>
      </c>
    </row>
    <row r="350" spans="4:8" x14ac:dyDescent="0.2">
      <c r="D350" s="99"/>
      <c r="E350" s="9">
        <f t="shared" si="52"/>
        <v>0</v>
      </c>
      <c r="F350" s="99"/>
      <c r="G350" s="9">
        <f t="shared" si="53"/>
        <v>0</v>
      </c>
      <c r="H350" s="9">
        <f t="shared" si="54"/>
        <v>0</v>
      </c>
    </row>
    <row r="351" spans="4:8" x14ac:dyDescent="0.2">
      <c r="D351" s="99"/>
      <c r="E351" s="9">
        <f t="shared" si="52"/>
        <v>0</v>
      </c>
      <c r="F351" s="99"/>
      <c r="G351" s="9">
        <f t="shared" si="53"/>
        <v>0</v>
      </c>
      <c r="H351" s="9">
        <f t="shared" si="54"/>
        <v>0</v>
      </c>
    </row>
    <row r="352" spans="4:8" x14ac:dyDescent="0.2">
      <c r="D352" s="99"/>
      <c r="E352" s="9">
        <f t="shared" si="52"/>
        <v>0</v>
      </c>
      <c r="F352" s="99"/>
      <c r="G352" s="9">
        <f t="shared" si="53"/>
        <v>0</v>
      </c>
      <c r="H352" s="9">
        <f t="shared" si="54"/>
        <v>0</v>
      </c>
    </row>
    <row r="353" spans="4:8" x14ac:dyDescent="0.2">
      <c r="D353" s="99"/>
      <c r="E353" s="9">
        <f t="shared" si="52"/>
        <v>0</v>
      </c>
      <c r="F353" s="99"/>
      <c r="G353" s="9">
        <f t="shared" si="53"/>
        <v>0</v>
      </c>
      <c r="H353" s="9">
        <f t="shared" si="54"/>
        <v>0</v>
      </c>
    </row>
    <row r="354" spans="4:8" x14ac:dyDescent="0.2">
      <c r="D354" s="99"/>
      <c r="E354" s="9">
        <f t="shared" si="52"/>
        <v>0</v>
      </c>
      <c r="F354" s="99"/>
      <c r="G354" s="9">
        <f t="shared" si="53"/>
        <v>0</v>
      </c>
      <c r="H354" s="9">
        <f t="shared" si="54"/>
        <v>0</v>
      </c>
    </row>
    <row r="355" spans="4:8" x14ac:dyDescent="0.2">
      <c r="D355" s="99"/>
      <c r="E355" s="9">
        <f t="shared" si="52"/>
        <v>0</v>
      </c>
      <c r="F355" s="99"/>
      <c r="G355" s="9">
        <f t="shared" si="53"/>
        <v>0</v>
      </c>
      <c r="H355" s="9">
        <f t="shared" si="54"/>
        <v>0</v>
      </c>
    </row>
    <row r="356" spans="4:8" x14ac:dyDescent="0.2">
      <c r="D356" s="99"/>
      <c r="E356" s="9">
        <f t="shared" si="52"/>
        <v>0</v>
      </c>
      <c r="F356" s="99"/>
      <c r="G356" s="9">
        <f t="shared" si="53"/>
        <v>0</v>
      </c>
      <c r="H356" s="9">
        <f t="shared" si="54"/>
        <v>0</v>
      </c>
    </row>
    <row r="357" spans="4:8" x14ac:dyDescent="0.2">
      <c r="D357" s="99"/>
      <c r="E357" s="9">
        <f t="shared" si="52"/>
        <v>0</v>
      </c>
      <c r="F357" s="99"/>
      <c r="G357" s="9">
        <f t="shared" si="53"/>
        <v>0</v>
      </c>
      <c r="H357" s="9">
        <f t="shared" si="54"/>
        <v>0</v>
      </c>
    </row>
    <row r="358" spans="4:8" x14ac:dyDescent="0.2">
      <c r="D358" s="99"/>
      <c r="E358" s="9">
        <f t="shared" si="52"/>
        <v>0</v>
      </c>
      <c r="F358" s="99"/>
      <c r="G358" s="9">
        <f t="shared" si="53"/>
        <v>0</v>
      </c>
      <c r="H358" s="9">
        <f t="shared" si="54"/>
        <v>0</v>
      </c>
    </row>
    <row r="359" spans="4:8" x14ac:dyDescent="0.2">
      <c r="D359" s="99"/>
      <c r="E359" s="9">
        <f t="shared" si="52"/>
        <v>0</v>
      </c>
      <c r="F359" s="99"/>
      <c r="G359" s="9">
        <f t="shared" si="53"/>
        <v>0</v>
      </c>
      <c r="H359" s="9">
        <f t="shared" si="54"/>
        <v>0</v>
      </c>
    </row>
    <row r="360" spans="4:8" x14ac:dyDescent="0.2">
      <c r="D360" s="99"/>
      <c r="E360" s="9">
        <f t="shared" si="52"/>
        <v>0</v>
      </c>
      <c r="F360" s="99"/>
      <c r="G360" s="9">
        <f t="shared" si="53"/>
        <v>0</v>
      </c>
      <c r="H360" s="9">
        <f t="shared" si="54"/>
        <v>0</v>
      </c>
    </row>
    <row r="361" spans="4:8" x14ac:dyDescent="0.2">
      <c r="D361" s="99"/>
      <c r="E361" s="9">
        <f t="shared" si="52"/>
        <v>0</v>
      </c>
      <c r="F361" s="99"/>
      <c r="G361" s="9">
        <f t="shared" si="53"/>
        <v>0</v>
      </c>
      <c r="H361" s="9">
        <f t="shared" si="54"/>
        <v>0</v>
      </c>
    </row>
    <row r="362" spans="4:8" x14ac:dyDescent="0.2">
      <c r="D362" s="99"/>
      <c r="E362" s="9">
        <f t="shared" si="52"/>
        <v>0</v>
      </c>
      <c r="F362" s="99"/>
      <c r="G362" s="9">
        <f t="shared" si="53"/>
        <v>0</v>
      </c>
      <c r="H362" s="9">
        <f t="shared" si="54"/>
        <v>0</v>
      </c>
    </row>
    <row r="363" spans="4:8" x14ac:dyDescent="0.2">
      <c r="D363" s="99"/>
      <c r="E363" s="9">
        <f t="shared" si="52"/>
        <v>0</v>
      </c>
      <c r="F363" s="99"/>
      <c r="G363" s="9">
        <f t="shared" si="53"/>
        <v>0</v>
      </c>
      <c r="H363" s="9">
        <f t="shared" si="54"/>
        <v>0</v>
      </c>
    </row>
    <row r="364" spans="4:8" x14ac:dyDescent="0.2">
      <c r="D364" s="99"/>
      <c r="E364" s="9">
        <f t="shared" si="52"/>
        <v>0</v>
      </c>
      <c r="F364" s="99"/>
      <c r="G364" s="9">
        <f t="shared" si="53"/>
        <v>0</v>
      </c>
      <c r="H364" s="9">
        <f t="shared" si="54"/>
        <v>0</v>
      </c>
    </row>
    <row r="365" spans="4:8" x14ac:dyDescent="0.2">
      <c r="D365" s="99"/>
      <c r="E365" s="9">
        <f t="shared" si="52"/>
        <v>0</v>
      </c>
      <c r="F365" s="99"/>
      <c r="G365" s="9">
        <f t="shared" si="53"/>
        <v>0</v>
      </c>
      <c r="H365" s="9">
        <f t="shared" si="54"/>
        <v>0</v>
      </c>
    </row>
    <row r="366" spans="4:8" x14ac:dyDescent="0.2">
      <c r="D366" s="99"/>
      <c r="E366" s="9">
        <f t="shared" si="52"/>
        <v>0</v>
      </c>
      <c r="F366" s="99"/>
      <c r="G366" s="9">
        <f t="shared" si="53"/>
        <v>0</v>
      </c>
      <c r="H366" s="9">
        <f t="shared" si="54"/>
        <v>0</v>
      </c>
    </row>
    <row r="367" spans="4:8" x14ac:dyDescent="0.2">
      <c r="D367" s="99"/>
      <c r="E367" s="9">
        <f t="shared" si="52"/>
        <v>0</v>
      </c>
      <c r="F367" s="99"/>
      <c r="G367" s="9">
        <f t="shared" si="53"/>
        <v>0</v>
      </c>
      <c r="H367" s="9">
        <f t="shared" si="54"/>
        <v>0</v>
      </c>
    </row>
    <row r="368" spans="4:8" x14ac:dyDescent="0.2">
      <c r="D368" s="99"/>
      <c r="E368" s="9">
        <f t="shared" si="52"/>
        <v>0</v>
      </c>
      <c r="F368" s="99"/>
      <c r="G368" s="9">
        <f t="shared" si="53"/>
        <v>0</v>
      </c>
      <c r="H368" s="9">
        <f t="shared" si="54"/>
        <v>0</v>
      </c>
    </row>
    <row r="369" spans="4:8" x14ac:dyDescent="0.2">
      <c r="D369" s="99"/>
      <c r="E369" s="9">
        <f t="shared" si="52"/>
        <v>0</v>
      </c>
      <c r="F369" s="99"/>
      <c r="G369" s="9">
        <f t="shared" si="53"/>
        <v>0</v>
      </c>
      <c r="H369" s="9">
        <f t="shared" si="54"/>
        <v>0</v>
      </c>
    </row>
    <row r="370" spans="4:8" x14ac:dyDescent="0.2">
      <c r="D370" s="99"/>
      <c r="E370" s="9">
        <f t="shared" si="52"/>
        <v>0</v>
      </c>
      <c r="F370" s="99"/>
      <c r="G370" s="9">
        <f t="shared" si="53"/>
        <v>0</v>
      </c>
      <c r="H370" s="9">
        <f t="shared" si="54"/>
        <v>0</v>
      </c>
    </row>
    <row r="371" spans="4:8" x14ac:dyDescent="0.2">
      <c r="D371" s="99"/>
      <c r="E371" s="9">
        <f t="shared" ref="E371:E434" si="55">+D371</f>
        <v>0</v>
      </c>
      <c r="F371" s="99"/>
      <c r="G371" s="9">
        <f t="shared" ref="G371:G434" si="56">IF(J371&gt;0,0,F371)</f>
        <v>0</v>
      </c>
      <c r="H371" s="9">
        <f t="shared" ref="H371:H434" si="57">+D371</f>
        <v>0</v>
      </c>
    </row>
    <row r="372" spans="4:8" x14ac:dyDescent="0.2">
      <c r="D372" s="99"/>
      <c r="E372" s="9">
        <f t="shared" si="55"/>
        <v>0</v>
      </c>
      <c r="F372" s="99"/>
      <c r="G372" s="9">
        <f t="shared" si="56"/>
        <v>0</v>
      </c>
      <c r="H372" s="9">
        <f t="shared" si="57"/>
        <v>0</v>
      </c>
    </row>
    <row r="373" spans="4:8" x14ac:dyDescent="0.2">
      <c r="D373" s="99"/>
      <c r="E373" s="9">
        <f t="shared" si="55"/>
        <v>0</v>
      </c>
      <c r="F373" s="99"/>
      <c r="G373" s="9">
        <f t="shared" si="56"/>
        <v>0</v>
      </c>
      <c r="H373" s="9">
        <f t="shared" si="57"/>
        <v>0</v>
      </c>
    </row>
    <row r="374" spans="4:8" x14ac:dyDescent="0.2">
      <c r="D374" s="99"/>
      <c r="E374" s="9">
        <f t="shared" si="55"/>
        <v>0</v>
      </c>
      <c r="F374" s="99"/>
      <c r="G374" s="9">
        <f t="shared" si="56"/>
        <v>0</v>
      </c>
      <c r="H374" s="9">
        <f t="shared" si="57"/>
        <v>0</v>
      </c>
    </row>
    <row r="375" spans="4:8" x14ac:dyDescent="0.2">
      <c r="D375" s="99"/>
      <c r="E375" s="9">
        <f t="shared" si="55"/>
        <v>0</v>
      </c>
      <c r="F375" s="99"/>
      <c r="G375" s="9">
        <f t="shared" si="56"/>
        <v>0</v>
      </c>
      <c r="H375" s="9">
        <f t="shared" si="57"/>
        <v>0</v>
      </c>
    </row>
    <row r="376" spans="4:8" x14ac:dyDescent="0.2">
      <c r="D376" s="99"/>
      <c r="E376" s="9">
        <f t="shared" si="55"/>
        <v>0</v>
      </c>
      <c r="F376" s="99"/>
      <c r="G376" s="9">
        <f t="shared" si="56"/>
        <v>0</v>
      </c>
      <c r="H376" s="9">
        <f t="shared" si="57"/>
        <v>0</v>
      </c>
    </row>
    <row r="377" spans="4:8" x14ac:dyDescent="0.2">
      <c r="D377" s="99"/>
      <c r="E377" s="9">
        <f t="shared" si="55"/>
        <v>0</v>
      </c>
      <c r="F377" s="99"/>
      <c r="G377" s="9">
        <f t="shared" si="56"/>
        <v>0</v>
      </c>
      <c r="H377" s="9">
        <f t="shared" si="57"/>
        <v>0</v>
      </c>
    </row>
    <row r="378" spans="4:8" x14ac:dyDescent="0.2">
      <c r="D378" s="99"/>
      <c r="E378" s="9">
        <f t="shared" si="55"/>
        <v>0</v>
      </c>
      <c r="F378" s="99"/>
      <c r="G378" s="9">
        <f t="shared" si="56"/>
        <v>0</v>
      </c>
      <c r="H378" s="9">
        <f t="shared" si="57"/>
        <v>0</v>
      </c>
    </row>
    <row r="379" spans="4:8" x14ac:dyDescent="0.2">
      <c r="D379" s="99"/>
      <c r="E379" s="9">
        <f t="shared" si="55"/>
        <v>0</v>
      </c>
      <c r="F379" s="99"/>
      <c r="G379" s="9">
        <f t="shared" si="56"/>
        <v>0</v>
      </c>
      <c r="H379" s="9">
        <f t="shared" si="57"/>
        <v>0</v>
      </c>
    </row>
    <row r="380" spans="4:8" x14ac:dyDescent="0.2">
      <c r="D380" s="99"/>
      <c r="E380" s="9">
        <f t="shared" si="55"/>
        <v>0</v>
      </c>
      <c r="F380" s="99"/>
      <c r="G380" s="9">
        <f t="shared" si="56"/>
        <v>0</v>
      </c>
      <c r="H380" s="9">
        <f t="shared" si="57"/>
        <v>0</v>
      </c>
    </row>
    <row r="381" spans="4:8" x14ac:dyDescent="0.2">
      <c r="D381" s="99"/>
      <c r="E381" s="9">
        <f t="shared" si="55"/>
        <v>0</v>
      </c>
      <c r="F381" s="99"/>
      <c r="G381" s="9">
        <f t="shared" si="56"/>
        <v>0</v>
      </c>
      <c r="H381" s="9">
        <f t="shared" si="57"/>
        <v>0</v>
      </c>
    </row>
    <row r="382" spans="4:8" x14ac:dyDescent="0.2">
      <c r="D382" s="99"/>
      <c r="E382" s="9">
        <f t="shared" si="55"/>
        <v>0</v>
      </c>
      <c r="F382" s="99"/>
      <c r="G382" s="9">
        <f t="shared" si="56"/>
        <v>0</v>
      </c>
      <c r="H382" s="9">
        <f t="shared" si="57"/>
        <v>0</v>
      </c>
    </row>
    <row r="383" spans="4:8" x14ac:dyDescent="0.2">
      <c r="D383" s="99"/>
      <c r="E383" s="9">
        <f t="shared" si="55"/>
        <v>0</v>
      </c>
      <c r="F383" s="99"/>
      <c r="G383" s="9">
        <f t="shared" si="56"/>
        <v>0</v>
      </c>
      <c r="H383" s="9">
        <f t="shared" si="57"/>
        <v>0</v>
      </c>
    </row>
    <row r="384" spans="4:8" x14ac:dyDescent="0.2">
      <c r="D384" s="99"/>
      <c r="E384" s="9">
        <f t="shared" si="55"/>
        <v>0</v>
      </c>
      <c r="F384" s="99"/>
      <c r="G384" s="9">
        <f t="shared" si="56"/>
        <v>0</v>
      </c>
      <c r="H384" s="9">
        <f t="shared" si="57"/>
        <v>0</v>
      </c>
    </row>
    <row r="385" spans="4:8" x14ac:dyDescent="0.2">
      <c r="D385" s="99"/>
      <c r="E385" s="9">
        <f t="shared" si="55"/>
        <v>0</v>
      </c>
      <c r="F385" s="99"/>
      <c r="G385" s="9">
        <f t="shared" si="56"/>
        <v>0</v>
      </c>
      <c r="H385" s="9">
        <f t="shared" si="57"/>
        <v>0</v>
      </c>
    </row>
    <row r="386" spans="4:8" x14ac:dyDescent="0.2">
      <c r="D386" s="99"/>
      <c r="E386" s="9">
        <f t="shared" si="55"/>
        <v>0</v>
      </c>
      <c r="F386" s="99"/>
      <c r="G386" s="9">
        <f t="shared" si="56"/>
        <v>0</v>
      </c>
      <c r="H386" s="9">
        <f t="shared" si="57"/>
        <v>0</v>
      </c>
    </row>
    <row r="387" spans="4:8" x14ac:dyDescent="0.2">
      <c r="D387" s="99"/>
      <c r="E387" s="9">
        <f t="shared" si="55"/>
        <v>0</v>
      </c>
      <c r="F387" s="99"/>
      <c r="G387" s="9">
        <f t="shared" si="56"/>
        <v>0</v>
      </c>
      <c r="H387" s="9">
        <f t="shared" si="57"/>
        <v>0</v>
      </c>
    </row>
    <row r="388" spans="4:8" x14ac:dyDescent="0.2">
      <c r="D388" s="99"/>
      <c r="E388" s="9">
        <f t="shared" si="55"/>
        <v>0</v>
      </c>
      <c r="F388" s="99"/>
      <c r="G388" s="9">
        <f t="shared" si="56"/>
        <v>0</v>
      </c>
      <c r="H388" s="9">
        <f t="shared" si="57"/>
        <v>0</v>
      </c>
    </row>
    <row r="389" spans="4:8" x14ac:dyDescent="0.2">
      <c r="D389" s="99"/>
      <c r="E389" s="9">
        <f t="shared" si="55"/>
        <v>0</v>
      </c>
      <c r="F389" s="99"/>
      <c r="G389" s="9">
        <f t="shared" si="56"/>
        <v>0</v>
      </c>
      <c r="H389" s="9">
        <f t="shared" si="57"/>
        <v>0</v>
      </c>
    </row>
    <row r="390" spans="4:8" x14ac:dyDescent="0.2">
      <c r="D390" s="99"/>
      <c r="E390" s="9">
        <f t="shared" si="55"/>
        <v>0</v>
      </c>
      <c r="F390" s="99"/>
      <c r="G390" s="9">
        <f t="shared" si="56"/>
        <v>0</v>
      </c>
      <c r="H390" s="9">
        <f t="shared" si="57"/>
        <v>0</v>
      </c>
    </row>
    <row r="391" spans="4:8" x14ac:dyDescent="0.2">
      <c r="D391" s="99"/>
      <c r="E391" s="9">
        <f t="shared" si="55"/>
        <v>0</v>
      </c>
      <c r="F391" s="99"/>
      <c r="G391" s="9">
        <f t="shared" si="56"/>
        <v>0</v>
      </c>
      <c r="H391" s="9">
        <f t="shared" si="57"/>
        <v>0</v>
      </c>
    </row>
    <row r="392" spans="4:8" x14ac:dyDescent="0.2">
      <c r="D392" s="99"/>
      <c r="E392" s="9">
        <f t="shared" si="55"/>
        <v>0</v>
      </c>
      <c r="F392" s="99"/>
      <c r="G392" s="9">
        <f t="shared" si="56"/>
        <v>0</v>
      </c>
      <c r="H392" s="9">
        <f t="shared" si="57"/>
        <v>0</v>
      </c>
    </row>
    <row r="393" spans="4:8" x14ac:dyDescent="0.2">
      <c r="D393" s="99"/>
      <c r="E393" s="9">
        <f t="shared" si="55"/>
        <v>0</v>
      </c>
      <c r="F393" s="99"/>
      <c r="G393" s="9">
        <f t="shared" si="56"/>
        <v>0</v>
      </c>
      <c r="H393" s="9">
        <f t="shared" si="57"/>
        <v>0</v>
      </c>
    </row>
    <row r="394" spans="4:8" x14ac:dyDescent="0.2">
      <c r="D394" s="99"/>
      <c r="E394" s="9">
        <f t="shared" si="55"/>
        <v>0</v>
      </c>
      <c r="F394" s="99"/>
      <c r="G394" s="9">
        <f t="shared" si="56"/>
        <v>0</v>
      </c>
      <c r="H394" s="9">
        <f t="shared" si="57"/>
        <v>0</v>
      </c>
    </row>
    <row r="395" spans="4:8" x14ac:dyDescent="0.2">
      <c r="D395" s="99"/>
      <c r="E395" s="9">
        <f t="shared" si="55"/>
        <v>0</v>
      </c>
      <c r="F395" s="99"/>
      <c r="G395" s="9">
        <f t="shared" si="56"/>
        <v>0</v>
      </c>
      <c r="H395" s="9">
        <f t="shared" si="57"/>
        <v>0</v>
      </c>
    </row>
    <row r="396" spans="4:8" x14ac:dyDescent="0.2">
      <c r="D396" s="99"/>
      <c r="E396" s="9">
        <f t="shared" si="55"/>
        <v>0</v>
      </c>
      <c r="F396" s="99"/>
      <c r="G396" s="9">
        <f t="shared" si="56"/>
        <v>0</v>
      </c>
      <c r="H396" s="9">
        <f t="shared" si="57"/>
        <v>0</v>
      </c>
    </row>
    <row r="397" spans="4:8" x14ac:dyDescent="0.2">
      <c r="D397" s="99"/>
      <c r="E397" s="9">
        <f t="shared" si="55"/>
        <v>0</v>
      </c>
      <c r="F397" s="99"/>
      <c r="G397" s="9">
        <f t="shared" si="56"/>
        <v>0</v>
      </c>
      <c r="H397" s="9">
        <f t="shared" si="57"/>
        <v>0</v>
      </c>
    </row>
    <row r="398" spans="4:8" x14ac:dyDescent="0.2">
      <c r="D398" s="99"/>
      <c r="E398" s="9">
        <f t="shared" si="55"/>
        <v>0</v>
      </c>
      <c r="F398" s="99"/>
      <c r="G398" s="9">
        <f t="shared" si="56"/>
        <v>0</v>
      </c>
      <c r="H398" s="9">
        <f t="shared" si="57"/>
        <v>0</v>
      </c>
    </row>
    <row r="399" spans="4:8" x14ac:dyDescent="0.2">
      <c r="D399" s="99"/>
      <c r="E399" s="9">
        <f t="shared" si="55"/>
        <v>0</v>
      </c>
      <c r="F399" s="99"/>
      <c r="G399" s="9">
        <f t="shared" si="56"/>
        <v>0</v>
      </c>
      <c r="H399" s="9">
        <f t="shared" si="57"/>
        <v>0</v>
      </c>
    </row>
    <row r="400" spans="4:8" x14ac:dyDescent="0.2">
      <c r="D400" s="99"/>
      <c r="E400" s="9">
        <f t="shared" si="55"/>
        <v>0</v>
      </c>
      <c r="F400" s="99"/>
      <c r="G400" s="9">
        <f t="shared" si="56"/>
        <v>0</v>
      </c>
      <c r="H400" s="9">
        <f t="shared" si="57"/>
        <v>0</v>
      </c>
    </row>
    <row r="401" spans="4:8" x14ac:dyDescent="0.2">
      <c r="D401" s="99"/>
      <c r="E401" s="9">
        <f t="shared" si="55"/>
        <v>0</v>
      </c>
      <c r="F401" s="99"/>
      <c r="G401" s="9">
        <f t="shared" si="56"/>
        <v>0</v>
      </c>
      <c r="H401" s="9">
        <f t="shared" si="57"/>
        <v>0</v>
      </c>
    </row>
    <row r="402" spans="4:8" x14ac:dyDescent="0.2">
      <c r="D402" s="99"/>
      <c r="E402" s="9">
        <f t="shared" si="55"/>
        <v>0</v>
      </c>
      <c r="F402" s="99"/>
      <c r="G402" s="9">
        <f t="shared" si="56"/>
        <v>0</v>
      </c>
      <c r="H402" s="9">
        <f t="shared" si="57"/>
        <v>0</v>
      </c>
    </row>
    <row r="403" spans="4:8" x14ac:dyDescent="0.2">
      <c r="D403" s="99"/>
      <c r="E403" s="9">
        <f t="shared" si="55"/>
        <v>0</v>
      </c>
      <c r="F403" s="99"/>
      <c r="G403" s="9">
        <f t="shared" si="56"/>
        <v>0</v>
      </c>
      <c r="H403" s="9">
        <f t="shared" si="57"/>
        <v>0</v>
      </c>
    </row>
    <row r="404" spans="4:8" x14ac:dyDescent="0.2">
      <c r="D404" s="99"/>
      <c r="E404" s="9">
        <f t="shared" si="55"/>
        <v>0</v>
      </c>
      <c r="F404" s="99"/>
      <c r="G404" s="9">
        <f t="shared" si="56"/>
        <v>0</v>
      </c>
      <c r="H404" s="9">
        <f t="shared" si="57"/>
        <v>0</v>
      </c>
    </row>
    <row r="405" spans="4:8" x14ac:dyDescent="0.2">
      <c r="D405" s="99"/>
      <c r="E405" s="9">
        <f t="shared" si="55"/>
        <v>0</v>
      </c>
      <c r="F405" s="99"/>
      <c r="G405" s="9">
        <f t="shared" si="56"/>
        <v>0</v>
      </c>
      <c r="H405" s="9">
        <f t="shared" si="57"/>
        <v>0</v>
      </c>
    </row>
    <row r="406" spans="4:8" x14ac:dyDescent="0.2">
      <c r="D406" s="99"/>
      <c r="E406" s="9">
        <f t="shared" si="55"/>
        <v>0</v>
      </c>
      <c r="F406" s="99"/>
      <c r="G406" s="9">
        <f t="shared" si="56"/>
        <v>0</v>
      </c>
      <c r="H406" s="9">
        <f t="shared" si="57"/>
        <v>0</v>
      </c>
    </row>
    <row r="407" spans="4:8" x14ac:dyDescent="0.2">
      <c r="D407" s="99"/>
      <c r="E407" s="9">
        <f t="shared" si="55"/>
        <v>0</v>
      </c>
      <c r="F407" s="99"/>
      <c r="G407" s="9">
        <f t="shared" si="56"/>
        <v>0</v>
      </c>
      <c r="H407" s="9">
        <f t="shared" si="57"/>
        <v>0</v>
      </c>
    </row>
    <row r="408" spans="4:8" x14ac:dyDescent="0.2">
      <c r="D408" s="99"/>
      <c r="E408" s="9">
        <f t="shared" si="55"/>
        <v>0</v>
      </c>
      <c r="F408" s="99"/>
      <c r="G408" s="9">
        <f t="shared" si="56"/>
        <v>0</v>
      </c>
      <c r="H408" s="9">
        <f t="shared" si="57"/>
        <v>0</v>
      </c>
    </row>
    <row r="409" spans="4:8" x14ac:dyDescent="0.2">
      <c r="D409" s="99"/>
      <c r="E409" s="9">
        <f t="shared" si="55"/>
        <v>0</v>
      </c>
      <c r="F409" s="99"/>
      <c r="G409" s="9">
        <f t="shared" si="56"/>
        <v>0</v>
      </c>
      <c r="H409" s="9">
        <f t="shared" si="57"/>
        <v>0</v>
      </c>
    </row>
    <row r="410" spans="4:8" x14ac:dyDescent="0.2">
      <c r="D410" s="99"/>
      <c r="E410" s="9">
        <f t="shared" si="55"/>
        <v>0</v>
      </c>
      <c r="F410" s="99"/>
      <c r="G410" s="9">
        <f t="shared" si="56"/>
        <v>0</v>
      </c>
      <c r="H410" s="9">
        <f t="shared" si="57"/>
        <v>0</v>
      </c>
    </row>
    <row r="411" spans="4:8" x14ac:dyDescent="0.2">
      <c r="D411" s="99"/>
      <c r="E411" s="9">
        <f t="shared" si="55"/>
        <v>0</v>
      </c>
      <c r="F411" s="99"/>
      <c r="G411" s="9">
        <f t="shared" si="56"/>
        <v>0</v>
      </c>
      <c r="H411" s="9">
        <f t="shared" si="57"/>
        <v>0</v>
      </c>
    </row>
    <row r="412" spans="4:8" x14ac:dyDescent="0.2">
      <c r="D412" s="99"/>
      <c r="E412" s="9">
        <f t="shared" si="55"/>
        <v>0</v>
      </c>
      <c r="F412" s="99"/>
      <c r="G412" s="9">
        <f t="shared" si="56"/>
        <v>0</v>
      </c>
      <c r="H412" s="9">
        <f t="shared" si="57"/>
        <v>0</v>
      </c>
    </row>
    <row r="413" spans="4:8" x14ac:dyDescent="0.2">
      <c r="D413" s="99"/>
      <c r="E413" s="9">
        <f t="shared" si="55"/>
        <v>0</v>
      </c>
      <c r="F413" s="99"/>
      <c r="G413" s="9">
        <f t="shared" si="56"/>
        <v>0</v>
      </c>
      <c r="H413" s="9">
        <f t="shared" si="57"/>
        <v>0</v>
      </c>
    </row>
    <row r="414" spans="4:8" x14ac:dyDescent="0.2">
      <c r="D414" s="99"/>
      <c r="E414" s="9">
        <f t="shared" si="55"/>
        <v>0</v>
      </c>
      <c r="F414" s="99"/>
      <c r="G414" s="9">
        <f t="shared" si="56"/>
        <v>0</v>
      </c>
      <c r="H414" s="9">
        <f t="shared" si="57"/>
        <v>0</v>
      </c>
    </row>
    <row r="415" spans="4:8" x14ac:dyDescent="0.2">
      <c r="D415" s="99"/>
      <c r="E415" s="9">
        <f t="shared" si="55"/>
        <v>0</v>
      </c>
      <c r="F415" s="99"/>
      <c r="G415" s="9">
        <f t="shared" si="56"/>
        <v>0</v>
      </c>
      <c r="H415" s="9">
        <f t="shared" si="57"/>
        <v>0</v>
      </c>
    </row>
    <row r="416" spans="4:8" x14ac:dyDescent="0.2">
      <c r="D416" s="99"/>
      <c r="E416" s="9">
        <f t="shared" si="55"/>
        <v>0</v>
      </c>
      <c r="F416" s="99"/>
      <c r="G416" s="9">
        <f t="shared" si="56"/>
        <v>0</v>
      </c>
      <c r="H416" s="9">
        <f t="shared" si="57"/>
        <v>0</v>
      </c>
    </row>
    <row r="417" spans="4:8" x14ac:dyDescent="0.2">
      <c r="D417" s="99"/>
      <c r="E417" s="9">
        <f t="shared" si="55"/>
        <v>0</v>
      </c>
      <c r="F417" s="99"/>
      <c r="G417" s="9">
        <f t="shared" si="56"/>
        <v>0</v>
      </c>
      <c r="H417" s="9">
        <f t="shared" si="57"/>
        <v>0</v>
      </c>
    </row>
    <row r="418" spans="4:8" x14ac:dyDescent="0.2">
      <c r="D418" s="99"/>
      <c r="E418" s="9">
        <f t="shared" si="55"/>
        <v>0</v>
      </c>
      <c r="F418" s="99"/>
      <c r="G418" s="9">
        <f t="shared" si="56"/>
        <v>0</v>
      </c>
      <c r="H418" s="9">
        <f t="shared" si="57"/>
        <v>0</v>
      </c>
    </row>
    <row r="419" spans="4:8" x14ac:dyDescent="0.2">
      <c r="D419" s="99"/>
      <c r="E419" s="9">
        <f t="shared" si="55"/>
        <v>0</v>
      </c>
      <c r="F419" s="99"/>
      <c r="G419" s="9">
        <f t="shared" si="56"/>
        <v>0</v>
      </c>
      <c r="H419" s="9">
        <f t="shared" si="57"/>
        <v>0</v>
      </c>
    </row>
    <row r="420" spans="4:8" x14ac:dyDescent="0.2">
      <c r="D420" s="99"/>
      <c r="E420" s="9">
        <f t="shared" si="55"/>
        <v>0</v>
      </c>
      <c r="F420" s="99"/>
      <c r="G420" s="9">
        <f t="shared" si="56"/>
        <v>0</v>
      </c>
      <c r="H420" s="9">
        <f t="shared" si="57"/>
        <v>0</v>
      </c>
    </row>
    <row r="421" spans="4:8" x14ac:dyDescent="0.2">
      <c r="D421" s="99"/>
      <c r="E421" s="9">
        <f t="shared" si="55"/>
        <v>0</v>
      </c>
      <c r="F421" s="99"/>
      <c r="G421" s="9">
        <f t="shared" si="56"/>
        <v>0</v>
      </c>
      <c r="H421" s="9">
        <f t="shared" si="57"/>
        <v>0</v>
      </c>
    </row>
    <row r="422" spans="4:8" x14ac:dyDescent="0.2">
      <c r="D422" s="99"/>
      <c r="E422" s="9">
        <f t="shared" si="55"/>
        <v>0</v>
      </c>
      <c r="F422" s="99"/>
      <c r="G422" s="9">
        <f t="shared" si="56"/>
        <v>0</v>
      </c>
      <c r="H422" s="9">
        <f t="shared" si="57"/>
        <v>0</v>
      </c>
    </row>
    <row r="423" spans="4:8" x14ac:dyDescent="0.2">
      <c r="D423" s="99"/>
      <c r="E423" s="9">
        <f t="shared" si="55"/>
        <v>0</v>
      </c>
      <c r="F423" s="99"/>
      <c r="G423" s="9">
        <f t="shared" si="56"/>
        <v>0</v>
      </c>
      <c r="H423" s="9">
        <f t="shared" si="57"/>
        <v>0</v>
      </c>
    </row>
    <row r="424" spans="4:8" x14ac:dyDescent="0.2">
      <c r="D424" s="99"/>
      <c r="E424" s="9">
        <f t="shared" si="55"/>
        <v>0</v>
      </c>
      <c r="F424" s="99"/>
      <c r="G424" s="9">
        <f t="shared" si="56"/>
        <v>0</v>
      </c>
      <c r="H424" s="9">
        <f t="shared" si="57"/>
        <v>0</v>
      </c>
    </row>
    <row r="425" spans="4:8" x14ac:dyDescent="0.2">
      <c r="D425" s="99"/>
      <c r="E425" s="9">
        <f t="shared" si="55"/>
        <v>0</v>
      </c>
      <c r="F425" s="99"/>
      <c r="G425" s="9">
        <f t="shared" si="56"/>
        <v>0</v>
      </c>
      <c r="H425" s="9">
        <f t="shared" si="57"/>
        <v>0</v>
      </c>
    </row>
    <row r="426" spans="4:8" x14ac:dyDescent="0.2">
      <c r="D426" s="99"/>
      <c r="E426" s="9">
        <f t="shared" si="55"/>
        <v>0</v>
      </c>
      <c r="F426" s="99"/>
      <c r="G426" s="9">
        <f t="shared" si="56"/>
        <v>0</v>
      </c>
      <c r="H426" s="9">
        <f t="shared" si="57"/>
        <v>0</v>
      </c>
    </row>
    <row r="427" spans="4:8" x14ac:dyDescent="0.2">
      <c r="D427" s="99"/>
      <c r="E427" s="9">
        <f t="shared" si="55"/>
        <v>0</v>
      </c>
      <c r="F427" s="99"/>
      <c r="G427" s="9">
        <f t="shared" si="56"/>
        <v>0</v>
      </c>
      <c r="H427" s="9">
        <f t="shared" si="57"/>
        <v>0</v>
      </c>
    </row>
    <row r="428" spans="4:8" x14ac:dyDescent="0.2">
      <c r="D428" s="99"/>
      <c r="E428" s="9">
        <f t="shared" si="55"/>
        <v>0</v>
      </c>
      <c r="F428" s="99"/>
      <c r="G428" s="9">
        <f t="shared" si="56"/>
        <v>0</v>
      </c>
      <c r="H428" s="9">
        <f t="shared" si="57"/>
        <v>0</v>
      </c>
    </row>
    <row r="429" spans="4:8" x14ac:dyDescent="0.2">
      <c r="D429" s="99"/>
      <c r="E429" s="9">
        <f t="shared" si="55"/>
        <v>0</v>
      </c>
      <c r="F429" s="99"/>
      <c r="G429" s="9">
        <f t="shared" si="56"/>
        <v>0</v>
      </c>
      <c r="H429" s="9">
        <f t="shared" si="57"/>
        <v>0</v>
      </c>
    </row>
    <row r="430" spans="4:8" x14ac:dyDescent="0.2">
      <c r="D430" s="99"/>
      <c r="E430" s="9">
        <f t="shared" si="55"/>
        <v>0</v>
      </c>
      <c r="F430" s="99"/>
      <c r="G430" s="9">
        <f t="shared" si="56"/>
        <v>0</v>
      </c>
      <c r="H430" s="9">
        <f t="shared" si="57"/>
        <v>0</v>
      </c>
    </row>
    <row r="431" spans="4:8" x14ac:dyDescent="0.2">
      <c r="D431" s="99"/>
      <c r="E431" s="9">
        <f t="shared" si="55"/>
        <v>0</v>
      </c>
      <c r="F431" s="99"/>
      <c r="G431" s="9">
        <f t="shared" si="56"/>
        <v>0</v>
      </c>
      <c r="H431" s="9">
        <f t="shared" si="57"/>
        <v>0</v>
      </c>
    </row>
    <row r="432" spans="4:8" x14ac:dyDescent="0.2">
      <c r="D432" s="99"/>
      <c r="E432" s="9">
        <f t="shared" si="55"/>
        <v>0</v>
      </c>
      <c r="F432" s="99"/>
      <c r="G432" s="9">
        <f t="shared" si="56"/>
        <v>0</v>
      </c>
      <c r="H432" s="9">
        <f t="shared" si="57"/>
        <v>0</v>
      </c>
    </row>
    <row r="433" spans="4:8" x14ac:dyDescent="0.2">
      <c r="D433" s="99"/>
      <c r="E433" s="9">
        <f t="shared" si="55"/>
        <v>0</v>
      </c>
      <c r="F433" s="99"/>
      <c r="G433" s="9">
        <f t="shared" si="56"/>
        <v>0</v>
      </c>
      <c r="H433" s="9">
        <f t="shared" si="57"/>
        <v>0</v>
      </c>
    </row>
    <row r="434" spans="4:8" x14ac:dyDescent="0.2">
      <c r="D434" s="99"/>
      <c r="E434" s="9">
        <f t="shared" si="55"/>
        <v>0</v>
      </c>
      <c r="F434" s="99"/>
      <c r="G434" s="9">
        <f t="shared" si="56"/>
        <v>0</v>
      </c>
      <c r="H434" s="9">
        <f t="shared" si="57"/>
        <v>0</v>
      </c>
    </row>
    <row r="435" spans="4:8" x14ac:dyDescent="0.2">
      <c r="D435" s="99"/>
      <c r="E435" s="9">
        <f t="shared" ref="E435:E498" si="58">+D435</f>
        <v>0</v>
      </c>
      <c r="F435" s="99"/>
      <c r="G435" s="9">
        <f t="shared" ref="G435:G498" si="59">IF(J435&gt;0,0,F435)</f>
        <v>0</v>
      </c>
      <c r="H435" s="9">
        <f t="shared" ref="H435:H498" si="60">+D435</f>
        <v>0</v>
      </c>
    </row>
    <row r="436" spans="4:8" x14ac:dyDescent="0.2">
      <c r="D436" s="99"/>
      <c r="E436" s="9">
        <f t="shared" si="58"/>
        <v>0</v>
      </c>
      <c r="F436" s="99"/>
      <c r="G436" s="9">
        <f t="shared" si="59"/>
        <v>0</v>
      </c>
      <c r="H436" s="9">
        <f t="shared" si="60"/>
        <v>0</v>
      </c>
    </row>
    <row r="437" spans="4:8" x14ac:dyDescent="0.2">
      <c r="D437" s="99"/>
      <c r="E437" s="9">
        <f t="shared" si="58"/>
        <v>0</v>
      </c>
      <c r="F437" s="99"/>
      <c r="G437" s="9">
        <f t="shared" si="59"/>
        <v>0</v>
      </c>
      <c r="H437" s="9">
        <f t="shared" si="60"/>
        <v>0</v>
      </c>
    </row>
    <row r="438" spans="4:8" x14ac:dyDescent="0.2">
      <c r="D438" s="99"/>
      <c r="E438" s="9">
        <f t="shared" si="58"/>
        <v>0</v>
      </c>
      <c r="F438" s="99"/>
      <c r="G438" s="9">
        <f t="shared" si="59"/>
        <v>0</v>
      </c>
      <c r="H438" s="9">
        <f t="shared" si="60"/>
        <v>0</v>
      </c>
    </row>
    <row r="439" spans="4:8" x14ac:dyDescent="0.2">
      <c r="D439" s="99"/>
      <c r="E439" s="9">
        <f t="shared" si="58"/>
        <v>0</v>
      </c>
      <c r="F439" s="99"/>
      <c r="G439" s="9">
        <f t="shared" si="59"/>
        <v>0</v>
      </c>
      <c r="H439" s="9">
        <f t="shared" si="60"/>
        <v>0</v>
      </c>
    </row>
    <row r="440" spans="4:8" x14ac:dyDescent="0.2">
      <c r="D440" s="99"/>
      <c r="E440" s="9">
        <f t="shared" si="58"/>
        <v>0</v>
      </c>
      <c r="F440" s="99"/>
      <c r="G440" s="9">
        <f t="shared" si="59"/>
        <v>0</v>
      </c>
      <c r="H440" s="9">
        <f t="shared" si="60"/>
        <v>0</v>
      </c>
    </row>
    <row r="441" spans="4:8" x14ac:dyDescent="0.2">
      <c r="D441" s="99"/>
      <c r="E441" s="9">
        <f t="shared" si="58"/>
        <v>0</v>
      </c>
      <c r="F441" s="99"/>
      <c r="G441" s="9">
        <f t="shared" si="59"/>
        <v>0</v>
      </c>
      <c r="H441" s="9">
        <f t="shared" si="60"/>
        <v>0</v>
      </c>
    </row>
    <row r="442" spans="4:8" x14ac:dyDescent="0.2">
      <c r="D442" s="99"/>
      <c r="E442" s="9">
        <f t="shared" si="58"/>
        <v>0</v>
      </c>
      <c r="F442" s="99"/>
      <c r="G442" s="9">
        <f t="shared" si="59"/>
        <v>0</v>
      </c>
      <c r="H442" s="9">
        <f t="shared" si="60"/>
        <v>0</v>
      </c>
    </row>
    <row r="443" spans="4:8" x14ac:dyDescent="0.2">
      <c r="D443" s="99"/>
      <c r="E443" s="9">
        <f t="shared" si="58"/>
        <v>0</v>
      </c>
      <c r="F443" s="99"/>
      <c r="G443" s="9">
        <f t="shared" si="59"/>
        <v>0</v>
      </c>
      <c r="H443" s="9">
        <f t="shared" si="60"/>
        <v>0</v>
      </c>
    </row>
    <row r="444" spans="4:8" x14ac:dyDescent="0.2">
      <c r="D444" s="99"/>
      <c r="E444" s="9">
        <f t="shared" si="58"/>
        <v>0</v>
      </c>
      <c r="F444" s="99"/>
      <c r="G444" s="9">
        <f t="shared" si="59"/>
        <v>0</v>
      </c>
      <c r="H444" s="9">
        <f t="shared" si="60"/>
        <v>0</v>
      </c>
    </row>
    <row r="445" spans="4:8" x14ac:dyDescent="0.2">
      <c r="D445" s="99"/>
      <c r="E445" s="9">
        <f t="shared" si="58"/>
        <v>0</v>
      </c>
      <c r="F445" s="99"/>
      <c r="G445" s="9">
        <f t="shared" si="59"/>
        <v>0</v>
      </c>
      <c r="H445" s="9">
        <f t="shared" si="60"/>
        <v>0</v>
      </c>
    </row>
    <row r="446" spans="4:8" x14ac:dyDescent="0.2">
      <c r="D446" s="99"/>
      <c r="E446" s="9">
        <f t="shared" si="58"/>
        <v>0</v>
      </c>
      <c r="F446" s="99"/>
      <c r="G446" s="9">
        <f t="shared" si="59"/>
        <v>0</v>
      </c>
      <c r="H446" s="9">
        <f t="shared" si="60"/>
        <v>0</v>
      </c>
    </row>
    <row r="447" spans="4:8" x14ac:dyDescent="0.2">
      <c r="D447" s="99"/>
      <c r="E447" s="9">
        <f t="shared" si="58"/>
        <v>0</v>
      </c>
      <c r="F447" s="99"/>
      <c r="G447" s="9">
        <f t="shared" si="59"/>
        <v>0</v>
      </c>
      <c r="H447" s="9">
        <f t="shared" si="60"/>
        <v>0</v>
      </c>
    </row>
    <row r="448" spans="4:8" x14ac:dyDescent="0.2">
      <c r="D448" s="99"/>
      <c r="E448" s="9">
        <f t="shared" si="58"/>
        <v>0</v>
      </c>
      <c r="F448" s="99"/>
      <c r="G448" s="9">
        <f t="shared" si="59"/>
        <v>0</v>
      </c>
      <c r="H448" s="9">
        <f t="shared" si="60"/>
        <v>0</v>
      </c>
    </row>
    <row r="449" spans="4:8" x14ac:dyDescent="0.2">
      <c r="D449" s="99"/>
      <c r="E449" s="9">
        <f t="shared" si="58"/>
        <v>0</v>
      </c>
      <c r="F449" s="99"/>
      <c r="G449" s="9">
        <f t="shared" si="59"/>
        <v>0</v>
      </c>
      <c r="H449" s="9">
        <f t="shared" si="60"/>
        <v>0</v>
      </c>
    </row>
    <row r="450" spans="4:8" x14ac:dyDescent="0.2">
      <c r="D450" s="99"/>
      <c r="E450" s="9">
        <f t="shared" si="58"/>
        <v>0</v>
      </c>
      <c r="F450" s="99"/>
      <c r="G450" s="9">
        <f t="shared" si="59"/>
        <v>0</v>
      </c>
      <c r="H450" s="9">
        <f t="shared" si="60"/>
        <v>0</v>
      </c>
    </row>
    <row r="451" spans="4:8" x14ac:dyDescent="0.2">
      <c r="D451" s="99"/>
      <c r="E451" s="9">
        <f t="shared" si="58"/>
        <v>0</v>
      </c>
      <c r="F451" s="99"/>
      <c r="G451" s="9">
        <f t="shared" si="59"/>
        <v>0</v>
      </c>
      <c r="H451" s="9">
        <f t="shared" si="60"/>
        <v>0</v>
      </c>
    </row>
    <row r="452" spans="4:8" x14ac:dyDescent="0.2">
      <c r="D452" s="99"/>
      <c r="E452" s="9">
        <f t="shared" si="58"/>
        <v>0</v>
      </c>
      <c r="F452" s="99"/>
      <c r="G452" s="9">
        <f t="shared" si="59"/>
        <v>0</v>
      </c>
      <c r="H452" s="9">
        <f t="shared" si="60"/>
        <v>0</v>
      </c>
    </row>
    <row r="453" spans="4:8" x14ac:dyDescent="0.2">
      <c r="D453" s="99"/>
      <c r="E453" s="9">
        <f t="shared" si="58"/>
        <v>0</v>
      </c>
      <c r="F453" s="99"/>
      <c r="G453" s="9">
        <f t="shared" si="59"/>
        <v>0</v>
      </c>
      <c r="H453" s="9">
        <f t="shared" si="60"/>
        <v>0</v>
      </c>
    </row>
    <row r="454" spans="4:8" x14ac:dyDescent="0.2">
      <c r="D454" s="99"/>
      <c r="E454" s="9">
        <f t="shared" si="58"/>
        <v>0</v>
      </c>
      <c r="F454" s="99"/>
      <c r="G454" s="9">
        <f t="shared" si="59"/>
        <v>0</v>
      </c>
      <c r="H454" s="9">
        <f t="shared" si="60"/>
        <v>0</v>
      </c>
    </row>
    <row r="455" spans="4:8" x14ac:dyDescent="0.2">
      <c r="D455" s="99"/>
      <c r="E455" s="9">
        <f t="shared" si="58"/>
        <v>0</v>
      </c>
      <c r="F455" s="99"/>
      <c r="G455" s="9">
        <f t="shared" si="59"/>
        <v>0</v>
      </c>
      <c r="H455" s="9">
        <f t="shared" si="60"/>
        <v>0</v>
      </c>
    </row>
    <row r="456" spans="4:8" x14ac:dyDescent="0.2">
      <c r="D456" s="99"/>
      <c r="E456" s="9">
        <f t="shared" si="58"/>
        <v>0</v>
      </c>
      <c r="F456" s="99"/>
      <c r="G456" s="9">
        <f t="shared" si="59"/>
        <v>0</v>
      </c>
      <c r="H456" s="9">
        <f t="shared" si="60"/>
        <v>0</v>
      </c>
    </row>
    <row r="457" spans="4:8" x14ac:dyDescent="0.2">
      <c r="D457" s="99"/>
      <c r="E457" s="9">
        <f t="shared" si="58"/>
        <v>0</v>
      </c>
      <c r="F457" s="99"/>
      <c r="G457" s="9">
        <f t="shared" si="59"/>
        <v>0</v>
      </c>
      <c r="H457" s="9">
        <f t="shared" si="60"/>
        <v>0</v>
      </c>
    </row>
    <row r="458" spans="4:8" x14ac:dyDescent="0.2">
      <c r="D458" s="99"/>
      <c r="E458" s="9">
        <f t="shared" si="58"/>
        <v>0</v>
      </c>
      <c r="F458" s="99"/>
      <c r="G458" s="9">
        <f t="shared" si="59"/>
        <v>0</v>
      </c>
      <c r="H458" s="9">
        <f t="shared" si="60"/>
        <v>0</v>
      </c>
    </row>
    <row r="459" spans="4:8" x14ac:dyDescent="0.2">
      <c r="D459" s="99"/>
      <c r="E459" s="9">
        <f t="shared" si="58"/>
        <v>0</v>
      </c>
      <c r="F459" s="99"/>
      <c r="G459" s="9">
        <f t="shared" si="59"/>
        <v>0</v>
      </c>
      <c r="H459" s="9">
        <f t="shared" si="60"/>
        <v>0</v>
      </c>
    </row>
    <row r="460" spans="4:8" x14ac:dyDescent="0.2">
      <c r="D460" s="99"/>
      <c r="E460" s="9">
        <f t="shared" si="58"/>
        <v>0</v>
      </c>
      <c r="F460" s="99"/>
      <c r="G460" s="9">
        <f t="shared" si="59"/>
        <v>0</v>
      </c>
      <c r="H460" s="9">
        <f t="shared" si="60"/>
        <v>0</v>
      </c>
    </row>
    <row r="461" spans="4:8" x14ac:dyDescent="0.2">
      <c r="D461" s="99"/>
      <c r="E461" s="9">
        <f t="shared" si="58"/>
        <v>0</v>
      </c>
      <c r="F461" s="99"/>
      <c r="G461" s="9">
        <f t="shared" si="59"/>
        <v>0</v>
      </c>
      <c r="H461" s="9">
        <f t="shared" si="60"/>
        <v>0</v>
      </c>
    </row>
    <row r="462" spans="4:8" x14ac:dyDescent="0.2">
      <c r="D462" s="99"/>
      <c r="E462" s="9">
        <f t="shared" si="58"/>
        <v>0</v>
      </c>
      <c r="F462" s="99"/>
      <c r="G462" s="9">
        <f t="shared" si="59"/>
        <v>0</v>
      </c>
      <c r="H462" s="9">
        <f t="shared" si="60"/>
        <v>0</v>
      </c>
    </row>
    <row r="463" spans="4:8" x14ac:dyDescent="0.2">
      <c r="D463" s="99"/>
      <c r="E463" s="9">
        <f t="shared" si="58"/>
        <v>0</v>
      </c>
      <c r="F463" s="99"/>
      <c r="G463" s="9">
        <f t="shared" si="59"/>
        <v>0</v>
      </c>
      <c r="H463" s="9">
        <f t="shared" si="60"/>
        <v>0</v>
      </c>
    </row>
    <row r="464" spans="4:8" x14ac:dyDescent="0.2">
      <c r="D464" s="99"/>
      <c r="E464" s="9">
        <f t="shared" si="58"/>
        <v>0</v>
      </c>
      <c r="F464" s="99"/>
      <c r="G464" s="9">
        <f t="shared" si="59"/>
        <v>0</v>
      </c>
      <c r="H464" s="9">
        <f t="shared" si="60"/>
        <v>0</v>
      </c>
    </row>
    <row r="465" spans="4:8" x14ac:dyDescent="0.2">
      <c r="D465" s="99"/>
      <c r="E465" s="9">
        <f t="shared" si="58"/>
        <v>0</v>
      </c>
      <c r="F465" s="99"/>
      <c r="G465" s="9">
        <f t="shared" si="59"/>
        <v>0</v>
      </c>
      <c r="H465" s="9">
        <f t="shared" si="60"/>
        <v>0</v>
      </c>
    </row>
    <row r="466" spans="4:8" x14ac:dyDescent="0.2">
      <c r="D466" s="99"/>
      <c r="E466" s="9">
        <f t="shared" si="58"/>
        <v>0</v>
      </c>
      <c r="F466" s="99"/>
      <c r="G466" s="9">
        <f t="shared" si="59"/>
        <v>0</v>
      </c>
      <c r="H466" s="9">
        <f t="shared" si="60"/>
        <v>0</v>
      </c>
    </row>
    <row r="467" spans="4:8" x14ac:dyDescent="0.2">
      <c r="D467" s="99"/>
      <c r="E467" s="9">
        <f t="shared" si="58"/>
        <v>0</v>
      </c>
      <c r="F467" s="99"/>
      <c r="G467" s="9">
        <f t="shared" si="59"/>
        <v>0</v>
      </c>
      <c r="H467" s="9">
        <f t="shared" si="60"/>
        <v>0</v>
      </c>
    </row>
    <row r="468" spans="4:8" x14ac:dyDescent="0.2">
      <c r="D468" s="99"/>
      <c r="E468" s="9">
        <f t="shared" si="58"/>
        <v>0</v>
      </c>
      <c r="F468" s="99"/>
      <c r="G468" s="9">
        <f t="shared" si="59"/>
        <v>0</v>
      </c>
      <c r="H468" s="9">
        <f t="shared" si="60"/>
        <v>0</v>
      </c>
    </row>
    <row r="469" spans="4:8" x14ac:dyDescent="0.2">
      <c r="D469" s="99"/>
      <c r="E469" s="9">
        <f t="shared" si="58"/>
        <v>0</v>
      </c>
      <c r="F469" s="99"/>
      <c r="G469" s="9">
        <f t="shared" si="59"/>
        <v>0</v>
      </c>
      <c r="H469" s="9">
        <f t="shared" si="60"/>
        <v>0</v>
      </c>
    </row>
    <row r="470" spans="4:8" x14ac:dyDescent="0.2">
      <c r="D470" s="99"/>
      <c r="E470" s="9">
        <f t="shared" si="58"/>
        <v>0</v>
      </c>
      <c r="F470" s="99"/>
      <c r="G470" s="9">
        <f t="shared" si="59"/>
        <v>0</v>
      </c>
      <c r="H470" s="9">
        <f t="shared" si="60"/>
        <v>0</v>
      </c>
    </row>
    <row r="471" spans="4:8" x14ac:dyDescent="0.2">
      <c r="D471" s="99"/>
      <c r="E471" s="9">
        <f t="shared" si="58"/>
        <v>0</v>
      </c>
      <c r="F471" s="99"/>
      <c r="G471" s="9">
        <f t="shared" si="59"/>
        <v>0</v>
      </c>
      <c r="H471" s="9">
        <f t="shared" si="60"/>
        <v>0</v>
      </c>
    </row>
    <row r="472" spans="4:8" x14ac:dyDescent="0.2">
      <c r="D472" s="99"/>
      <c r="E472" s="9">
        <f t="shared" si="58"/>
        <v>0</v>
      </c>
      <c r="F472" s="99"/>
      <c r="G472" s="9">
        <f t="shared" si="59"/>
        <v>0</v>
      </c>
      <c r="H472" s="9">
        <f t="shared" si="60"/>
        <v>0</v>
      </c>
    </row>
    <row r="473" spans="4:8" x14ac:dyDescent="0.2">
      <c r="D473" s="99"/>
      <c r="E473" s="9">
        <f t="shared" si="58"/>
        <v>0</v>
      </c>
      <c r="F473" s="99"/>
      <c r="G473" s="9">
        <f t="shared" si="59"/>
        <v>0</v>
      </c>
      <c r="H473" s="9">
        <f t="shared" si="60"/>
        <v>0</v>
      </c>
    </row>
    <row r="474" spans="4:8" x14ac:dyDescent="0.2">
      <c r="D474" s="99"/>
      <c r="E474" s="9">
        <f t="shared" si="58"/>
        <v>0</v>
      </c>
      <c r="F474" s="99"/>
      <c r="G474" s="9">
        <f t="shared" si="59"/>
        <v>0</v>
      </c>
      <c r="H474" s="9">
        <f t="shared" si="60"/>
        <v>0</v>
      </c>
    </row>
    <row r="475" spans="4:8" x14ac:dyDescent="0.2">
      <c r="D475" s="99"/>
      <c r="E475" s="9">
        <f t="shared" si="58"/>
        <v>0</v>
      </c>
      <c r="F475" s="99"/>
      <c r="G475" s="9">
        <f t="shared" si="59"/>
        <v>0</v>
      </c>
      <c r="H475" s="9">
        <f t="shared" si="60"/>
        <v>0</v>
      </c>
    </row>
    <row r="476" spans="4:8" x14ac:dyDescent="0.2">
      <c r="D476" s="99"/>
      <c r="E476" s="9">
        <f t="shared" si="58"/>
        <v>0</v>
      </c>
      <c r="F476" s="99"/>
      <c r="G476" s="9">
        <f t="shared" si="59"/>
        <v>0</v>
      </c>
      <c r="H476" s="9">
        <f t="shared" si="60"/>
        <v>0</v>
      </c>
    </row>
    <row r="477" spans="4:8" x14ac:dyDescent="0.2">
      <c r="D477" s="99"/>
      <c r="E477" s="9">
        <f t="shared" si="58"/>
        <v>0</v>
      </c>
      <c r="F477" s="99"/>
      <c r="G477" s="9">
        <f t="shared" si="59"/>
        <v>0</v>
      </c>
      <c r="H477" s="9">
        <f t="shared" si="60"/>
        <v>0</v>
      </c>
    </row>
    <row r="478" spans="4:8" x14ac:dyDescent="0.2">
      <c r="D478" s="99"/>
      <c r="E478" s="9">
        <f t="shared" si="58"/>
        <v>0</v>
      </c>
      <c r="F478" s="99"/>
      <c r="G478" s="9">
        <f t="shared" si="59"/>
        <v>0</v>
      </c>
      <c r="H478" s="9">
        <f t="shared" si="60"/>
        <v>0</v>
      </c>
    </row>
    <row r="479" spans="4:8" x14ac:dyDescent="0.2">
      <c r="D479" s="99"/>
      <c r="E479" s="9">
        <f t="shared" si="58"/>
        <v>0</v>
      </c>
      <c r="F479" s="99"/>
      <c r="G479" s="9">
        <f t="shared" si="59"/>
        <v>0</v>
      </c>
      <c r="H479" s="9">
        <f t="shared" si="60"/>
        <v>0</v>
      </c>
    </row>
    <row r="480" spans="4:8" x14ac:dyDescent="0.2">
      <c r="D480" s="99"/>
      <c r="E480" s="9">
        <f t="shared" si="58"/>
        <v>0</v>
      </c>
      <c r="F480" s="99"/>
      <c r="G480" s="9">
        <f t="shared" si="59"/>
        <v>0</v>
      </c>
      <c r="H480" s="9">
        <f t="shared" si="60"/>
        <v>0</v>
      </c>
    </row>
    <row r="481" spans="4:8" x14ac:dyDescent="0.2">
      <c r="D481" s="99"/>
      <c r="E481" s="9">
        <f t="shared" si="58"/>
        <v>0</v>
      </c>
      <c r="F481" s="99"/>
      <c r="G481" s="9">
        <f t="shared" si="59"/>
        <v>0</v>
      </c>
      <c r="H481" s="9">
        <f t="shared" si="60"/>
        <v>0</v>
      </c>
    </row>
    <row r="482" spans="4:8" x14ac:dyDescent="0.2">
      <c r="D482" s="99"/>
      <c r="E482" s="9">
        <f t="shared" si="58"/>
        <v>0</v>
      </c>
      <c r="F482" s="99"/>
      <c r="G482" s="9">
        <f t="shared" si="59"/>
        <v>0</v>
      </c>
      <c r="H482" s="9">
        <f t="shared" si="60"/>
        <v>0</v>
      </c>
    </row>
    <row r="483" spans="4:8" x14ac:dyDescent="0.2">
      <c r="D483" s="99"/>
      <c r="E483" s="9">
        <f t="shared" si="58"/>
        <v>0</v>
      </c>
      <c r="F483" s="99"/>
      <c r="G483" s="9">
        <f t="shared" si="59"/>
        <v>0</v>
      </c>
      <c r="H483" s="9">
        <f t="shared" si="60"/>
        <v>0</v>
      </c>
    </row>
    <row r="484" spans="4:8" x14ac:dyDescent="0.2">
      <c r="D484" s="99"/>
      <c r="E484" s="9">
        <f t="shared" si="58"/>
        <v>0</v>
      </c>
      <c r="F484" s="99"/>
      <c r="G484" s="9">
        <f t="shared" si="59"/>
        <v>0</v>
      </c>
      <c r="H484" s="9">
        <f t="shared" si="60"/>
        <v>0</v>
      </c>
    </row>
    <row r="485" spans="4:8" x14ac:dyDescent="0.2">
      <c r="D485" s="99"/>
      <c r="E485" s="9">
        <f t="shared" si="58"/>
        <v>0</v>
      </c>
      <c r="F485" s="99"/>
      <c r="G485" s="9">
        <f t="shared" si="59"/>
        <v>0</v>
      </c>
      <c r="H485" s="9">
        <f t="shared" si="60"/>
        <v>0</v>
      </c>
    </row>
    <row r="486" spans="4:8" x14ac:dyDescent="0.2">
      <c r="D486" s="99"/>
      <c r="E486" s="9">
        <f t="shared" si="58"/>
        <v>0</v>
      </c>
      <c r="F486" s="99"/>
      <c r="G486" s="9">
        <f t="shared" si="59"/>
        <v>0</v>
      </c>
      <c r="H486" s="9">
        <f t="shared" si="60"/>
        <v>0</v>
      </c>
    </row>
    <row r="487" spans="4:8" x14ac:dyDescent="0.2">
      <c r="D487" s="99"/>
      <c r="E487" s="9">
        <f t="shared" si="58"/>
        <v>0</v>
      </c>
      <c r="F487" s="99"/>
      <c r="G487" s="9">
        <f t="shared" si="59"/>
        <v>0</v>
      </c>
      <c r="H487" s="9">
        <f t="shared" si="60"/>
        <v>0</v>
      </c>
    </row>
    <row r="488" spans="4:8" x14ac:dyDescent="0.2">
      <c r="D488" s="99"/>
      <c r="E488" s="9">
        <f t="shared" si="58"/>
        <v>0</v>
      </c>
      <c r="F488" s="99"/>
      <c r="G488" s="9">
        <f t="shared" si="59"/>
        <v>0</v>
      </c>
      <c r="H488" s="9">
        <f t="shared" si="60"/>
        <v>0</v>
      </c>
    </row>
    <row r="489" spans="4:8" x14ac:dyDescent="0.2">
      <c r="D489" s="99"/>
      <c r="E489" s="9">
        <f t="shared" si="58"/>
        <v>0</v>
      </c>
      <c r="F489" s="99"/>
      <c r="G489" s="9">
        <f t="shared" si="59"/>
        <v>0</v>
      </c>
      <c r="H489" s="9">
        <f t="shared" si="60"/>
        <v>0</v>
      </c>
    </row>
    <row r="490" spans="4:8" x14ac:dyDescent="0.2">
      <c r="D490" s="99"/>
      <c r="E490" s="9">
        <f t="shared" si="58"/>
        <v>0</v>
      </c>
      <c r="F490" s="99"/>
      <c r="G490" s="9">
        <f t="shared" si="59"/>
        <v>0</v>
      </c>
      <c r="H490" s="9">
        <f t="shared" si="60"/>
        <v>0</v>
      </c>
    </row>
    <row r="491" spans="4:8" x14ac:dyDescent="0.2">
      <c r="D491" s="99"/>
      <c r="E491" s="9">
        <f t="shared" si="58"/>
        <v>0</v>
      </c>
      <c r="F491" s="99"/>
      <c r="G491" s="9">
        <f t="shared" si="59"/>
        <v>0</v>
      </c>
      <c r="H491" s="9">
        <f t="shared" si="60"/>
        <v>0</v>
      </c>
    </row>
    <row r="492" spans="4:8" x14ac:dyDescent="0.2">
      <c r="D492" s="99"/>
      <c r="E492" s="9">
        <f t="shared" si="58"/>
        <v>0</v>
      </c>
      <c r="F492" s="99"/>
      <c r="G492" s="9">
        <f t="shared" si="59"/>
        <v>0</v>
      </c>
      <c r="H492" s="9">
        <f t="shared" si="60"/>
        <v>0</v>
      </c>
    </row>
    <row r="493" spans="4:8" x14ac:dyDescent="0.2">
      <c r="D493" s="99"/>
      <c r="E493" s="9">
        <f t="shared" si="58"/>
        <v>0</v>
      </c>
      <c r="F493" s="99"/>
      <c r="G493" s="9">
        <f t="shared" si="59"/>
        <v>0</v>
      </c>
      <c r="H493" s="9">
        <f t="shared" si="60"/>
        <v>0</v>
      </c>
    </row>
    <row r="494" spans="4:8" x14ac:dyDescent="0.2">
      <c r="D494" s="99"/>
      <c r="E494" s="9">
        <f t="shared" si="58"/>
        <v>0</v>
      </c>
      <c r="F494" s="99"/>
      <c r="G494" s="9">
        <f t="shared" si="59"/>
        <v>0</v>
      </c>
      <c r="H494" s="9">
        <f t="shared" si="60"/>
        <v>0</v>
      </c>
    </row>
    <row r="495" spans="4:8" x14ac:dyDescent="0.2">
      <c r="D495" s="99"/>
      <c r="E495" s="9">
        <f t="shared" si="58"/>
        <v>0</v>
      </c>
      <c r="F495" s="99"/>
      <c r="G495" s="9">
        <f t="shared" si="59"/>
        <v>0</v>
      </c>
      <c r="H495" s="9">
        <f t="shared" si="60"/>
        <v>0</v>
      </c>
    </row>
    <row r="496" spans="4:8" x14ac:dyDescent="0.2">
      <c r="D496" s="99"/>
      <c r="E496" s="9">
        <f t="shared" si="58"/>
        <v>0</v>
      </c>
      <c r="F496" s="99"/>
      <c r="G496" s="9">
        <f t="shared" si="59"/>
        <v>0</v>
      </c>
      <c r="H496" s="9">
        <f t="shared" si="60"/>
        <v>0</v>
      </c>
    </row>
    <row r="497" spans="4:8" x14ac:dyDescent="0.2">
      <c r="D497" s="99"/>
      <c r="E497" s="9">
        <f t="shared" si="58"/>
        <v>0</v>
      </c>
      <c r="F497" s="99"/>
      <c r="G497" s="9">
        <f t="shared" si="59"/>
        <v>0</v>
      </c>
      <c r="H497" s="9">
        <f t="shared" si="60"/>
        <v>0</v>
      </c>
    </row>
    <row r="498" spans="4:8" x14ac:dyDescent="0.2">
      <c r="D498" s="99"/>
      <c r="E498" s="9">
        <f t="shared" si="58"/>
        <v>0</v>
      </c>
      <c r="F498" s="99"/>
      <c r="G498" s="9">
        <f t="shared" si="59"/>
        <v>0</v>
      </c>
      <c r="H498" s="9">
        <f t="shared" si="60"/>
        <v>0</v>
      </c>
    </row>
    <row r="499" spans="4:8" x14ac:dyDescent="0.2">
      <c r="D499" s="99"/>
      <c r="E499" s="9">
        <f t="shared" ref="E499:E562" si="61">+D499</f>
        <v>0</v>
      </c>
      <c r="F499" s="99"/>
      <c r="G499" s="9">
        <f t="shared" ref="G499:G562" si="62">IF(J499&gt;0,0,F499)</f>
        <v>0</v>
      </c>
      <c r="H499" s="9">
        <f t="shared" ref="H499:H562" si="63">+D499</f>
        <v>0</v>
      </c>
    </row>
    <row r="500" spans="4:8" x14ac:dyDescent="0.2">
      <c r="D500" s="99"/>
      <c r="E500" s="9">
        <f t="shared" si="61"/>
        <v>0</v>
      </c>
      <c r="F500" s="99"/>
      <c r="G500" s="9">
        <f t="shared" si="62"/>
        <v>0</v>
      </c>
      <c r="H500" s="9">
        <f t="shared" si="63"/>
        <v>0</v>
      </c>
    </row>
    <row r="501" spans="4:8" x14ac:dyDescent="0.2">
      <c r="D501" s="99"/>
      <c r="E501" s="9">
        <f t="shared" si="61"/>
        <v>0</v>
      </c>
      <c r="F501" s="99"/>
      <c r="G501" s="9">
        <f t="shared" si="62"/>
        <v>0</v>
      </c>
      <c r="H501" s="9">
        <f t="shared" si="63"/>
        <v>0</v>
      </c>
    </row>
    <row r="502" spans="4:8" x14ac:dyDescent="0.2">
      <c r="D502" s="99"/>
      <c r="E502" s="9">
        <f t="shared" si="61"/>
        <v>0</v>
      </c>
      <c r="F502" s="99"/>
      <c r="G502" s="9">
        <f t="shared" si="62"/>
        <v>0</v>
      </c>
      <c r="H502" s="9">
        <f t="shared" si="63"/>
        <v>0</v>
      </c>
    </row>
    <row r="503" spans="4:8" x14ac:dyDescent="0.2">
      <c r="D503" s="99"/>
      <c r="E503" s="9">
        <f t="shared" si="61"/>
        <v>0</v>
      </c>
      <c r="F503" s="99"/>
      <c r="G503" s="9">
        <f t="shared" si="62"/>
        <v>0</v>
      </c>
      <c r="H503" s="9">
        <f t="shared" si="63"/>
        <v>0</v>
      </c>
    </row>
    <row r="504" spans="4:8" x14ac:dyDescent="0.2">
      <c r="D504" s="99"/>
      <c r="E504" s="9">
        <f t="shared" si="61"/>
        <v>0</v>
      </c>
      <c r="F504" s="99"/>
      <c r="G504" s="9">
        <f t="shared" si="62"/>
        <v>0</v>
      </c>
      <c r="H504" s="9">
        <f t="shared" si="63"/>
        <v>0</v>
      </c>
    </row>
    <row r="505" spans="4:8" x14ac:dyDescent="0.2">
      <c r="D505" s="99"/>
      <c r="E505" s="9">
        <f t="shared" si="61"/>
        <v>0</v>
      </c>
      <c r="F505" s="99"/>
      <c r="G505" s="9">
        <f t="shared" si="62"/>
        <v>0</v>
      </c>
      <c r="H505" s="9">
        <f t="shared" si="63"/>
        <v>0</v>
      </c>
    </row>
    <row r="506" spans="4:8" x14ac:dyDescent="0.2">
      <c r="D506" s="99"/>
      <c r="E506" s="9">
        <f t="shared" si="61"/>
        <v>0</v>
      </c>
      <c r="F506" s="99"/>
      <c r="G506" s="9">
        <f t="shared" si="62"/>
        <v>0</v>
      </c>
      <c r="H506" s="9">
        <f t="shared" si="63"/>
        <v>0</v>
      </c>
    </row>
    <row r="507" spans="4:8" x14ac:dyDescent="0.2">
      <c r="D507" s="99"/>
      <c r="E507" s="9">
        <f t="shared" si="61"/>
        <v>0</v>
      </c>
      <c r="F507" s="99"/>
      <c r="G507" s="9">
        <f t="shared" si="62"/>
        <v>0</v>
      </c>
      <c r="H507" s="9">
        <f t="shared" si="63"/>
        <v>0</v>
      </c>
    </row>
    <row r="508" spans="4:8" x14ac:dyDescent="0.2">
      <c r="D508" s="99"/>
      <c r="E508" s="9">
        <f t="shared" si="61"/>
        <v>0</v>
      </c>
      <c r="F508" s="99"/>
      <c r="G508" s="9">
        <f t="shared" si="62"/>
        <v>0</v>
      </c>
      <c r="H508" s="9">
        <f t="shared" si="63"/>
        <v>0</v>
      </c>
    </row>
    <row r="509" spans="4:8" x14ac:dyDescent="0.2">
      <c r="D509" s="99"/>
      <c r="E509" s="9">
        <f t="shared" si="61"/>
        <v>0</v>
      </c>
      <c r="F509" s="99"/>
      <c r="G509" s="9">
        <f t="shared" si="62"/>
        <v>0</v>
      </c>
      <c r="H509" s="9">
        <f t="shared" si="63"/>
        <v>0</v>
      </c>
    </row>
    <row r="510" spans="4:8" x14ac:dyDescent="0.2">
      <c r="D510" s="99"/>
      <c r="E510" s="9">
        <f t="shared" si="61"/>
        <v>0</v>
      </c>
      <c r="F510" s="99"/>
      <c r="G510" s="9">
        <f t="shared" si="62"/>
        <v>0</v>
      </c>
      <c r="H510" s="9">
        <f t="shared" si="63"/>
        <v>0</v>
      </c>
    </row>
    <row r="511" spans="4:8" x14ac:dyDescent="0.2">
      <c r="D511" s="99"/>
      <c r="E511" s="9">
        <f t="shared" si="61"/>
        <v>0</v>
      </c>
      <c r="F511" s="99"/>
      <c r="G511" s="9">
        <f t="shared" si="62"/>
        <v>0</v>
      </c>
      <c r="H511" s="9">
        <f t="shared" si="63"/>
        <v>0</v>
      </c>
    </row>
    <row r="512" spans="4:8" x14ac:dyDescent="0.2">
      <c r="D512" s="99"/>
      <c r="E512" s="9">
        <f t="shared" si="61"/>
        <v>0</v>
      </c>
      <c r="F512" s="99"/>
      <c r="G512" s="9">
        <f t="shared" si="62"/>
        <v>0</v>
      </c>
      <c r="H512" s="9">
        <f t="shared" si="63"/>
        <v>0</v>
      </c>
    </row>
    <row r="513" spans="4:8" x14ac:dyDescent="0.2">
      <c r="D513" s="99"/>
      <c r="E513" s="9">
        <f t="shared" si="61"/>
        <v>0</v>
      </c>
      <c r="F513" s="99"/>
      <c r="G513" s="9">
        <f t="shared" si="62"/>
        <v>0</v>
      </c>
      <c r="H513" s="9">
        <f t="shared" si="63"/>
        <v>0</v>
      </c>
    </row>
    <row r="514" spans="4:8" x14ac:dyDescent="0.2">
      <c r="D514" s="99"/>
      <c r="E514" s="9">
        <f t="shared" si="61"/>
        <v>0</v>
      </c>
      <c r="F514" s="99"/>
      <c r="G514" s="9">
        <f t="shared" si="62"/>
        <v>0</v>
      </c>
      <c r="H514" s="9">
        <f t="shared" si="63"/>
        <v>0</v>
      </c>
    </row>
    <row r="515" spans="4:8" x14ac:dyDescent="0.2">
      <c r="D515" s="99"/>
      <c r="E515" s="9">
        <f t="shared" si="61"/>
        <v>0</v>
      </c>
      <c r="F515" s="99"/>
      <c r="G515" s="9">
        <f t="shared" si="62"/>
        <v>0</v>
      </c>
      <c r="H515" s="9">
        <f t="shared" si="63"/>
        <v>0</v>
      </c>
    </row>
    <row r="516" spans="4:8" x14ac:dyDescent="0.2">
      <c r="D516" s="99"/>
      <c r="E516" s="9">
        <f t="shared" si="61"/>
        <v>0</v>
      </c>
      <c r="F516" s="99"/>
      <c r="G516" s="9">
        <f t="shared" si="62"/>
        <v>0</v>
      </c>
      <c r="H516" s="9">
        <f t="shared" si="63"/>
        <v>0</v>
      </c>
    </row>
    <row r="517" spans="4:8" x14ac:dyDescent="0.2">
      <c r="D517" s="99"/>
      <c r="E517" s="9">
        <f t="shared" si="61"/>
        <v>0</v>
      </c>
      <c r="F517" s="99"/>
      <c r="G517" s="9">
        <f t="shared" si="62"/>
        <v>0</v>
      </c>
      <c r="H517" s="9">
        <f t="shared" si="63"/>
        <v>0</v>
      </c>
    </row>
    <row r="518" spans="4:8" x14ac:dyDescent="0.2">
      <c r="D518" s="99"/>
      <c r="E518" s="9">
        <f t="shared" si="61"/>
        <v>0</v>
      </c>
      <c r="F518" s="99"/>
      <c r="G518" s="9">
        <f t="shared" si="62"/>
        <v>0</v>
      </c>
      <c r="H518" s="9">
        <f t="shared" si="63"/>
        <v>0</v>
      </c>
    </row>
    <row r="519" spans="4:8" x14ac:dyDescent="0.2">
      <c r="D519" s="99"/>
      <c r="E519" s="9">
        <f t="shared" si="61"/>
        <v>0</v>
      </c>
      <c r="F519" s="99"/>
      <c r="G519" s="9">
        <f t="shared" si="62"/>
        <v>0</v>
      </c>
      <c r="H519" s="9">
        <f t="shared" si="63"/>
        <v>0</v>
      </c>
    </row>
    <row r="520" spans="4:8" x14ac:dyDescent="0.2">
      <c r="D520" s="99"/>
      <c r="E520" s="9">
        <f t="shared" si="61"/>
        <v>0</v>
      </c>
      <c r="F520" s="99"/>
      <c r="G520" s="9">
        <f t="shared" si="62"/>
        <v>0</v>
      </c>
      <c r="H520" s="9">
        <f t="shared" si="63"/>
        <v>0</v>
      </c>
    </row>
    <row r="521" spans="4:8" x14ac:dyDescent="0.2">
      <c r="D521" s="99"/>
      <c r="E521" s="9">
        <f t="shared" si="61"/>
        <v>0</v>
      </c>
      <c r="F521" s="99"/>
      <c r="G521" s="9">
        <f t="shared" si="62"/>
        <v>0</v>
      </c>
      <c r="H521" s="9">
        <f t="shared" si="63"/>
        <v>0</v>
      </c>
    </row>
    <row r="522" spans="4:8" x14ac:dyDescent="0.2">
      <c r="D522" s="99"/>
      <c r="E522" s="9">
        <f t="shared" si="61"/>
        <v>0</v>
      </c>
      <c r="F522" s="99"/>
      <c r="G522" s="9">
        <f t="shared" si="62"/>
        <v>0</v>
      </c>
      <c r="H522" s="9">
        <f t="shared" si="63"/>
        <v>0</v>
      </c>
    </row>
    <row r="523" spans="4:8" x14ac:dyDescent="0.2">
      <c r="D523" s="99"/>
      <c r="E523" s="9">
        <f t="shared" si="61"/>
        <v>0</v>
      </c>
      <c r="F523" s="99"/>
      <c r="G523" s="9">
        <f t="shared" si="62"/>
        <v>0</v>
      </c>
      <c r="H523" s="9">
        <f t="shared" si="63"/>
        <v>0</v>
      </c>
    </row>
    <row r="524" spans="4:8" x14ac:dyDescent="0.2">
      <c r="D524" s="99"/>
      <c r="E524" s="9">
        <f t="shared" si="61"/>
        <v>0</v>
      </c>
      <c r="F524" s="99"/>
      <c r="G524" s="9">
        <f t="shared" si="62"/>
        <v>0</v>
      </c>
      <c r="H524" s="9">
        <f t="shared" si="63"/>
        <v>0</v>
      </c>
    </row>
    <row r="525" spans="4:8" x14ac:dyDescent="0.2">
      <c r="D525" s="99"/>
      <c r="E525" s="9">
        <f t="shared" si="61"/>
        <v>0</v>
      </c>
      <c r="F525" s="99"/>
      <c r="G525" s="9">
        <f t="shared" si="62"/>
        <v>0</v>
      </c>
      <c r="H525" s="9">
        <f t="shared" si="63"/>
        <v>0</v>
      </c>
    </row>
    <row r="526" spans="4:8" x14ac:dyDescent="0.2">
      <c r="D526" s="99"/>
      <c r="E526" s="9">
        <f t="shared" si="61"/>
        <v>0</v>
      </c>
      <c r="F526" s="99"/>
      <c r="G526" s="9">
        <f t="shared" si="62"/>
        <v>0</v>
      </c>
      <c r="H526" s="9">
        <f t="shared" si="63"/>
        <v>0</v>
      </c>
    </row>
    <row r="527" spans="4:8" x14ac:dyDescent="0.2">
      <c r="D527" s="99"/>
      <c r="E527" s="9">
        <f t="shared" si="61"/>
        <v>0</v>
      </c>
      <c r="F527" s="99"/>
      <c r="G527" s="9">
        <f t="shared" si="62"/>
        <v>0</v>
      </c>
      <c r="H527" s="9">
        <f t="shared" si="63"/>
        <v>0</v>
      </c>
    </row>
    <row r="528" spans="4:8" x14ac:dyDescent="0.2">
      <c r="D528" s="99"/>
      <c r="E528" s="9">
        <f t="shared" si="61"/>
        <v>0</v>
      </c>
      <c r="F528" s="99"/>
      <c r="G528" s="9">
        <f t="shared" si="62"/>
        <v>0</v>
      </c>
      <c r="H528" s="9">
        <f t="shared" si="63"/>
        <v>0</v>
      </c>
    </row>
    <row r="529" spans="4:8" x14ac:dyDescent="0.2">
      <c r="D529" s="99"/>
      <c r="E529" s="9">
        <f t="shared" si="61"/>
        <v>0</v>
      </c>
      <c r="F529" s="99"/>
      <c r="G529" s="9">
        <f t="shared" si="62"/>
        <v>0</v>
      </c>
      <c r="H529" s="9">
        <f t="shared" si="63"/>
        <v>0</v>
      </c>
    </row>
    <row r="530" spans="4:8" x14ac:dyDescent="0.2">
      <c r="D530" s="99"/>
      <c r="E530" s="9">
        <f t="shared" si="61"/>
        <v>0</v>
      </c>
      <c r="F530" s="99"/>
      <c r="G530" s="9">
        <f t="shared" si="62"/>
        <v>0</v>
      </c>
      <c r="H530" s="9">
        <f t="shared" si="63"/>
        <v>0</v>
      </c>
    </row>
    <row r="531" spans="4:8" x14ac:dyDescent="0.2">
      <c r="D531" s="99"/>
      <c r="E531" s="9">
        <f t="shared" si="61"/>
        <v>0</v>
      </c>
      <c r="F531" s="99"/>
      <c r="G531" s="9">
        <f t="shared" si="62"/>
        <v>0</v>
      </c>
      <c r="H531" s="9">
        <f t="shared" si="63"/>
        <v>0</v>
      </c>
    </row>
    <row r="532" spans="4:8" x14ac:dyDescent="0.2">
      <c r="D532" s="99"/>
      <c r="E532" s="9">
        <f t="shared" si="61"/>
        <v>0</v>
      </c>
      <c r="F532" s="99"/>
      <c r="G532" s="9">
        <f t="shared" si="62"/>
        <v>0</v>
      </c>
      <c r="H532" s="9">
        <f t="shared" si="63"/>
        <v>0</v>
      </c>
    </row>
    <row r="533" spans="4:8" x14ac:dyDescent="0.2">
      <c r="D533" s="99"/>
      <c r="E533" s="9">
        <f t="shared" si="61"/>
        <v>0</v>
      </c>
      <c r="F533" s="99"/>
      <c r="G533" s="9">
        <f t="shared" si="62"/>
        <v>0</v>
      </c>
      <c r="H533" s="9">
        <f t="shared" si="63"/>
        <v>0</v>
      </c>
    </row>
    <row r="534" spans="4:8" x14ac:dyDescent="0.2">
      <c r="D534" s="99"/>
      <c r="E534" s="9">
        <f t="shared" si="61"/>
        <v>0</v>
      </c>
      <c r="F534" s="99"/>
      <c r="G534" s="9">
        <f t="shared" si="62"/>
        <v>0</v>
      </c>
      <c r="H534" s="9">
        <f t="shared" si="63"/>
        <v>0</v>
      </c>
    </row>
    <row r="535" spans="4:8" x14ac:dyDescent="0.2">
      <c r="D535" s="99"/>
      <c r="E535" s="9">
        <f t="shared" si="61"/>
        <v>0</v>
      </c>
      <c r="F535" s="99"/>
      <c r="G535" s="9">
        <f t="shared" si="62"/>
        <v>0</v>
      </c>
      <c r="H535" s="9">
        <f t="shared" si="63"/>
        <v>0</v>
      </c>
    </row>
    <row r="536" spans="4:8" x14ac:dyDescent="0.2">
      <c r="D536" s="99"/>
      <c r="E536" s="9">
        <f t="shared" si="61"/>
        <v>0</v>
      </c>
      <c r="F536" s="99"/>
      <c r="G536" s="9">
        <f t="shared" si="62"/>
        <v>0</v>
      </c>
      <c r="H536" s="9">
        <f t="shared" si="63"/>
        <v>0</v>
      </c>
    </row>
    <row r="537" spans="4:8" x14ac:dyDescent="0.2">
      <c r="D537" s="99"/>
      <c r="E537" s="9">
        <f t="shared" si="61"/>
        <v>0</v>
      </c>
      <c r="F537" s="99"/>
      <c r="G537" s="9">
        <f t="shared" si="62"/>
        <v>0</v>
      </c>
      <c r="H537" s="9">
        <f t="shared" si="63"/>
        <v>0</v>
      </c>
    </row>
    <row r="538" spans="4:8" x14ac:dyDescent="0.2">
      <c r="D538" s="99"/>
      <c r="E538" s="9">
        <f t="shared" si="61"/>
        <v>0</v>
      </c>
      <c r="F538" s="99"/>
      <c r="G538" s="9">
        <f t="shared" si="62"/>
        <v>0</v>
      </c>
      <c r="H538" s="9">
        <f t="shared" si="63"/>
        <v>0</v>
      </c>
    </row>
    <row r="539" spans="4:8" x14ac:dyDescent="0.2">
      <c r="D539" s="99"/>
      <c r="E539" s="9">
        <f t="shared" si="61"/>
        <v>0</v>
      </c>
      <c r="F539" s="99"/>
      <c r="G539" s="9">
        <f t="shared" si="62"/>
        <v>0</v>
      </c>
      <c r="H539" s="9">
        <f t="shared" si="63"/>
        <v>0</v>
      </c>
    </row>
    <row r="540" spans="4:8" x14ac:dyDescent="0.2">
      <c r="D540" s="99"/>
      <c r="E540" s="9">
        <f t="shared" si="61"/>
        <v>0</v>
      </c>
      <c r="F540" s="99"/>
      <c r="G540" s="9">
        <f t="shared" si="62"/>
        <v>0</v>
      </c>
      <c r="H540" s="9">
        <f t="shared" si="63"/>
        <v>0</v>
      </c>
    </row>
    <row r="541" spans="4:8" x14ac:dyDescent="0.2">
      <c r="D541" s="99"/>
      <c r="E541" s="9">
        <f t="shared" si="61"/>
        <v>0</v>
      </c>
      <c r="F541" s="99"/>
      <c r="G541" s="9">
        <f t="shared" si="62"/>
        <v>0</v>
      </c>
      <c r="H541" s="9">
        <f t="shared" si="63"/>
        <v>0</v>
      </c>
    </row>
    <row r="542" spans="4:8" x14ac:dyDescent="0.2">
      <c r="D542" s="99"/>
      <c r="E542" s="9">
        <f t="shared" si="61"/>
        <v>0</v>
      </c>
      <c r="F542" s="99"/>
      <c r="G542" s="9">
        <f t="shared" si="62"/>
        <v>0</v>
      </c>
      <c r="H542" s="9">
        <f t="shared" si="63"/>
        <v>0</v>
      </c>
    </row>
    <row r="543" spans="4:8" x14ac:dyDescent="0.2">
      <c r="D543" s="99"/>
      <c r="E543" s="9">
        <f t="shared" si="61"/>
        <v>0</v>
      </c>
      <c r="F543" s="99"/>
      <c r="G543" s="9">
        <f t="shared" si="62"/>
        <v>0</v>
      </c>
      <c r="H543" s="9">
        <f t="shared" si="63"/>
        <v>0</v>
      </c>
    </row>
    <row r="544" spans="4:8" x14ac:dyDescent="0.2">
      <c r="D544" s="99"/>
      <c r="E544" s="9">
        <f t="shared" si="61"/>
        <v>0</v>
      </c>
      <c r="F544" s="99"/>
      <c r="G544" s="9">
        <f t="shared" si="62"/>
        <v>0</v>
      </c>
      <c r="H544" s="9">
        <f t="shared" si="63"/>
        <v>0</v>
      </c>
    </row>
    <row r="545" spans="4:8" x14ac:dyDescent="0.2">
      <c r="D545" s="99"/>
      <c r="E545" s="9">
        <f t="shared" si="61"/>
        <v>0</v>
      </c>
      <c r="F545" s="99"/>
      <c r="G545" s="9">
        <f t="shared" si="62"/>
        <v>0</v>
      </c>
      <c r="H545" s="9">
        <f t="shared" si="63"/>
        <v>0</v>
      </c>
    </row>
    <row r="546" spans="4:8" x14ac:dyDescent="0.2">
      <c r="D546" s="99"/>
      <c r="E546" s="9">
        <f t="shared" si="61"/>
        <v>0</v>
      </c>
      <c r="F546" s="99"/>
      <c r="G546" s="9">
        <f t="shared" si="62"/>
        <v>0</v>
      </c>
      <c r="H546" s="9">
        <f t="shared" si="63"/>
        <v>0</v>
      </c>
    </row>
    <row r="547" spans="4:8" x14ac:dyDescent="0.2">
      <c r="D547" s="99"/>
      <c r="E547" s="9">
        <f t="shared" si="61"/>
        <v>0</v>
      </c>
      <c r="F547" s="99"/>
      <c r="G547" s="9">
        <f t="shared" si="62"/>
        <v>0</v>
      </c>
      <c r="H547" s="9">
        <f t="shared" si="63"/>
        <v>0</v>
      </c>
    </row>
    <row r="548" spans="4:8" x14ac:dyDescent="0.2">
      <c r="D548" s="99"/>
      <c r="E548" s="9">
        <f t="shared" si="61"/>
        <v>0</v>
      </c>
      <c r="F548" s="99"/>
      <c r="G548" s="9">
        <f t="shared" si="62"/>
        <v>0</v>
      </c>
      <c r="H548" s="9">
        <f t="shared" si="63"/>
        <v>0</v>
      </c>
    </row>
    <row r="549" spans="4:8" x14ac:dyDescent="0.2">
      <c r="D549" s="99"/>
      <c r="E549" s="9">
        <f t="shared" si="61"/>
        <v>0</v>
      </c>
      <c r="F549" s="99"/>
      <c r="G549" s="9">
        <f t="shared" si="62"/>
        <v>0</v>
      </c>
      <c r="H549" s="9">
        <f t="shared" si="63"/>
        <v>0</v>
      </c>
    </row>
    <row r="550" spans="4:8" x14ac:dyDescent="0.2">
      <c r="D550" s="99"/>
      <c r="E550" s="9">
        <f t="shared" si="61"/>
        <v>0</v>
      </c>
      <c r="F550" s="99"/>
      <c r="G550" s="9">
        <f t="shared" si="62"/>
        <v>0</v>
      </c>
      <c r="H550" s="9">
        <f t="shared" si="63"/>
        <v>0</v>
      </c>
    </row>
    <row r="551" spans="4:8" x14ac:dyDescent="0.2">
      <c r="D551" s="99"/>
      <c r="E551" s="9">
        <f t="shared" si="61"/>
        <v>0</v>
      </c>
      <c r="F551" s="99"/>
      <c r="G551" s="9">
        <f t="shared" si="62"/>
        <v>0</v>
      </c>
      <c r="H551" s="9">
        <f t="shared" si="63"/>
        <v>0</v>
      </c>
    </row>
    <row r="552" spans="4:8" x14ac:dyDescent="0.2">
      <c r="D552" s="99"/>
      <c r="E552" s="9">
        <f t="shared" si="61"/>
        <v>0</v>
      </c>
      <c r="F552" s="99"/>
      <c r="G552" s="9">
        <f t="shared" si="62"/>
        <v>0</v>
      </c>
      <c r="H552" s="9">
        <f t="shared" si="63"/>
        <v>0</v>
      </c>
    </row>
    <row r="553" spans="4:8" x14ac:dyDescent="0.2">
      <c r="D553" s="99"/>
      <c r="E553" s="9">
        <f t="shared" si="61"/>
        <v>0</v>
      </c>
      <c r="F553" s="99"/>
      <c r="G553" s="9">
        <f t="shared" si="62"/>
        <v>0</v>
      </c>
      <c r="H553" s="9">
        <f t="shared" si="63"/>
        <v>0</v>
      </c>
    </row>
    <row r="554" spans="4:8" x14ac:dyDescent="0.2">
      <c r="D554" s="99"/>
      <c r="E554" s="9">
        <f t="shared" si="61"/>
        <v>0</v>
      </c>
      <c r="F554" s="99"/>
      <c r="G554" s="9">
        <f t="shared" si="62"/>
        <v>0</v>
      </c>
      <c r="H554" s="9">
        <f t="shared" si="63"/>
        <v>0</v>
      </c>
    </row>
    <row r="555" spans="4:8" x14ac:dyDescent="0.2">
      <c r="D555" s="99"/>
      <c r="E555" s="9">
        <f t="shared" si="61"/>
        <v>0</v>
      </c>
      <c r="F555" s="99"/>
      <c r="G555" s="9">
        <f t="shared" si="62"/>
        <v>0</v>
      </c>
      <c r="H555" s="9">
        <f t="shared" si="63"/>
        <v>0</v>
      </c>
    </row>
    <row r="556" spans="4:8" x14ac:dyDescent="0.2">
      <c r="D556" s="99"/>
      <c r="E556" s="9">
        <f t="shared" si="61"/>
        <v>0</v>
      </c>
      <c r="F556" s="99"/>
      <c r="G556" s="9">
        <f t="shared" si="62"/>
        <v>0</v>
      </c>
      <c r="H556" s="9">
        <f t="shared" si="63"/>
        <v>0</v>
      </c>
    </row>
    <row r="557" spans="4:8" x14ac:dyDescent="0.2">
      <c r="D557" s="99"/>
      <c r="E557" s="9">
        <f t="shared" si="61"/>
        <v>0</v>
      </c>
      <c r="F557" s="99"/>
      <c r="G557" s="9">
        <f t="shared" si="62"/>
        <v>0</v>
      </c>
      <c r="H557" s="9">
        <f t="shared" si="63"/>
        <v>0</v>
      </c>
    </row>
    <row r="558" spans="4:8" x14ac:dyDescent="0.2">
      <c r="D558" s="99"/>
      <c r="E558" s="9">
        <f t="shared" si="61"/>
        <v>0</v>
      </c>
      <c r="F558" s="99"/>
      <c r="G558" s="9">
        <f t="shared" si="62"/>
        <v>0</v>
      </c>
      <c r="H558" s="9">
        <f t="shared" si="63"/>
        <v>0</v>
      </c>
    </row>
    <row r="559" spans="4:8" x14ac:dyDescent="0.2">
      <c r="D559" s="99"/>
      <c r="E559" s="9">
        <f t="shared" si="61"/>
        <v>0</v>
      </c>
      <c r="F559" s="99"/>
      <c r="G559" s="9">
        <f t="shared" si="62"/>
        <v>0</v>
      </c>
      <c r="H559" s="9">
        <f t="shared" si="63"/>
        <v>0</v>
      </c>
    </row>
    <row r="560" spans="4:8" x14ac:dyDescent="0.2">
      <c r="D560" s="99"/>
      <c r="E560" s="9">
        <f t="shared" si="61"/>
        <v>0</v>
      </c>
      <c r="F560" s="99"/>
      <c r="G560" s="9">
        <f t="shared" si="62"/>
        <v>0</v>
      </c>
      <c r="H560" s="9">
        <f t="shared" si="63"/>
        <v>0</v>
      </c>
    </row>
    <row r="561" spans="4:8" x14ac:dyDescent="0.2">
      <c r="D561" s="99"/>
      <c r="E561" s="9">
        <f t="shared" si="61"/>
        <v>0</v>
      </c>
      <c r="F561" s="99"/>
      <c r="G561" s="9">
        <f t="shared" si="62"/>
        <v>0</v>
      </c>
      <c r="H561" s="9">
        <f t="shared" si="63"/>
        <v>0</v>
      </c>
    </row>
    <row r="562" spans="4:8" x14ac:dyDescent="0.2">
      <c r="D562" s="99"/>
      <c r="E562" s="9">
        <f t="shared" si="61"/>
        <v>0</v>
      </c>
      <c r="F562" s="99"/>
      <c r="G562" s="9">
        <f t="shared" si="62"/>
        <v>0</v>
      </c>
      <c r="H562" s="9">
        <f t="shared" si="63"/>
        <v>0</v>
      </c>
    </row>
    <row r="563" spans="4:8" x14ac:dyDescent="0.2">
      <c r="D563" s="99"/>
      <c r="E563" s="9">
        <f t="shared" ref="E563:E626" si="64">+D563</f>
        <v>0</v>
      </c>
      <c r="F563" s="99"/>
      <c r="G563" s="9">
        <f t="shared" ref="G563:G626" si="65">IF(J563&gt;0,0,F563)</f>
        <v>0</v>
      </c>
      <c r="H563" s="9">
        <f t="shared" ref="H563:H626" si="66">+D563</f>
        <v>0</v>
      </c>
    </row>
    <row r="564" spans="4:8" x14ac:dyDescent="0.2">
      <c r="D564" s="99"/>
      <c r="E564" s="9">
        <f t="shared" si="64"/>
        <v>0</v>
      </c>
      <c r="F564" s="99"/>
      <c r="G564" s="9">
        <f t="shared" si="65"/>
        <v>0</v>
      </c>
      <c r="H564" s="9">
        <f t="shared" si="66"/>
        <v>0</v>
      </c>
    </row>
    <row r="565" spans="4:8" x14ac:dyDescent="0.2">
      <c r="D565" s="99"/>
      <c r="E565" s="9">
        <f t="shared" si="64"/>
        <v>0</v>
      </c>
      <c r="F565" s="99"/>
      <c r="G565" s="9">
        <f t="shared" si="65"/>
        <v>0</v>
      </c>
      <c r="H565" s="9">
        <f t="shared" si="66"/>
        <v>0</v>
      </c>
    </row>
    <row r="566" spans="4:8" x14ac:dyDescent="0.2">
      <c r="D566" s="99"/>
      <c r="E566" s="9">
        <f t="shared" si="64"/>
        <v>0</v>
      </c>
      <c r="F566" s="99"/>
      <c r="G566" s="9">
        <f t="shared" si="65"/>
        <v>0</v>
      </c>
      <c r="H566" s="9">
        <f t="shared" si="66"/>
        <v>0</v>
      </c>
    </row>
    <row r="567" spans="4:8" x14ac:dyDescent="0.2">
      <c r="D567" s="99"/>
      <c r="E567" s="9">
        <f t="shared" si="64"/>
        <v>0</v>
      </c>
      <c r="F567" s="99"/>
      <c r="G567" s="9">
        <f t="shared" si="65"/>
        <v>0</v>
      </c>
      <c r="H567" s="9">
        <f t="shared" si="66"/>
        <v>0</v>
      </c>
    </row>
    <row r="568" spans="4:8" x14ac:dyDescent="0.2">
      <c r="D568" s="99"/>
      <c r="E568" s="9">
        <f t="shared" si="64"/>
        <v>0</v>
      </c>
      <c r="F568" s="99"/>
      <c r="G568" s="9">
        <f t="shared" si="65"/>
        <v>0</v>
      </c>
      <c r="H568" s="9">
        <f t="shared" si="66"/>
        <v>0</v>
      </c>
    </row>
    <row r="569" spans="4:8" x14ac:dyDescent="0.2">
      <c r="D569" s="99"/>
      <c r="E569" s="9">
        <f t="shared" si="64"/>
        <v>0</v>
      </c>
      <c r="F569" s="99"/>
      <c r="G569" s="9">
        <f t="shared" si="65"/>
        <v>0</v>
      </c>
      <c r="H569" s="9">
        <f t="shared" si="66"/>
        <v>0</v>
      </c>
    </row>
    <row r="570" spans="4:8" x14ac:dyDescent="0.2">
      <c r="D570" s="99"/>
      <c r="E570" s="9">
        <f t="shared" si="64"/>
        <v>0</v>
      </c>
      <c r="F570" s="99"/>
      <c r="G570" s="9">
        <f t="shared" si="65"/>
        <v>0</v>
      </c>
      <c r="H570" s="9">
        <f t="shared" si="66"/>
        <v>0</v>
      </c>
    </row>
    <row r="571" spans="4:8" x14ac:dyDescent="0.2">
      <c r="D571" s="99"/>
      <c r="E571" s="9">
        <f t="shared" si="64"/>
        <v>0</v>
      </c>
      <c r="F571" s="99"/>
      <c r="G571" s="9">
        <f t="shared" si="65"/>
        <v>0</v>
      </c>
      <c r="H571" s="9">
        <f t="shared" si="66"/>
        <v>0</v>
      </c>
    </row>
    <row r="572" spans="4:8" x14ac:dyDescent="0.2">
      <c r="D572" s="99"/>
      <c r="E572" s="9">
        <f t="shared" si="64"/>
        <v>0</v>
      </c>
      <c r="F572" s="99"/>
      <c r="G572" s="9">
        <f t="shared" si="65"/>
        <v>0</v>
      </c>
      <c r="H572" s="9">
        <f t="shared" si="66"/>
        <v>0</v>
      </c>
    </row>
    <row r="573" spans="4:8" x14ac:dyDescent="0.2">
      <c r="D573" s="99"/>
      <c r="E573" s="9">
        <f t="shared" si="64"/>
        <v>0</v>
      </c>
      <c r="F573" s="99"/>
      <c r="G573" s="9">
        <f t="shared" si="65"/>
        <v>0</v>
      </c>
      <c r="H573" s="9">
        <f t="shared" si="66"/>
        <v>0</v>
      </c>
    </row>
    <row r="574" spans="4:8" x14ac:dyDescent="0.2">
      <c r="D574" s="99"/>
      <c r="E574" s="9">
        <f t="shared" si="64"/>
        <v>0</v>
      </c>
      <c r="F574" s="99"/>
      <c r="G574" s="9">
        <f t="shared" si="65"/>
        <v>0</v>
      </c>
      <c r="H574" s="9">
        <f t="shared" si="66"/>
        <v>0</v>
      </c>
    </row>
    <row r="575" spans="4:8" x14ac:dyDescent="0.2">
      <c r="D575" s="99"/>
      <c r="E575" s="9">
        <f t="shared" si="64"/>
        <v>0</v>
      </c>
      <c r="F575" s="99"/>
      <c r="G575" s="9">
        <f t="shared" si="65"/>
        <v>0</v>
      </c>
      <c r="H575" s="9">
        <f t="shared" si="66"/>
        <v>0</v>
      </c>
    </row>
    <row r="576" spans="4:8" x14ac:dyDescent="0.2">
      <c r="D576" s="99"/>
      <c r="E576" s="9">
        <f t="shared" si="64"/>
        <v>0</v>
      </c>
      <c r="F576" s="99"/>
      <c r="G576" s="9">
        <f t="shared" si="65"/>
        <v>0</v>
      </c>
      <c r="H576" s="9">
        <f t="shared" si="66"/>
        <v>0</v>
      </c>
    </row>
    <row r="577" spans="4:8" x14ac:dyDescent="0.2">
      <c r="D577" s="99"/>
      <c r="E577" s="9">
        <f t="shared" si="64"/>
        <v>0</v>
      </c>
      <c r="F577" s="99"/>
      <c r="G577" s="9">
        <f t="shared" si="65"/>
        <v>0</v>
      </c>
      <c r="H577" s="9">
        <f t="shared" si="66"/>
        <v>0</v>
      </c>
    </row>
    <row r="578" spans="4:8" x14ac:dyDescent="0.2">
      <c r="D578" s="99"/>
      <c r="E578" s="9">
        <f t="shared" si="64"/>
        <v>0</v>
      </c>
      <c r="F578" s="99"/>
      <c r="G578" s="9">
        <f t="shared" si="65"/>
        <v>0</v>
      </c>
      <c r="H578" s="9">
        <f t="shared" si="66"/>
        <v>0</v>
      </c>
    </row>
    <row r="579" spans="4:8" x14ac:dyDescent="0.2">
      <c r="D579" s="99"/>
      <c r="E579" s="9">
        <f t="shared" si="64"/>
        <v>0</v>
      </c>
      <c r="F579" s="99"/>
      <c r="G579" s="9">
        <f t="shared" si="65"/>
        <v>0</v>
      </c>
      <c r="H579" s="9">
        <f t="shared" si="66"/>
        <v>0</v>
      </c>
    </row>
    <row r="580" spans="4:8" x14ac:dyDescent="0.2">
      <c r="D580" s="99"/>
      <c r="E580" s="9">
        <f t="shared" si="64"/>
        <v>0</v>
      </c>
      <c r="F580" s="99"/>
      <c r="G580" s="9">
        <f t="shared" si="65"/>
        <v>0</v>
      </c>
      <c r="H580" s="9">
        <f t="shared" si="66"/>
        <v>0</v>
      </c>
    </row>
    <row r="581" spans="4:8" x14ac:dyDescent="0.2">
      <c r="D581" s="99"/>
      <c r="E581" s="9">
        <f t="shared" si="64"/>
        <v>0</v>
      </c>
      <c r="F581" s="99"/>
      <c r="G581" s="9">
        <f t="shared" si="65"/>
        <v>0</v>
      </c>
      <c r="H581" s="9">
        <f t="shared" si="66"/>
        <v>0</v>
      </c>
    </row>
    <row r="582" spans="4:8" x14ac:dyDescent="0.2">
      <c r="D582" s="99"/>
      <c r="E582" s="9">
        <f t="shared" si="64"/>
        <v>0</v>
      </c>
      <c r="F582" s="99"/>
      <c r="G582" s="9">
        <f t="shared" si="65"/>
        <v>0</v>
      </c>
      <c r="H582" s="9">
        <f t="shared" si="66"/>
        <v>0</v>
      </c>
    </row>
    <row r="583" spans="4:8" x14ac:dyDescent="0.2">
      <c r="D583" s="99"/>
      <c r="E583" s="9">
        <f t="shared" si="64"/>
        <v>0</v>
      </c>
      <c r="F583" s="99"/>
      <c r="G583" s="9">
        <f t="shared" si="65"/>
        <v>0</v>
      </c>
      <c r="H583" s="9">
        <f t="shared" si="66"/>
        <v>0</v>
      </c>
    </row>
    <row r="584" spans="4:8" x14ac:dyDescent="0.2">
      <c r="D584" s="99"/>
      <c r="E584" s="9">
        <f t="shared" si="64"/>
        <v>0</v>
      </c>
      <c r="F584" s="99"/>
      <c r="G584" s="9">
        <f t="shared" si="65"/>
        <v>0</v>
      </c>
      <c r="H584" s="9">
        <f t="shared" si="66"/>
        <v>0</v>
      </c>
    </row>
    <row r="585" spans="4:8" x14ac:dyDescent="0.2">
      <c r="D585" s="99"/>
      <c r="E585" s="9">
        <f t="shared" si="64"/>
        <v>0</v>
      </c>
      <c r="F585" s="99"/>
      <c r="G585" s="9">
        <f t="shared" si="65"/>
        <v>0</v>
      </c>
      <c r="H585" s="9">
        <f t="shared" si="66"/>
        <v>0</v>
      </c>
    </row>
    <row r="586" spans="4:8" x14ac:dyDescent="0.2">
      <c r="D586" s="99"/>
      <c r="E586" s="9">
        <f t="shared" si="64"/>
        <v>0</v>
      </c>
      <c r="F586" s="99"/>
      <c r="G586" s="9">
        <f t="shared" si="65"/>
        <v>0</v>
      </c>
      <c r="H586" s="9">
        <f t="shared" si="66"/>
        <v>0</v>
      </c>
    </row>
    <row r="587" spans="4:8" x14ac:dyDescent="0.2">
      <c r="D587" s="99"/>
      <c r="E587" s="9">
        <f t="shared" si="64"/>
        <v>0</v>
      </c>
      <c r="F587" s="99"/>
      <c r="G587" s="9">
        <f t="shared" si="65"/>
        <v>0</v>
      </c>
      <c r="H587" s="9">
        <f t="shared" si="66"/>
        <v>0</v>
      </c>
    </row>
    <row r="588" spans="4:8" x14ac:dyDescent="0.2">
      <c r="D588" s="99"/>
      <c r="E588" s="9">
        <f t="shared" si="64"/>
        <v>0</v>
      </c>
      <c r="F588" s="99"/>
      <c r="G588" s="9">
        <f t="shared" si="65"/>
        <v>0</v>
      </c>
      <c r="H588" s="9">
        <f t="shared" si="66"/>
        <v>0</v>
      </c>
    </row>
    <row r="589" spans="4:8" x14ac:dyDescent="0.2">
      <c r="D589" s="99"/>
      <c r="E589" s="9">
        <f t="shared" si="64"/>
        <v>0</v>
      </c>
      <c r="F589" s="99"/>
      <c r="G589" s="9">
        <f t="shared" si="65"/>
        <v>0</v>
      </c>
      <c r="H589" s="9">
        <f t="shared" si="66"/>
        <v>0</v>
      </c>
    </row>
    <row r="590" spans="4:8" x14ac:dyDescent="0.2">
      <c r="D590" s="99"/>
      <c r="E590" s="9">
        <f t="shared" si="64"/>
        <v>0</v>
      </c>
      <c r="F590" s="99"/>
      <c r="G590" s="9">
        <f t="shared" si="65"/>
        <v>0</v>
      </c>
      <c r="H590" s="9">
        <f t="shared" si="66"/>
        <v>0</v>
      </c>
    </row>
    <row r="591" spans="4:8" x14ac:dyDescent="0.2">
      <c r="D591" s="99"/>
      <c r="E591" s="9">
        <f t="shared" si="64"/>
        <v>0</v>
      </c>
      <c r="F591" s="99"/>
      <c r="G591" s="9">
        <f t="shared" si="65"/>
        <v>0</v>
      </c>
      <c r="H591" s="9">
        <f t="shared" si="66"/>
        <v>0</v>
      </c>
    </row>
    <row r="592" spans="4:8" x14ac:dyDescent="0.2">
      <c r="D592" s="99"/>
      <c r="E592" s="9">
        <f t="shared" si="64"/>
        <v>0</v>
      </c>
      <c r="F592" s="99"/>
      <c r="G592" s="9">
        <f t="shared" si="65"/>
        <v>0</v>
      </c>
      <c r="H592" s="9">
        <f t="shared" si="66"/>
        <v>0</v>
      </c>
    </row>
    <row r="593" spans="4:8" x14ac:dyDescent="0.2">
      <c r="D593" s="99"/>
      <c r="E593" s="9">
        <f t="shared" si="64"/>
        <v>0</v>
      </c>
      <c r="F593" s="99"/>
      <c r="G593" s="9">
        <f t="shared" si="65"/>
        <v>0</v>
      </c>
      <c r="H593" s="9">
        <f t="shared" si="66"/>
        <v>0</v>
      </c>
    </row>
    <row r="594" spans="4:8" x14ac:dyDescent="0.2">
      <c r="D594" s="99"/>
      <c r="E594" s="9">
        <f t="shared" si="64"/>
        <v>0</v>
      </c>
      <c r="F594" s="99"/>
      <c r="G594" s="9">
        <f t="shared" si="65"/>
        <v>0</v>
      </c>
      <c r="H594" s="9">
        <f t="shared" si="66"/>
        <v>0</v>
      </c>
    </row>
    <row r="595" spans="4:8" x14ac:dyDescent="0.2">
      <c r="D595" s="99"/>
      <c r="E595" s="9">
        <f t="shared" si="64"/>
        <v>0</v>
      </c>
      <c r="F595" s="99"/>
      <c r="G595" s="9">
        <f t="shared" si="65"/>
        <v>0</v>
      </c>
      <c r="H595" s="9">
        <f t="shared" si="66"/>
        <v>0</v>
      </c>
    </row>
    <row r="596" spans="4:8" x14ac:dyDescent="0.2">
      <c r="D596" s="99"/>
      <c r="E596" s="9">
        <f t="shared" si="64"/>
        <v>0</v>
      </c>
      <c r="F596" s="99"/>
      <c r="G596" s="9">
        <f t="shared" si="65"/>
        <v>0</v>
      </c>
      <c r="H596" s="9">
        <f t="shared" si="66"/>
        <v>0</v>
      </c>
    </row>
    <row r="597" spans="4:8" x14ac:dyDescent="0.2">
      <c r="D597" s="99"/>
      <c r="E597" s="9">
        <f t="shared" si="64"/>
        <v>0</v>
      </c>
      <c r="F597" s="99"/>
      <c r="G597" s="9">
        <f t="shared" si="65"/>
        <v>0</v>
      </c>
      <c r="H597" s="9">
        <f t="shared" si="66"/>
        <v>0</v>
      </c>
    </row>
    <row r="598" spans="4:8" x14ac:dyDescent="0.2">
      <c r="D598" s="99"/>
      <c r="E598" s="9">
        <f t="shared" si="64"/>
        <v>0</v>
      </c>
      <c r="F598" s="99"/>
      <c r="G598" s="9">
        <f t="shared" si="65"/>
        <v>0</v>
      </c>
      <c r="H598" s="9">
        <f t="shared" si="66"/>
        <v>0</v>
      </c>
    </row>
    <row r="599" spans="4:8" x14ac:dyDescent="0.2">
      <c r="D599" s="99"/>
      <c r="E599" s="9">
        <f t="shared" si="64"/>
        <v>0</v>
      </c>
      <c r="F599" s="99"/>
      <c r="G599" s="9">
        <f t="shared" si="65"/>
        <v>0</v>
      </c>
      <c r="H599" s="9">
        <f t="shared" si="66"/>
        <v>0</v>
      </c>
    </row>
    <row r="600" spans="4:8" x14ac:dyDescent="0.2">
      <c r="D600" s="99"/>
      <c r="E600" s="9">
        <f t="shared" si="64"/>
        <v>0</v>
      </c>
      <c r="F600" s="99"/>
      <c r="G600" s="9">
        <f t="shared" si="65"/>
        <v>0</v>
      </c>
      <c r="H600" s="9">
        <f t="shared" si="66"/>
        <v>0</v>
      </c>
    </row>
    <row r="601" spans="4:8" x14ac:dyDescent="0.2">
      <c r="D601" s="99"/>
      <c r="E601" s="9">
        <f t="shared" si="64"/>
        <v>0</v>
      </c>
      <c r="F601" s="99"/>
      <c r="G601" s="9">
        <f t="shared" si="65"/>
        <v>0</v>
      </c>
      <c r="H601" s="9">
        <f t="shared" si="66"/>
        <v>0</v>
      </c>
    </row>
    <row r="602" spans="4:8" x14ac:dyDescent="0.2">
      <c r="D602" s="99"/>
      <c r="E602" s="9">
        <f t="shared" si="64"/>
        <v>0</v>
      </c>
      <c r="F602" s="99"/>
      <c r="G602" s="9">
        <f t="shared" si="65"/>
        <v>0</v>
      </c>
      <c r="H602" s="9">
        <f t="shared" si="66"/>
        <v>0</v>
      </c>
    </row>
    <row r="603" spans="4:8" x14ac:dyDescent="0.2">
      <c r="D603" s="99"/>
      <c r="E603" s="9">
        <f t="shared" si="64"/>
        <v>0</v>
      </c>
      <c r="F603" s="99"/>
      <c r="G603" s="9">
        <f t="shared" si="65"/>
        <v>0</v>
      </c>
      <c r="H603" s="9">
        <f t="shared" si="66"/>
        <v>0</v>
      </c>
    </row>
    <row r="604" spans="4:8" x14ac:dyDescent="0.2">
      <c r="D604" s="99"/>
      <c r="E604" s="9">
        <f t="shared" si="64"/>
        <v>0</v>
      </c>
      <c r="F604" s="99"/>
      <c r="G604" s="9">
        <f t="shared" si="65"/>
        <v>0</v>
      </c>
      <c r="H604" s="9">
        <f t="shared" si="66"/>
        <v>0</v>
      </c>
    </row>
    <row r="605" spans="4:8" x14ac:dyDescent="0.2">
      <c r="D605" s="99"/>
      <c r="E605" s="9">
        <f t="shared" si="64"/>
        <v>0</v>
      </c>
      <c r="F605" s="99"/>
      <c r="G605" s="9">
        <f t="shared" si="65"/>
        <v>0</v>
      </c>
      <c r="H605" s="9">
        <f t="shared" si="66"/>
        <v>0</v>
      </c>
    </row>
    <row r="606" spans="4:8" x14ac:dyDescent="0.2">
      <c r="D606" s="99"/>
      <c r="E606" s="9">
        <f t="shared" si="64"/>
        <v>0</v>
      </c>
      <c r="F606" s="99"/>
      <c r="G606" s="9">
        <f t="shared" si="65"/>
        <v>0</v>
      </c>
      <c r="H606" s="9">
        <f t="shared" si="66"/>
        <v>0</v>
      </c>
    </row>
    <row r="607" spans="4:8" x14ac:dyDescent="0.2">
      <c r="D607" s="99"/>
      <c r="E607" s="9">
        <f t="shared" si="64"/>
        <v>0</v>
      </c>
      <c r="F607" s="99"/>
      <c r="G607" s="9">
        <f t="shared" si="65"/>
        <v>0</v>
      </c>
      <c r="H607" s="9">
        <f t="shared" si="66"/>
        <v>0</v>
      </c>
    </row>
    <row r="608" spans="4:8" x14ac:dyDescent="0.2">
      <c r="D608" s="99"/>
      <c r="E608" s="9">
        <f t="shared" si="64"/>
        <v>0</v>
      </c>
      <c r="F608" s="99"/>
      <c r="G608" s="9">
        <f t="shared" si="65"/>
        <v>0</v>
      </c>
      <c r="H608" s="9">
        <f t="shared" si="66"/>
        <v>0</v>
      </c>
    </row>
    <row r="609" spans="4:8" x14ac:dyDescent="0.2">
      <c r="D609" s="99"/>
      <c r="E609" s="9">
        <f t="shared" si="64"/>
        <v>0</v>
      </c>
      <c r="F609" s="99"/>
      <c r="G609" s="9">
        <f t="shared" si="65"/>
        <v>0</v>
      </c>
      <c r="H609" s="9">
        <f t="shared" si="66"/>
        <v>0</v>
      </c>
    </row>
    <row r="610" spans="4:8" x14ac:dyDescent="0.2">
      <c r="D610" s="99"/>
      <c r="E610" s="9">
        <f t="shared" si="64"/>
        <v>0</v>
      </c>
      <c r="F610" s="99"/>
      <c r="G610" s="9">
        <f t="shared" si="65"/>
        <v>0</v>
      </c>
      <c r="H610" s="9">
        <f t="shared" si="66"/>
        <v>0</v>
      </c>
    </row>
    <row r="611" spans="4:8" x14ac:dyDescent="0.2">
      <c r="D611" s="99"/>
      <c r="E611" s="9">
        <f t="shared" si="64"/>
        <v>0</v>
      </c>
      <c r="F611" s="99"/>
      <c r="G611" s="9">
        <f t="shared" si="65"/>
        <v>0</v>
      </c>
      <c r="H611" s="9">
        <f t="shared" si="66"/>
        <v>0</v>
      </c>
    </row>
    <row r="612" spans="4:8" x14ac:dyDescent="0.2">
      <c r="D612" s="99"/>
      <c r="E612" s="9">
        <f t="shared" si="64"/>
        <v>0</v>
      </c>
      <c r="F612" s="99"/>
      <c r="G612" s="9">
        <f t="shared" si="65"/>
        <v>0</v>
      </c>
      <c r="H612" s="9">
        <f t="shared" si="66"/>
        <v>0</v>
      </c>
    </row>
    <row r="613" spans="4:8" x14ac:dyDescent="0.2">
      <c r="D613" s="99"/>
      <c r="E613" s="9">
        <f t="shared" si="64"/>
        <v>0</v>
      </c>
      <c r="F613" s="99"/>
      <c r="G613" s="9">
        <f t="shared" si="65"/>
        <v>0</v>
      </c>
      <c r="H613" s="9">
        <f t="shared" si="66"/>
        <v>0</v>
      </c>
    </row>
    <row r="614" spans="4:8" x14ac:dyDescent="0.2">
      <c r="D614" s="99"/>
      <c r="E614" s="9">
        <f t="shared" si="64"/>
        <v>0</v>
      </c>
      <c r="F614" s="99"/>
      <c r="G614" s="9">
        <f t="shared" si="65"/>
        <v>0</v>
      </c>
      <c r="H614" s="9">
        <f t="shared" si="66"/>
        <v>0</v>
      </c>
    </row>
    <row r="615" spans="4:8" x14ac:dyDescent="0.2">
      <c r="D615" s="99"/>
      <c r="E615" s="9">
        <f t="shared" si="64"/>
        <v>0</v>
      </c>
      <c r="F615" s="99"/>
      <c r="G615" s="9">
        <f t="shared" si="65"/>
        <v>0</v>
      </c>
      <c r="H615" s="9">
        <f t="shared" si="66"/>
        <v>0</v>
      </c>
    </row>
    <row r="616" spans="4:8" x14ac:dyDescent="0.2">
      <c r="D616" s="99"/>
      <c r="E616" s="9">
        <f t="shared" si="64"/>
        <v>0</v>
      </c>
      <c r="F616" s="99"/>
      <c r="G616" s="9">
        <f t="shared" si="65"/>
        <v>0</v>
      </c>
      <c r="H616" s="9">
        <f t="shared" si="66"/>
        <v>0</v>
      </c>
    </row>
    <row r="617" spans="4:8" x14ac:dyDescent="0.2">
      <c r="D617" s="99"/>
      <c r="E617" s="9">
        <f t="shared" si="64"/>
        <v>0</v>
      </c>
      <c r="F617" s="99"/>
      <c r="G617" s="9">
        <f t="shared" si="65"/>
        <v>0</v>
      </c>
      <c r="H617" s="9">
        <f t="shared" si="66"/>
        <v>0</v>
      </c>
    </row>
    <row r="618" spans="4:8" x14ac:dyDescent="0.2">
      <c r="D618" s="99"/>
      <c r="E618" s="9">
        <f t="shared" si="64"/>
        <v>0</v>
      </c>
      <c r="F618" s="99"/>
      <c r="G618" s="9">
        <f t="shared" si="65"/>
        <v>0</v>
      </c>
      <c r="H618" s="9">
        <f t="shared" si="66"/>
        <v>0</v>
      </c>
    </row>
    <row r="619" spans="4:8" x14ac:dyDescent="0.2">
      <c r="D619" s="99"/>
      <c r="E619" s="9">
        <f t="shared" si="64"/>
        <v>0</v>
      </c>
      <c r="F619" s="99"/>
      <c r="G619" s="9">
        <f t="shared" si="65"/>
        <v>0</v>
      </c>
      <c r="H619" s="9">
        <f t="shared" si="66"/>
        <v>0</v>
      </c>
    </row>
    <row r="620" spans="4:8" x14ac:dyDescent="0.2">
      <c r="D620" s="99"/>
      <c r="E620" s="9">
        <f t="shared" si="64"/>
        <v>0</v>
      </c>
      <c r="F620" s="99"/>
      <c r="G620" s="9">
        <f t="shared" si="65"/>
        <v>0</v>
      </c>
      <c r="H620" s="9">
        <f t="shared" si="66"/>
        <v>0</v>
      </c>
    </row>
    <row r="621" spans="4:8" x14ac:dyDescent="0.2">
      <c r="D621" s="99"/>
      <c r="E621" s="9">
        <f t="shared" si="64"/>
        <v>0</v>
      </c>
      <c r="F621" s="99"/>
      <c r="G621" s="9">
        <f t="shared" si="65"/>
        <v>0</v>
      </c>
      <c r="H621" s="9">
        <f t="shared" si="66"/>
        <v>0</v>
      </c>
    </row>
    <row r="622" spans="4:8" x14ac:dyDescent="0.2">
      <c r="D622" s="99"/>
      <c r="E622" s="9">
        <f t="shared" si="64"/>
        <v>0</v>
      </c>
      <c r="F622" s="99"/>
      <c r="G622" s="9">
        <f t="shared" si="65"/>
        <v>0</v>
      </c>
      <c r="H622" s="9">
        <f t="shared" si="66"/>
        <v>0</v>
      </c>
    </row>
    <row r="623" spans="4:8" x14ac:dyDescent="0.2">
      <c r="D623" s="99"/>
      <c r="E623" s="9">
        <f t="shared" si="64"/>
        <v>0</v>
      </c>
      <c r="F623" s="99"/>
      <c r="G623" s="9">
        <f t="shared" si="65"/>
        <v>0</v>
      </c>
      <c r="H623" s="9">
        <f t="shared" si="66"/>
        <v>0</v>
      </c>
    </row>
    <row r="624" spans="4:8" x14ac:dyDescent="0.2">
      <c r="D624" s="99"/>
      <c r="E624" s="9">
        <f t="shared" si="64"/>
        <v>0</v>
      </c>
      <c r="F624" s="99"/>
      <c r="G624" s="9">
        <f t="shared" si="65"/>
        <v>0</v>
      </c>
      <c r="H624" s="9">
        <f t="shared" si="66"/>
        <v>0</v>
      </c>
    </row>
    <row r="625" spans="4:8" x14ac:dyDescent="0.2">
      <c r="D625" s="99"/>
      <c r="E625" s="9">
        <f t="shared" si="64"/>
        <v>0</v>
      </c>
      <c r="F625" s="99"/>
      <c r="G625" s="9">
        <f t="shared" si="65"/>
        <v>0</v>
      </c>
      <c r="H625" s="9">
        <f t="shared" si="66"/>
        <v>0</v>
      </c>
    </row>
    <row r="626" spans="4:8" x14ac:dyDescent="0.2">
      <c r="D626" s="99"/>
      <c r="E626" s="9">
        <f t="shared" si="64"/>
        <v>0</v>
      </c>
      <c r="F626" s="99"/>
      <c r="G626" s="9">
        <f t="shared" si="65"/>
        <v>0</v>
      </c>
      <c r="H626" s="9">
        <f t="shared" si="66"/>
        <v>0</v>
      </c>
    </row>
    <row r="627" spans="4:8" x14ac:dyDescent="0.2">
      <c r="D627" s="99"/>
      <c r="E627" s="9">
        <f t="shared" ref="E627:E633" si="67">+D627</f>
        <v>0</v>
      </c>
      <c r="F627" s="99"/>
      <c r="G627" s="9">
        <f t="shared" ref="G627:G637" si="68">IF(J627&gt;0,0,F627)</f>
        <v>0</v>
      </c>
      <c r="H627" s="9">
        <f t="shared" ref="H627:H637" si="69">+D627</f>
        <v>0</v>
      </c>
    </row>
    <row r="628" spans="4:8" x14ac:dyDescent="0.2">
      <c r="D628" s="99"/>
      <c r="E628" s="9">
        <f t="shared" si="67"/>
        <v>0</v>
      </c>
      <c r="F628" s="99"/>
      <c r="G628" s="9">
        <f t="shared" si="68"/>
        <v>0</v>
      </c>
      <c r="H628" s="9">
        <f t="shared" si="69"/>
        <v>0</v>
      </c>
    </row>
    <row r="629" spans="4:8" x14ac:dyDescent="0.2">
      <c r="D629" s="99"/>
      <c r="E629" s="9">
        <f t="shared" si="67"/>
        <v>0</v>
      </c>
      <c r="F629" s="99"/>
      <c r="G629" s="9">
        <f t="shared" si="68"/>
        <v>0</v>
      </c>
      <c r="H629" s="9">
        <f t="shared" si="69"/>
        <v>0</v>
      </c>
    </row>
    <row r="630" spans="4:8" x14ac:dyDescent="0.2">
      <c r="D630" s="99"/>
      <c r="E630" s="9">
        <f t="shared" si="67"/>
        <v>0</v>
      </c>
      <c r="F630" s="99"/>
      <c r="G630" s="9">
        <f t="shared" si="68"/>
        <v>0</v>
      </c>
      <c r="H630" s="9">
        <f t="shared" si="69"/>
        <v>0</v>
      </c>
    </row>
    <row r="631" spans="4:8" x14ac:dyDescent="0.2">
      <c r="D631" s="99"/>
      <c r="E631" s="9">
        <f t="shared" si="67"/>
        <v>0</v>
      </c>
      <c r="F631" s="99"/>
      <c r="G631" s="9">
        <f t="shared" si="68"/>
        <v>0</v>
      </c>
      <c r="H631" s="9">
        <f t="shared" si="69"/>
        <v>0</v>
      </c>
    </row>
    <row r="632" spans="4:8" x14ac:dyDescent="0.2">
      <c r="E632" s="9">
        <f t="shared" si="67"/>
        <v>0</v>
      </c>
      <c r="F632" s="99"/>
      <c r="G632" s="9">
        <f t="shared" si="68"/>
        <v>0</v>
      </c>
      <c r="H632" s="9">
        <f t="shared" si="69"/>
        <v>0</v>
      </c>
    </row>
    <row r="633" spans="4:8" x14ac:dyDescent="0.2">
      <c r="E633" s="9">
        <f t="shared" si="67"/>
        <v>0</v>
      </c>
      <c r="F633" s="99"/>
      <c r="G633" s="9">
        <f t="shared" si="68"/>
        <v>0</v>
      </c>
      <c r="H633" s="9">
        <f t="shared" si="69"/>
        <v>0</v>
      </c>
    </row>
    <row r="634" spans="4:8" x14ac:dyDescent="0.2">
      <c r="F634" s="99"/>
      <c r="G634" s="9">
        <f t="shared" si="68"/>
        <v>0</v>
      </c>
      <c r="H634" s="9">
        <f t="shared" si="69"/>
        <v>0</v>
      </c>
    </row>
    <row r="635" spans="4:8" x14ac:dyDescent="0.2">
      <c r="F635" s="99"/>
      <c r="G635" s="9">
        <f t="shared" si="68"/>
        <v>0</v>
      </c>
      <c r="H635" s="9">
        <f t="shared" si="69"/>
        <v>0</v>
      </c>
    </row>
    <row r="636" spans="4:8" x14ac:dyDescent="0.2">
      <c r="F636" s="99"/>
      <c r="G636" s="9">
        <f t="shared" si="68"/>
        <v>0</v>
      </c>
      <c r="H636" s="9">
        <f t="shared" si="69"/>
        <v>0</v>
      </c>
    </row>
    <row r="637" spans="4:8" x14ac:dyDescent="0.2">
      <c r="F637" s="99"/>
      <c r="G637" s="9">
        <f t="shared" si="68"/>
        <v>0</v>
      </c>
      <c r="H637" s="9">
        <f t="shared" si="69"/>
        <v>0</v>
      </c>
    </row>
    <row r="638" spans="4:8" x14ac:dyDescent="0.2">
      <c r="F638" s="99"/>
    </row>
    <row r="639" spans="4:8" x14ac:dyDescent="0.2">
      <c r="F639" s="99"/>
    </row>
    <row r="640" spans="4:8" x14ac:dyDescent="0.2">
      <c r="F640" s="99"/>
    </row>
    <row r="641" spans="6:6" x14ac:dyDescent="0.2">
      <c r="F641" s="99"/>
    </row>
    <row r="642" spans="6:6" x14ac:dyDescent="0.2">
      <c r="F642" s="99"/>
    </row>
    <row r="643" spans="6:6" x14ac:dyDescent="0.2">
      <c r="F643" s="99"/>
    </row>
    <row r="644" spans="6:6" x14ac:dyDescent="0.2">
      <c r="F644" s="99"/>
    </row>
    <row r="645" spans="6:6" x14ac:dyDescent="0.2">
      <c r="F645" s="99"/>
    </row>
    <row r="646" spans="6:6" x14ac:dyDescent="0.2">
      <c r="F646" s="99"/>
    </row>
    <row r="647" spans="6:6" x14ac:dyDescent="0.2">
      <c r="F647" s="99"/>
    </row>
    <row r="648" spans="6:6" x14ac:dyDescent="0.2">
      <c r="F648" s="99"/>
    </row>
    <row r="649" spans="6:6" x14ac:dyDescent="0.2">
      <c r="F649" s="99"/>
    </row>
    <row r="650" spans="6:6" x14ac:dyDescent="0.2">
      <c r="F650" s="99"/>
    </row>
    <row r="651" spans="6:6" x14ac:dyDescent="0.2">
      <c r="F651" s="99"/>
    </row>
    <row r="652" spans="6:6" x14ac:dyDescent="0.2">
      <c r="F652" s="99"/>
    </row>
    <row r="653" spans="6:6" x14ac:dyDescent="0.2">
      <c r="F653" s="99"/>
    </row>
    <row r="654" spans="6:6" x14ac:dyDescent="0.2">
      <c r="F654" s="99"/>
    </row>
    <row r="655" spans="6:6" x14ac:dyDescent="0.2">
      <c r="F655" s="99"/>
    </row>
    <row r="656" spans="6:6" x14ac:dyDescent="0.2">
      <c r="F656" s="99"/>
    </row>
    <row r="657" spans="6:6" x14ac:dyDescent="0.2">
      <c r="F657" s="99"/>
    </row>
    <row r="658" spans="6:6" x14ac:dyDescent="0.2">
      <c r="F658" s="99"/>
    </row>
    <row r="659" spans="6:6" x14ac:dyDescent="0.2">
      <c r="F659" s="99"/>
    </row>
    <row r="660" spans="6:6" x14ac:dyDescent="0.2">
      <c r="F660" s="99"/>
    </row>
    <row r="661" spans="6:6" x14ac:dyDescent="0.2">
      <c r="F661" s="99"/>
    </row>
    <row r="662" spans="6:6" x14ac:dyDescent="0.2">
      <c r="F662" s="99"/>
    </row>
    <row r="663" spans="6:6" x14ac:dyDescent="0.2">
      <c r="F663" s="99"/>
    </row>
    <row r="664" spans="6:6" x14ac:dyDescent="0.2">
      <c r="F664" s="99"/>
    </row>
    <row r="665" spans="6:6" x14ac:dyDescent="0.2">
      <c r="F665" s="99"/>
    </row>
    <row r="666" spans="6:6" x14ac:dyDescent="0.2">
      <c r="F666" s="99"/>
    </row>
    <row r="667" spans="6:6" x14ac:dyDescent="0.2">
      <c r="F667" s="99"/>
    </row>
    <row r="668" spans="6:6" x14ac:dyDescent="0.2">
      <c r="F668" s="99"/>
    </row>
    <row r="669" spans="6:6" x14ac:dyDescent="0.2">
      <c r="F669" s="99"/>
    </row>
    <row r="670" spans="6:6" x14ac:dyDescent="0.2">
      <c r="F670" s="99"/>
    </row>
    <row r="671" spans="6:6" x14ac:dyDescent="0.2">
      <c r="F671" s="99"/>
    </row>
    <row r="672" spans="6:6" x14ac:dyDescent="0.2">
      <c r="F672" s="99"/>
    </row>
    <row r="673" spans="6:6" x14ac:dyDescent="0.2">
      <c r="F673" s="99"/>
    </row>
    <row r="674" spans="6:6" x14ac:dyDescent="0.2">
      <c r="F674" s="99"/>
    </row>
    <row r="675" spans="6:6" x14ac:dyDescent="0.2">
      <c r="F675" s="99"/>
    </row>
    <row r="676" spans="6:6" x14ac:dyDescent="0.2">
      <c r="F676" s="99"/>
    </row>
    <row r="677" spans="6:6" x14ac:dyDescent="0.2">
      <c r="F677" s="99"/>
    </row>
    <row r="678" spans="6:6" x14ac:dyDescent="0.2">
      <c r="F678" s="99"/>
    </row>
    <row r="679" spans="6:6" x14ac:dyDescent="0.2">
      <c r="F679" s="99"/>
    </row>
    <row r="680" spans="6:6" x14ac:dyDescent="0.2">
      <c r="F680" s="99"/>
    </row>
    <row r="681" spans="6:6" x14ac:dyDescent="0.2">
      <c r="F681" s="99"/>
    </row>
    <row r="682" spans="6:6" x14ac:dyDescent="0.2">
      <c r="F682" s="99"/>
    </row>
    <row r="683" spans="6:6" x14ac:dyDescent="0.2">
      <c r="F683" s="99"/>
    </row>
    <row r="684" spans="6:6" x14ac:dyDescent="0.2">
      <c r="F684" s="99"/>
    </row>
    <row r="685" spans="6:6" x14ac:dyDescent="0.2">
      <c r="F685" s="99"/>
    </row>
    <row r="686" spans="6:6" x14ac:dyDescent="0.2">
      <c r="F686" s="99"/>
    </row>
    <row r="687" spans="6:6" x14ac:dyDescent="0.2">
      <c r="F687" s="99"/>
    </row>
    <row r="688" spans="6:6" x14ac:dyDescent="0.2">
      <c r="F688" s="99"/>
    </row>
    <row r="689" spans="6:6" x14ac:dyDescent="0.2">
      <c r="F689" s="99"/>
    </row>
    <row r="690" spans="6:6" x14ac:dyDescent="0.2">
      <c r="F690" s="99"/>
    </row>
    <row r="691" spans="6:6" x14ac:dyDescent="0.2">
      <c r="F691" s="99"/>
    </row>
    <row r="692" spans="6:6" x14ac:dyDescent="0.2">
      <c r="F692" s="99"/>
    </row>
    <row r="693" spans="6:6" x14ac:dyDescent="0.2">
      <c r="F693" s="99"/>
    </row>
    <row r="694" spans="6:6" x14ac:dyDescent="0.2">
      <c r="F694" s="99"/>
    </row>
    <row r="695" spans="6:6" x14ac:dyDescent="0.2">
      <c r="F695" s="99"/>
    </row>
    <row r="696" spans="6:6" x14ac:dyDescent="0.2">
      <c r="F696" s="99"/>
    </row>
    <row r="697" spans="6:6" x14ac:dyDescent="0.2">
      <c r="F697" s="99"/>
    </row>
    <row r="698" spans="6:6" x14ac:dyDescent="0.2">
      <c r="F698" s="99"/>
    </row>
    <row r="699" spans="6:6" x14ac:dyDescent="0.2">
      <c r="F699" s="99"/>
    </row>
    <row r="700" spans="6:6" x14ac:dyDescent="0.2">
      <c r="F700" s="99"/>
    </row>
    <row r="701" spans="6:6" x14ac:dyDescent="0.2">
      <c r="F701" s="99"/>
    </row>
    <row r="702" spans="6:6" x14ac:dyDescent="0.2">
      <c r="F702" s="99"/>
    </row>
    <row r="703" spans="6:6" x14ac:dyDescent="0.2">
      <c r="F703" s="99"/>
    </row>
    <row r="704" spans="6:6" x14ac:dyDescent="0.2">
      <c r="F704" s="99"/>
    </row>
    <row r="705" spans="6:6" x14ac:dyDescent="0.2">
      <c r="F705" s="99"/>
    </row>
    <row r="706" spans="6:6" x14ac:dyDescent="0.2">
      <c r="F706" s="99"/>
    </row>
    <row r="707" spans="6:6" x14ac:dyDescent="0.2">
      <c r="F707" s="99"/>
    </row>
    <row r="708" spans="6:6" x14ac:dyDescent="0.2">
      <c r="F708" s="99"/>
    </row>
    <row r="709" spans="6:6" x14ac:dyDescent="0.2">
      <c r="F709" s="99"/>
    </row>
    <row r="710" spans="6:6" x14ac:dyDescent="0.2">
      <c r="F710" s="99"/>
    </row>
    <row r="711" spans="6:6" x14ac:dyDescent="0.2">
      <c r="F711" s="99"/>
    </row>
    <row r="712" spans="6:6" x14ac:dyDescent="0.2">
      <c r="F712" s="99"/>
    </row>
    <row r="713" spans="6:6" x14ac:dyDescent="0.2">
      <c r="F713" s="99"/>
    </row>
    <row r="714" spans="6:6" x14ac:dyDescent="0.2">
      <c r="F714" s="99"/>
    </row>
    <row r="715" spans="6:6" x14ac:dyDescent="0.2">
      <c r="F715" s="99"/>
    </row>
    <row r="716" spans="6:6" x14ac:dyDescent="0.2">
      <c r="F716" s="99"/>
    </row>
    <row r="717" spans="6:6" x14ac:dyDescent="0.2">
      <c r="F717" s="99"/>
    </row>
    <row r="718" spans="6:6" x14ac:dyDescent="0.2">
      <c r="F718" s="99"/>
    </row>
    <row r="719" spans="6:6" x14ac:dyDescent="0.2">
      <c r="F719" s="99"/>
    </row>
    <row r="720" spans="6:6" x14ac:dyDescent="0.2">
      <c r="F720" s="99"/>
    </row>
    <row r="721" spans="6:6" x14ac:dyDescent="0.2">
      <c r="F721" s="99"/>
    </row>
    <row r="722" spans="6:6" x14ac:dyDescent="0.2">
      <c r="F722" s="99"/>
    </row>
    <row r="723" spans="6:6" x14ac:dyDescent="0.2">
      <c r="F723" s="99"/>
    </row>
    <row r="724" spans="6:6" x14ac:dyDescent="0.2">
      <c r="F724" s="99"/>
    </row>
    <row r="725" spans="6:6" x14ac:dyDescent="0.2">
      <c r="F725" s="99"/>
    </row>
    <row r="726" spans="6:6" x14ac:dyDescent="0.2">
      <c r="F726" s="99"/>
    </row>
    <row r="727" spans="6:6" x14ac:dyDescent="0.2">
      <c r="F727" s="99"/>
    </row>
    <row r="728" spans="6:6" x14ac:dyDescent="0.2">
      <c r="F728" s="99"/>
    </row>
    <row r="729" spans="6:6" x14ac:dyDescent="0.2">
      <c r="F729" s="99"/>
    </row>
    <row r="730" spans="6:6" x14ac:dyDescent="0.2">
      <c r="F730" s="99"/>
    </row>
    <row r="731" spans="6:6" x14ac:dyDescent="0.2">
      <c r="F731" s="99"/>
    </row>
    <row r="732" spans="6:6" x14ac:dyDescent="0.2">
      <c r="F732" s="99"/>
    </row>
    <row r="733" spans="6:6" x14ac:dyDescent="0.2">
      <c r="F733" s="99"/>
    </row>
    <row r="734" spans="6:6" x14ac:dyDescent="0.2">
      <c r="F734" s="99"/>
    </row>
    <row r="735" spans="6:6" x14ac:dyDescent="0.2">
      <c r="F735" s="99"/>
    </row>
    <row r="736" spans="6:6" x14ac:dyDescent="0.2">
      <c r="F736" s="99"/>
    </row>
    <row r="737" spans="6:6" x14ac:dyDescent="0.2">
      <c r="F737" s="99"/>
    </row>
    <row r="738" spans="6:6" x14ac:dyDescent="0.2">
      <c r="F738" s="99"/>
    </row>
    <row r="739" spans="6:6" x14ac:dyDescent="0.2">
      <c r="F739" s="99"/>
    </row>
    <row r="740" spans="6:6" x14ac:dyDescent="0.2">
      <c r="F740" s="99"/>
    </row>
    <row r="741" spans="6:6" x14ac:dyDescent="0.2">
      <c r="F741" s="99"/>
    </row>
    <row r="742" spans="6:6" x14ac:dyDescent="0.2">
      <c r="F742" s="99"/>
    </row>
    <row r="743" spans="6:6" x14ac:dyDescent="0.2">
      <c r="F743" s="99"/>
    </row>
    <row r="744" spans="6:6" x14ac:dyDescent="0.2">
      <c r="F744" s="99"/>
    </row>
    <row r="745" spans="6:6" x14ac:dyDescent="0.2">
      <c r="F745" s="99"/>
    </row>
    <row r="746" spans="6:6" x14ac:dyDescent="0.2">
      <c r="F746" s="99"/>
    </row>
    <row r="747" spans="6:6" x14ac:dyDescent="0.2">
      <c r="F747" s="99"/>
    </row>
    <row r="748" spans="6:6" x14ac:dyDescent="0.2">
      <c r="F748" s="99"/>
    </row>
    <row r="749" spans="6:6" x14ac:dyDescent="0.2">
      <c r="F749" s="99"/>
    </row>
    <row r="750" spans="6:6" x14ac:dyDescent="0.2">
      <c r="F750" s="99"/>
    </row>
    <row r="751" spans="6:6" x14ac:dyDescent="0.2">
      <c r="F751" s="99"/>
    </row>
    <row r="752" spans="6:6" x14ac:dyDescent="0.2">
      <c r="F752" s="99"/>
    </row>
    <row r="753" spans="6:6" x14ac:dyDescent="0.2">
      <c r="F753" s="99"/>
    </row>
    <row r="754" spans="6:6" x14ac:dyDescent="0.2">
      <c r="F754" s="99"/>
    </row>
    <row r="755" spans="6:6" x14ac:dyDescent="0.2">
      <c r="F755" s="99"/>
    </row>
    <row r="756" spans="6:6" x14ac:dyDescent="0.2">
      <c r="F756" s="99"/>
    </row>
    <row r="757" spans="6:6" x14ac:dyDescent="0.2">
      <c r="F757" s="99"/>
    </row>
    <row r="758" spans="6:6" x14ac:dyDescent="0.2">
      <c r="F758" s="99"/>
    </row>
    <row r="759" spans="6:6" x14ac:dyDescent="0.2">
      <c r="F759" s="99"/>
    </row>
    <row r="760" spans="6:6" x14ac:dyDescent="0.2">
      <c r="F760" s="99"/>
    </row>
    <row r="761" spans="6:6" x14ac:dyDescent="0.2">
      <c r="F761" s="99"/>
    </row>
    <row r="762" spans="6:6" x14ac:dyDescent="0.2">
      <c r="F762" s="99"/>
    </row>
    <row r="763" spans="6:6" x14ac:dyDescent="0.2">
      <c r="F763" s="99"/>
    </row>
    <row r="764" spans="6:6" x14ac:dyDescent="0.2">
      <c r="F764" s="99"/>
    </row>
    <row r="765" spans="6:6" x14ac:dyDescent="0.2">
      <c r="F765" s="99"/>
    </row>
    <row r="766" spans="6:6" x14ac:dyDescent="0.2">
      <c r="F766" s="99"/>
    </row>
    <row r="767" spans="6:6" x14ac:dyDescent="0.2">
      <c r="F767" s="99"/>
    </row>
    <row r="768" spans="6:6" x14ac:dyDescent="0.2">
      <c r="F768" s="99"/>
    </row>
    <row r="769" spans="6:6" x14ac:dyDescent="0.2">
      <c r="F769" s="99"/>
    </row>
    <row r="770" spans="6:6" x14ac:dyDescent="0.2">
      <c r="F770" s="99"/>
    </row>
    <row r="771" spans="6:6" x14ac:dyDescent="0.2">
      <c r="F771" s="99"/>
    </row>
    <row r="772" spans="6:6" x14ac:dyDescent="0.2">
      <c r="F772" s="99"/>
    </row>
    <row r="773" spans="6:6" x14ac:dyDescent="0.2">
      <c r="F773" s="99"/>
    </row>
    <row r="774" spans="6:6" x14ac:dyDescent="0.2">
      <c r="F774" s="99"/>
    </row>
    <row r="775" spans="6:6" x14ac:dyDescent="0.2">
      <c r="F775" s="99"/>
    </row>
    <row r="776" spans="6:6" x14ac:dyDescent="0.2">
      <c r="F776" s="99"/>
    </row>
    <row r="777" spans="6:6" x14ac:dyDescent="0.2">
      <c r="F777" s="99"/>
    </row>
    <row r="778" spans="6:6" x14ac:dyDescent="0.2">
      <c r="F778" s="99"/>
    </row>
    <row r="779" spans="6:6" x14ac:dyDescent="0.2">
      <c r="F779" s="99"/>
    </row>
    <row r="780" spans="6:6" x14ac:dyDescent="0.2">
      <c r="F780" s="99"/>
    </row>
    <row r="781" spans="6:6" x14ac:dyDescent="0.2">
      <c r="F781" s="99"/>
    </row>
    <row r="782" spans="6:6" x14ac:dyDescent="0.2">
      <c r="F782" s="99"/>
    </row>
    <row r="783" spans="6:6" x14ac:dyDescent="0.2">
      <c r="F783" s="99"/>
    </row>
    <row r="784" spans="6:6" x14ac:dyDescent="0.2">
      <c r="F784" s="99"/>
    </row>
    <row r="785" spans="6:6" x14ac:dyDescent="0.2">
      <c r="F785" s="99"/>
    </row>
    <row r="786" spans="6:6" x14ac:dyDescent="0.2">
      <c r="F786" s="99"/>
    </row>
    <row r="787" spans="6:6" x14ac:dyDescent="0.2">
      <c r="F787" s="99"/>
    </row>
    <row r="788" spans="6:6" x14ac:dyDescent="0.2">
      <c r="F788" s="99"/>
    </row>
    <row r="789" spans="6:6" x14ac:dyDescent="0.2">
      <c r="F789" s="99"/>
    </row>
    <row r="790" spans="6:6" x14ac:dyDescent="0.2">
      <c r="F790" s="99"/>
    </row>
    <row r="791" spans="6:6" x14ac:dyDescent="0.2">
      <c r="F791" s="99"/>
    </row>
    <row r="792" spans="6:6" x14ac:dyDescent="0.2">
      <c r="F792" s="99"/>
    </row>
    <row r="793" spans="6:6" x14ac:dyDescent="0.2">
      <c r="F793" s="99"/>
    </row>
    <row r="794" spans="6:6" x14ac:dyDescent="0.2">
      <c r="F794" s="99"/>
    </row>
    <row r="795" spans="6:6" x14ac:dyDescent="0.2">
      <c r="F795" s="99"/>
    </row>
    <row r="796" spans="6:6" x14ac:dyDescent="0.2">
      <c r="F796" s="99"/>
    </row>
    <row r="797" spans="6:6" x14ac:dyDescent="0.2">
      <c r="F797" s="99"/>
    </row>
    <row r="798" spans="6:6" x14ac:dyDescent="0.2">
      <c r="F798" s="99"/>
    </row>
    <row r="799" spans="6:6" x14ac:dyDescent="0.2">
      <c r="F799" s="99"/>
    </row>
    <row r="800" spans="6:6" x14ac:dyDescent="0.2">
      <c r="F800" s="99"/>
    </row>
    <row r="801" spans="6:6" x14ac:dyDescent="0.2">
      <c r="F801" s="99"/>
    </row>
    <row r="802" spans="6:6" x14ac:dyDescent="0.2">
      <c r="F802" s="99"/>
    </row>
    <row r="803" spans="6:6" x14ac:dyDescent="0.2">
      <c r="F803" s="99"/>
    </row>
    <row r="804" spans="6:6" x14ac:dyDescent="0.2">
      <c r="F804" s="99"/>
    </row>
    <row r="805" spans="6:6" x14ac:dyDescent="0.2">
      <c r="F805" s="99"/>
    </row>
    <row r="806" spans="6:6" x14ac:dyDescent="0.2">
      <c r="F806" s="99"/>
    </row>
    <row r="807" spans="6:6" x14ac:dyDescent="0.2">
      <c r="F807" s="99"/>
    </row>
    <row r="808" spans="6:6" x14ac:dyDescent="0.2">
      <c r="F808" s="99"/>
    </row>
    <row r="809" spans="6:6" x14ac:dyDescent="0.2">
      <c r="F809" s="99"/>
    </row>
    <row r="810" spans="6:6" x14ac:dyDescent="0.2">
      <c r="F810" s="99"/>
    </row>
    <row r="811" spans="6:6" x14ac:dyDescent="0.2">
      <c r="F811" s="99"/>
    </row>
    <row r="812" spans="6:6" x14ac:dyDescent="0.2">
      <c r="F812" s="99"/>
    </row>
    <row r="813" spans="6:6" x14ac:dyDescent="0.2">
      <c r="F813" s="99"/>
    </row>
    <row r="814" spans="6:6" x14ac:dyDescent="0.2">
      <c r="F814" s="99"/>
    </row>
    <row r="815" spans="6:6" x14ac:dyDescent="0.2">
      <c r="F815" s="99"/>
    </row>
    <row r="816" spans="6:6" x14ac:dyDescent="0.2">
      <c r="F816" s="99"/>
    </row>
    <row r="817" spans="6:6" x14ac:dyDescent="0.2">
      <c r="F817" s="99"/>
    </row>
    <row r="818" spans="6:6" x14ac:dyDescent="0.2">
      <c r="F818" s="99"/>
    </row>
    <row r="819" spans="6:6" x14ac:dyDescent="0.2">
      <c r="F819" s="99"/>
    </row>
    <row r="820" spans="6:6" x14ac:dyDescent="0.2">
      <c r="F820" s="99"/>
    </row>
    <row r="821" spans="6:6" x14ac:dyDescent="0.2">
      <c r="F821" s="99"/>
    </row>
    <row r="822" spans="6:6" x14ac:dyDescent="0.2">
      <c r="F822" s="99"/>
    </row>
    <row r="823" spans="6:6" x14ac:dyDescent="0.2">
      <c r="F823" s="99"/>
    </row>
    <row r="824" spans="6:6" x14ac:dyDescent="0.2">
      <c r="F824" s="99"/>
    </row>
    <row r="825" spans="6:6" x14ac:dyDescent="0.2">
      <c r="F825" s="99"/>
    </row>
    <row r="826" spans="6:6" x14ac:dyDescent="0.2">
      <c r="F826" s="99"/>
    </row>
    <row r="827" spans="6:6" x14ac:dyDescent="0.2">
      <c r="F827" s="99"/>
    </row>
    <row r="828" spans="6:6" x14ac:dyDescent="0.2">
      <c r="F828" s="99"/>
    </row>
    <row r="829" spans="6:6" x14ac:dyDescent="0.2">
      <c r="F829" s="99"/>
    </row>
    <row r="830" spans="6:6" x14ac:dyDescent="0.2">
      <c r="F830" s="99"/>
    </row>
    <row r="831" spans="6:6" x14ac:dyDescent="0.2">
      <c r="F831" s="99"/>
    </row>
    <row r="832" spans="6:6" x14ac:dyDescent="0.2">
      <c r="F832" s="99"/>
    </row>
    <row r="833" spans="6:6" x14ac:dyDescent="0.2">
      <c r="F833" s="99"/>
    </row>
    <row r="834" spans="6:6" x14ac:dyDescent="0.2">
      <c r="F834" s="99"/>
    </row>
    <row r="835" spans="6:6" x14ac:dyDescent="0.2">
      <c r="F835" s="99"/>
    </row>
    <row r="836" spans="6:6" x14ac:dyDescent="0.2">
      <c r="F836" s="99"/>
    </row>
    <row r="837" spans="6:6" x14ac:dyDescent="0.2">
      <c r="F837" s="99"/>
    </row>
    <row r="838" spans="6:6" x14ac:dyDescent="0.2">
      <c r="F838" s="99"/>
    </row>
    <row r="839" spans="6:6" x14ac:dyDescent="0.2">
      <c r="F839" s="99"/>
    </row>
    <row r="840" spans="6:6" x14ac:dyDescent="0.2">
      <c r="F840" s="99"/>
    </row>
    <row r="841" spans="6:6" x14ac:dyDescent="0.2">
      <c r="F841" s="99"/>
    </row>
    <row r="842" spans="6:6" x14ac:dyDescent="0.2">
      <c r="F842" s="99"/>
    </row>
    <row r="843" spans="6:6" x14ac:dyDescent="0.2">
      <c r="F843" s="99"/>
    </row>
    <row r="844" spans="6:6" x14ac:dyDescent="0.2">
      <c r="F844" s="99"/>
    </row>
    <row r="845" spans="6:6" x14ac:dyDescent="0.2">
      <c r="F845" s="99"/>
    </row>
    <row r="846" spans="6:6" x14ac:dyDescent="0.2">
      <c r="F846" s="99"/>
    </row>
    <row r="847" spans="6:6" x14ac:dyDescent="0.2">
      <c r="F847" s="99"/>
    </row>
    <row r="848" spans="6:6" x14ac:dyDescent="0.2">
      <c r="F848" s="99"/>
    </row>
    <row r="849" spans="6:6" x14ac:dyDescent="0.2">
      <c r="F849" s="99"/>
    </row>
    <row r="850" spans="6:6" x14ac:dyDescent="0.2">
      <c r="F850" s="99"/>
    </row>
    <row r="851" spans="6:6" x14ac:dyDescent="0.2">
      <c r="F851" s="99"/>
    </row>
    <row r="852" spans="6:6" x14ac:dyDescent="0.2">
      <c r="F852" s="99"/>
    </row>
    <row r="853" spans="6:6" x14ac:dyDescent="0.2">
      <c r="F853" s="99"/>
    </row>
    <row r="854" spans="6:6" x14ac:dyDescent="0.2">
      <c r="F854" s="99"/>
    </row>
    <row r="855" spans="6:6" x14ac:dyDescent="0.2">
      <c r="F855" s="99"/>
    </row>
    <row r="856" spans="6:6" x14ac:dyDescent="0.2">
      <c r="F856" s="99"/>
    </row>
    <row r="857" spans="6:6" x14ac:dyDescent="0.2">
      <c r="F857" s="99"/>
    </row>
    <row r="858" spans="6:6" x14ac:dyDescent="0.2">
      <c r="F858" s="99"/>
    </row>
    <row r="859" spans="6:6" x14ac:dyDescent="0.2">
      <c r="F859" s="99"/>
    </row>
    <row r="860" spans="6:6" x14ac:dyDescent="0.2">
      <c r="F860" s="99"/>
    </row>
    <row r="861" spans="6:6" x14ac:dyDescent="0.2">
      <c r="F861" s="99"/>
    </row>
    <row r="862" spans="6:6" x14ac:dyDescent="0.2">
      <c r="F862" s="99"/>
    </row>
    <row r="863" spans="6:6" x14ac:dyDescent="0.2">
      <c r="F863" s="99"/>
    </row>
    <row r="864" spans="6:6" x14ac:dyDescent="0.2">
      <c r="F864" s="99"/>
    </row>
    <row r="865" spans="6:6" x14ac:dyDescent="0.2">
      <c r="F865" s="99"/>
    </row>
    <row r="866" spans="6:6" x14ac:dyDescent="0.2">
      <c r="F866" s="99"/>
    </row>
    <row r="867" spans="6:6" x14ac:dyDescent="0.2">
      <c r="F867" s="99"/>
    </row>
    <row r="868" spans="6:6" x14ac:dyDescent="0.2">
      <c r="F868" s="99"/>
    </row>
    <row r="869" spans="6:6" x14ac:dyDescent="0.2">
      <c r="F869" s="99"/>
    </row>
    <row r="870" spans="6:6" x14ac:dyDescent="0.2">
      <c r="F870" s="99"/>
    </row>
    <row r="871" spans="6:6" x14ac:dyDescent="0.2">
      <c r="F871" s="99"/>
    </row>
    <row r="872" spans="6:6" x14ac:dyDescent="0.2">
      <c r="F872" s="99"/>
    </row>
    <row r="873" spans="6:6" x14ac:dyDescent="0.2">
      <c r="F873" s="99"/>
    </row>
    <row r="874" spans="6:6" x14ac:dyDescent="0.2">
      <c r="F874" s="99"/>
    </row>
    <row r="875" spans="6:6" x14ac:dyDescent="0.2">
      <c r="F875" s="99"/>
    </row>
    <row r="876" spans="6:6" x14ac:dyDescent="0.2">
      <c r="F876" s="99"/>
    </row>
    <row r="877" spans="6:6" x14ac:dyDescent="0.2">
      <c r="F877" s="99"/>
    </row>
    <row r="878" spans="6:6" x14ac:dyDescent="0.2">
      <c r="F878" s="99"/>
    </row>
    <row r="879" spans="6:6" x14ac:dyDescent="0.2">
      <c r="F879" s="99"/>
    </row>
    <row r="880" spans="6:6" x14ac:dyDescent="0.2">
      <c r="F880" s="99"/>
    </row>
    <row r="881" spans="6:6" x14ac:dyDescent="0.2">
      <c r="F881" s="99"/>
    </row>
    <row r="882" spans="6:6" x14ac:dyDescent="0.2">
      <c r="F882" s="99"/>
    </row>
    <row r="883" spans="6:6" x14ac:dyDescent="0.2">
      <c r="F883" s="99"/>
    </row>
    <row r="884" spans="6:6" x14ac:dyDescent="0.2">
      <c r="F884" s="99"/>
    </row>
    <row r="885" spans="6:6" x14ac:dyDescent="0.2">
      <c r="F885" s="99"/>
    </row>
    <row r="886" spans="6:6" x14ac:dyDescent="0.2">
      <c r="F886" s="99"/>
    </row>
    <row r="887" spans="6:6" x14ac:dyDescent="0.2">
      <c r="F887" s="99"/>
    </row>
    <row r="888" spans="6:6" x14ac:dyDescent="0.2">
      <c r="F888" s="99"/>
    </row>
    <row r="889" spans="6:6" x14ac:dyDescent="0.2">
      <c r="F889" s="99"/>
    </row>
    <row r="890" spans="6:6" x14ac:dyDescent="0.2">
      <c r="F890" s="99"/>
    </row>
    <row r="891" spans="6:6" x14ac:dyDescent="0.2">
      <c r="F891" s="99"/>
    </row>
    <row r="892" spans="6:6" x14ac:dyDescent="0.2">
      <c r="F892" s="99"/>
    </row>
    <row r="893" spans="6:6" x14ac:dyDescent="0.2">
      <c r="F893" s="99"/>
    </row>
    <row r="894" spans="6:6" x14ac:dyDescent="0.2">
      <c r="F894" s="99"/>
    </row>
    <row r="895" spans="6:6" x14ac:dyDescent="0.2">
      <c r="F895" s="99"/>
    </row>
    <row r="896" spans="6:6" x14ac:dyDescent="0.2">
      <c r="F896" s="99"/>
    </row>
    <row r="897" spans="6:6" x14ac:dyDescent="0.2">
      <c r="F897" s="99"/>
    </row>
    <row r="898" spans="6:6" x14ac:dyDescent="0.2">
      <c r="F898" s="99"/>
    </row>
    <row r="899" spans="6:6" x14ac:dyDescent="0.2">
      <c r="F899" s="99"/>
    </row>
    <row r="900" spans="6:6" x14ac:dyDescent="0.2">
      <c r="F900" s="99"/>
    </row>
    <row r="901" spans="6:6" x14ac:dyDescent="0.2">
      <c r="F901" s="99"/>
    </row>
    <row r="902" spans="6:6" x14ac:dyDescent="0.2">
      <c r="F902" s="99"/>
    </row>
    <row r="903" spans="6:6" x14ac:dyDescent="0.2">
      <c r="F903" s="99"/>
    </row>
    <row r="904" spans="6:6" x14ac:dyDescent="0.2">
      <c r="F904" s="99"/>
    </row>
    <row r="905" spans="6:6" x14ac:dyDescent="0.2">
      <c r="F905" s="99"/>
    </row>
    <row r="906" spans="6:6" x14ac:dyDescent="0.2">
      <c r="F906" s="99"/>
    </row>
    <row r="907" spans="6:6" x14ac:dyDescent="0.2">
      <c r="F907" s="99"/>
    </row>
    <row r="908" spans="6:6" x14ac:dyDescent="0.2">
      <c r="F908" s="99"/>
    </row>
    <row r="909" spans="6:6" x14ac:dyDescent="0.2">
      <c r="F909" s="99"/>
    </row>
    <row r="910" spans="6:6" x14ac:dyDescent="0.2">
      <c r="F910" s="99"/>
    </row>
    <row r="911" spans="6:6" x14ac:dyDescent="0.2">
      <c r="F911" s="99"/>
    </row>
    <row r="912" spans="6:6" x14ac:dyDescent="0.2">
      <c r="F912" s="99"/>
    </row>
    <row r="913" spans="6:6" x14ac:dyDescent="0.2">
      <c r="F913" s="99"/>
    </row>
    <row r="914" spans="6:6" x14ac:dyDescent="0.2">
      <c r="F914" s="99"/>
    </row>
    <row r="915" spans="6:6" x14ac:dyDescent="0.2">
      <c r="F915" s="99"/>
    </row>
    <row r="916" spans="6:6" x14ac:dyDescent="0.2">
      <c r="F916" s="99"/>
    </row>
    <row r="917" spans="6:6" x14ac:dyDescent="0.2">
      <c r="F917" s="99"/>
    </row>
    <row r="918" spans="6:6" x14ac:dyDescent="0.2">
      <c r="F918" s="99"/>
    </row>
    <row r="919" spans="6:6" x14ac:dyDescent="0.2">
      <c r="F919" s="99"/>
    </row>
    <row r="920" spans="6:6" x14ac:dyDescent="0.2">
      <c r="F920" s="99"/>
    </row>
    <row r="921" spans="6:6" x14ac:dyDescent="0.2">
      <c r="F921" s="99"/>
    </row>
    <row r="922" spans="6:6" x14ac:dyDescent="0.2">
      <c r="F922" s="99"/>
    </row>
    <row r="923" spans="6:6" x14ac:dyDescent="0.2">
      <c r="F923" s="99"/>
    </row>
    <row r="924" spans="6:6" x14ac:dyDescent="0.2">
      <c r="F924" s="99"/>
    </row>
    <row r="925" spans="6:6" x14ac:dyDescent="0.2">
      <c r="F925" s="99"/>
    </row>
    <row r="926" spans="6:6" x14ac:dyDescent="0.2">
      <c r="F926" s="99"/>
    </row>
    <row r="927" spans="6:6" x14ac:dyDescent="0.2">
      <c r="F927" s="99"/>
    </row>
    <row r="928" spans="6:6" x14ac:dyDescent="0.2">
      <c r="F928" s="99"/>
    </row>
    <row r="929" spans="6:6" x14ac:dyDescent="0.2">
      <c r="F929" s="99"/>
    </row>
    <row r="930" spans="6:6" x14ac:dyDescent="0.2">
      <c r="F930" s="99"/>
    </row>
    <row r="931" spans="6:6" x14ac:dyDescent="0.2">
      <c r="F931" s="99"/>
    </row>
    <row r="932" spans="6:6" x14ac:dyDescent="0.2">
      <c r="F932" s="99"/>
    </row>
    <row r="933" spans="6:6" x14ac:dyDescent="0.2">
      <c r="F933" s="99"/>
    </row>
    <row r="934" spans="6:6" x14ac:dyDescent="0.2">
      <c r="F934" s="99"/>
    </row>
    <row r="935" spans="6:6" x14ac:dyDescent="0.2">
      <c r="F935" s="99"/>
    </row>
    <row r="936" spans="6:6" x14ac:dyDescent="0.2">
      <c r="F936" s="99"/>
    </row>
    <row r="937" spans="6:6" x14ac:dyDescent="0.2">
      <c r="F937" s="99"/>
    </row>
    <row r="938" spans="6:6" x14ac:dyDescent="0.2">
      <c r="F938" s="99"/>
    </row>
    <row r="939" spans="6:6" x14ac:dyDescent="0.2">
      <c r="F939" s="99"/>
    </row>
    <row r="940" spans="6:6" x14ac:dyDescent="0.2">
      <c r="F940" s="99"/>
    </row>
    <row r="941" spans="6:6" x14ac:dyDescent="0.2">
      <c r="F941" s="99"/>
    </row>
    <row r="942" spans="6:6" x14ac:dyDescent="0.2">
      <c r="F942" s="99"/>
    </row>
    <row r="943" spans="6:6" x14ac:dyDescent="0.2">
      <c r="F943" s="99"/>
    </row>
    <row r="944" spans="6:6" x14ac:dyDescent="0.2">
      <c r="F944" s="99"/>
    </row>
    <row r="945" spans="6:6" x14ac:dyDescent="0.2">
      <c r="F945" s="99"/>
    </row>
    <row r="946" spans="6:6" x14ac:dyDescent="0.2">
      <c r="F946" s="99"/>
    </row>
    <row r="947" spans="6:6" x14ac:dyDescent="0.2">
      <c r="F947" s="99"/>
    </row>
    <row r="948" spans="6:6" x14ac:dyDescent="0.2">
      <c r="F948" s="99"/>
    </row>
    <row r="949" spans="6:6" x14ac:dyDescent="0.2">
      <c r="F949" s="99"/>
    </row>
    <row r="950" spans="6:6" x14ac:dyDescent="0.2">
      <c r="F950" s="99"/>
    </row>
    <row r="951" spans="6:6" x14ac:dyDescent="0.2">
      <c r="F951" s="99"/>
    </row>
    <row r="952" spans="6:6" x14ac:dyDescent="0.2">
      <c r="F952" s="99"/>
    </row>
    <row r="953" spans="6:6" x14ac:dyDescent="0.2">
      <c r="F953" s="99"/>
    </row>
    <row r="954" spans="6:6" x14ac:dyDescent="0.2">
      <c r="F954" s="9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4"/>
  <sheetViews>
    <sheetView zoomScaleNormal="100" workbookViewId="0">
      <selection activeCell="A22" sqref="A22:XFD22"/>
    </sheetView>
  </sheetViews>
  <sheetFormatPr defaultColWidth="7.88671875" defaultRowHeight="12.75" x14ac:dyDescent="0.2"/>
  <cols>
    <col min="1" max="1" width="14.33203125" style="1" customWidth="1"/>
    <col min="2" max="2" width="11" style="1" customWidth="1"/>
    <col min="3" max="3" width="8" style="1" bestFit="1" customWidth="1"/>
    <col min="4" max="4" width="11.109375" style="1" customWidth="1"/>
    <col min="5" max="6" width="10.33203125" style="1" bestFit="1" customWidth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1" spans="1:9" x14ac:dyDescent="0.2">
      <c r="A1" s="65" t="s">
        <v>36</v>
      </c>
      <c r="B1" s="28"/>
      <c r="C1" s="28"/>
    </row>
    <row r="2" spans="1:9" x14ac:dyDescent="0.2">
      <c r="A2" s="28" t="s">
        <v>37</v>
      </c>
      <c r="B2" s="84">
        <v>14500000</v>
      </c>
      <c r="C2" s="86">
        <f>+B2/B4</f>
        <v>0.83214255646474622</v>
      </c>
    </row>
    <row r="3" spans="1:9" x14ac:dyDescent="0.2">
      <c r="A3" s="28" t="s">
        <v>38</v>
      </c>
      <c r="B3" s="85">
        <f>2500000+27062+397837</f>
        <v>2924899</v>
      </c>
      <c r="C3" s="95">
        <f>+B3/B4</f>
        <v>0.16785744353525378</v>
      </c>
    </row>
    <row r="4" spans="1:9" x14ac:dyDescent="0.2">
      <c r="A4" s="28" t="s">
        <v>39</v>
      </c>
      <c r="B4" s="84">
        <f>SUM(B2:B3)</f>
        <v>17424899</v>
      </c>
      <c r="C4" s="28"/>
    </row>
    <row r="5" spans="1:9" ht="15.75" x14ac:dyDescent="0.25">
      <c r="A5" s="28"/>
      <c r="B5" s="28"/>
      <c r="C5" s="28"/>
      <c r="E5"/>
    </row>
    <row r="6" spans="1:9" ht="15.75" x14ac:dyDescent="0.25">
      <c r="B6"/>
      <c r="C6" s="103"/>
      <c r="E6" s="104"/>
    </row>
    <row r="9" spans="1:9" x14ac:dyDescent="0.2">
      <c r="B9" s="105"/>
    </row>
    <row r="10" spans="1:9" x14ac:dyDescent="0.2">
      <c r="B10" s="106"/>
      <c r="G10" s="107"/>
      <c r="H10" s="107"/>
    </row>
    <row r="11" spans="1:9" x14ac:dyDescent="0.2">
      <c r="B11" s="106"/>
      <c r="G11" s="107"/>
    </row>
    <row r="12" spans="1:9" x14ac:dyDescent="0.2">
      <c r="B12" s="106"/>
      <c r="H12" s="107"/>
      <c r="I12" s="110"/>
    </row>
    <row r="13" spans="1:9" x14ac:dyDescent="0.2">
      <c r="B13" s="106"/>
      <c r="H13" s="107"/>
      <c r="I13" s="110"/>
    </row>
    <row r="14" spans="1:9" x14ac:dyDescent="0.2">
      <c r="B14" s="106"/>
      <c r="H14" s="107"/>
      <c r="I14" s="110"/>
    </row>
    <row r="15" spans="1:9" x14ac:dyDescent="0.2">
      <c r="A15" s="114" t="s">
        <v>93</v>
      </c>
      <c r="B15" s="115" t="s">
        <v>37</v>
      </c>
      <c r="C15" s="114" t="s">
        <v>38</v>
      </c>
      <c r="D15" s="114" t="s">
        <v>94</v>
      </c>
      <c r="E15" s="114" t="s">
        <v>95</v>
      </c>
      <c r="F15" s="114" t="s">
        <v>21</v>
      </c>
      <c r="H15" s="107"/>
      <c r="I15" s="110"/>
    </row>
    <row r="16" spans="1:9" x14ac:dyDescent="0.2">
      <c r="A16" s="116" t="s">
        <v>96</v>
      </c>
      <c r="B16" s="117"/>
      <c r="C16" s="118"/>
      <c r="D16" s="118">
        <v>389475.95</v>
      </c>
      <c r="E16" s="118"/>
      <c r="F16" s="118">
        <f>SUM(B16:E16)</f>
        <v>389475.95</v>
      </c>
      <c r="G16" s="127" t="s">
        <v>97</v>
      </c>
      <c r="H16" s="107"/>
    </row>
    <row r="17" spans="2:10" x14ac:dyDescent="0.2">
      <c r="B17" s="117"/>
      <c r="C17" s="118"/>
      <c r="D17" s="118"/>
      <c r="E17" s="118"/>
      <c r="F17" s="118">
        <f t="shared" ref="F17:F31" si="0">SUM(B17:E17)</f>
        <v>0</v>
      </c>
      <c r="G17" s="118"/>
      <c r="H17" s="107"/>
      <c r="I17" s="110"/>
    </row>
    <row r="18" spans="2:10" x14ac:dyDescent="0.2">
      <c r="B18" s="118"/>
      <c r="C18" s="118"/>
      <c r="D18" s="118"/>
      <c r="E18" s="118"/>
      <c r="F18" s="118">
        <f t="shared" si="0"/>
        <v>0</v>
      </c>
      <c r="G18" s="118"/>
      <c r="H18" s="107"/>
      <c r="I18" s="110"/>
    </row>
    <row r="19" spans="2:10" x14ac:dyDescent="0.2">
      <c r="B19" s="119"/>
      <c r="C19" s="118"/>
      <c r="D19" s="118"/>
      <c r="E19" s="118"/>
      <c r="F19" s="118">
        <f t="shared" si="0"/>
        <v>0</v>
      </c>
      <c r="G19" s="118"/>
      <c r="H19" s="107"/>
      <c r="I19" s="110"/>
      <c r="J19" s="107"/>
    </row>
    <row r="20" spans="2:10" x14ac:dyDescent="0.2">
      <c r="B20" s="117"/>
      <c r="C20" s="118"/>
      <c r="D20" s="118"/>
      <c r="E20" s="118"/>
      <c r="F20" s="118">
        <f t="shared" si="0"/>
        <v>0</v>
      </c>
      <c r="G20" s="118"/>
      <c r="H20" s="107"/>
      <c r="I20" s="110"/>
    </row>
    <row r="21" spans="2:10" x14ac:dyDescent="0.2">
      <c r="B21" s="117"/>
      <c r="C21" s="118"/>
      <c r="D21" s="118"/>
      <c r="E21" s="118"/>
      <c r="F21" s="118">
        <f t="shared" si="0"/>
        <v>0</v>
      </c>
      <c r="G21" s="118"/>
      <c r="H21" s="107"/>
      <c r="I21" s="110"/>
      <c r="J21" s="112"/>
    </row>
    <row r="22" spans="2:10" x14ac:dyDescent="0.2">
      <c r="B22" s="118"/>
      <c r="C22" s="118"/>
      <c r="D22" s="118"/>
      <c r="E22" s="118"/>
      <c r="F22" s="118">
        <f t="shared" si="0"/>
        <v>0</v>
      </c>
      <c r="G22" s="118"/>
      <c r="H22" s="107"/>
      <c r="I22" s="110"/>
      <c r="J22" s="107"/>
    </row>
    <row r="23" spans="2:10" x14ac:dyDescent="0.2">
      <c r="B23" s="119"/>
      <c r="C23" s="120"/>
      <c r="D23" s="120"/>
      <c r="E23" s="120"/>
      <c r="F23" s="118">
        <f t="shared" si="0"/>
        <v>0</v>
      </c>
      <c r="G23" s="118"/>
      <c r="H23" s="107"/>
      <c r="I23" s="113"/>
    </row>
    <row r="24" spans="2:10" x14ac:dyDescent="0.2">
      <c r="B24" s="121"/>
      <c r="C24" s="118"/>
      <c r="D24" s="118"/>
      <c r="E24" s="118"/>
      <c r="F24" s="118">
        <f t="shared" si="0"/>
        <v>0</v>
      </c>
      <c r="G24" s="118"/>
      <c r="H24" s="107"/>
      <c r="I24" s="110"/>
    </row>
    <row r="25" spans="2:10" x14ac:dyDescent="0.2">
      <c r="B25" s="118"/>
      <c r="C25" s="118"/>
      <c r="D25" s="118"/>
      <c r="E25" s="118"/>
      <c r="F25" s="118">
        <f t="shared" si="0"/>
        <v>0</v>
      </c>
      <c r="G25" s="118"/>
      <c r="I25" s="110"/>
    </row>
    <row r="26" spans="2:10" x14ac:dyDescent="0.2">
      <c r="B26" s="119"/>
      <c r="C26" s="118"/>
      <c r="D26" s="118"/>
      <c r="E26" s="118"/>
      <c r="F26" s="118">
        <f t="shared" si="0"/>
        <v>0</v>
      </c>
      <c r="G26" s="118"/>
      <c r="H26" s="107"/>
      <c r="I26" s="110"/>
    </row>
    <row r="27" spans="2:10" x14ac:dyDescent="0.2">
      <c r="B27" s="118"/>
      <c r="C27" s="118"/>
      <c r="D27" s="118"/>
      <c r="E27" s="118"/>
      <c r="F27" s="118">
        <f t="shared" si="0"/>
        <v>0</v>
      </c>
      <c r="G27" s="118"/>
      <c r="H27" s="107"/>
      <c r="I27" s="110"/>
    </row>
    <row r="28" spans="2:10" x14ac:dyDescent="0.2">
      <c r="B28" s="119"/>
      <c r="C28" s="118"/>
      <c r="D28" s="118"/>
      <c r="E28" s="118"/>
      <c r="F28" s="118">
        <f t="shared" si="0"/>
        <v>0</v>
      </c>
      <c r="G28" s="118"/>
      <c r="H28" s="107"/>
      <c r="I28" s="110"/>
    </row>
    <row r="29" spans="2:10" x14ac:dyDescent="0.2">
      <c r="B29" s="117"/>
      <c r="C29" s="118"/>
      <c r="D29" s="118"/>
      <c r="E29" s="118"/>
      <c r="F29" s="118">
        <f t="shared" si="0"/>
        <v>0</v>
      </c>
      <c r="G29" s="118"/>
      <c r="H29" s="107"/>
      <c r="I29" s="110"/>
    </row>
    <row r="30" spans="2:10" x14ac:dyDescent="0.2">
      <c r="B30" s="119"/>
      <c r="C30" s="118"/>
      <c r="D30" s="118"/>
      <c r="E30" s="118"/>
      <c r="F30" s="118">
        <f t="shared" si="0"/>
        <v>0</v>
      </c>
      <c r="G30" s="118"/>
      <c r="H30" s="107"/>
      <c r="I30" s="110"/>
    </row>
    <row r="31" spans="2:10" x14ac:dyDescent="0.2">
      <c r="B31" s="119"/>
      <c r="C31" s="118"/>
      <c r="D31" s="118"/>
      <c r="E31" s="118"/>
      <c r="F31" s="118">
        <f t="shared" si="0"/>
        <v>0</v>
      </c>
      <c r="G31" s="118"/>
      <c r="H31" s="107"/>
      <c r="I31" s="110"/>
    </row>
    <row r="32" spans="2:10" x14ac:dyDescent="0.2">
      <c r="B32" s="122"/>
      <c r="C32" s="118"/>
      <c r="D32" s="118"/>
      <c r="E32" s="118"/>
      <c r="F32" s="118"/>
      <c r="G32" s="118"/>
      <c r="H32" s="107"/>
      <c r="I32" s="110"/>
    </row>
    <row r="33" spans="1:9" x14ac:dyDescent="0.2">
      <c r="A33" s="124"/>
      <c r="B33" s="125"/>
      <c r="C33" s="126"/>
      <c r="D33" s="126"/>
      <c r="E33" s="126"/>
      <c r="F33" s="126"/>
      <c r="G33" s="118"/>
      <c r="H33" s="107"/>
      <c r="I33" s="110"/>
    </row>
    <row r="34" spans="1:9" x14ac:dyDescent="0.2">
      <c r="A34" s="1" t="s">
        <v>39</v>
      </c>
      <c r="B34" s="123">
        <f>SUM(B16:B33)</f>
        <v>0</v>
      </c>
      <c r="C34" s="123">
        <f t="shared" ref="C34:F34" si="1">SUM(C16:C33)</f>
        <v>0</v>
      </c>
      <c r="D34" s="123">
        <f t="shared" si="1"/>
        <v>389475.95</v>
      </c>
      <c r="E34" s="123">
        <f t="shared" si="1"/>
        <v>0</v>
      </c>
      <c r="F34" s="123">
        <f t="shared" si="1"/>
        <v>389475.95</v>
      </c>
      <c r="G34" s="118"/>
      <c r="H34" s="107"/>
      <c r="I34" s="110"/>
    </row>
    <row r="35" spans="1:9" x14ac:dyDescent="0.2">
      <c r="B35" s="122"/>
      <c r="C35" s="118"/>
      <c r="D35" s="118"/>
      <c r="E35" s="118"/>
      <c r="F35" s="118"/>
      <c r="G35" s="118"/>
      <c r="H35" s="107"/>
      <c r="I35" s="110"/>
    </row>
    <row r="36" spans="1:9" x14ac:dyDescent="0.2">
      <c r="B36" s="111"/>
      <c r="G36" s="107"/>
      <c r="H36" s="107"/>
      <c r="I36" s="110"/>
    </row>
    <row r="37" spans="1:9" x14ac:dyDescent="0.2">
      <c r="H37" s="107"/>
      <c r="I37" s="110"/>
    </row>
    <row r="38" spans="1:9" x14ac:dyDescent="0.2">
      <c r="B38" s="103"/>
      <c r="C38" s="108"/>
      <c r="D38" s="108"/>
      <c r="E38" s="108"/>
      <c r="F38" s="108"/>
      <c r="G38" s="109"/>
      <c r="H38" s="109"/>
    </row>
    <row r="39" spans="1:9" x14ac:dyDescent="0.2">
      <c r="B39" s="103"/>
      <c r="C39" s="108"/>
      <c r="D39" s="108"/>
      <c r="E39" s="108"/>
      <c r="F39" s="108"/>
      <c r="G39" s="109"/>
      <c r="H39" s="113"/>
    </row>
    <row r="40" spans="1:9" x14ac:dyDescent="0.2">
      <c r="G40" s="107"/>
    </row>
    <row r="41" spans="1:9" x14ac:dyDescent="0.2">
      <c r="G41" s="107"/>
      <c r="H41" s="107"/>
      <c r="I41" s="110"/>
    </row>
    <row r="42" spans="1:9" x14ac:dyDescent="0.2">
      <c r="G42" s="107"/>
      <c r="H42" s="107"/>
      <c r="I42" s="110"/>
    </row>
    <row r="43" spans="1:9" x14ac:dyDescent="0.2">
      <c r="G43" s="107"/>
      <c r="H43" s="107"/>
      <c r="I43" s="110"/>
    </row>
    <row r="44" spans="1:9" x14ac:dyDescent="0.2">
      <c r="G44" s="107"/>
      <c r="H44" s="107"/>
      <c r="I44" s="110"/>
    </row>
    <row r="45" spans="1:9" x14ac:dyDescent="0.2">
      <c r="G45" s="107"/>
      <c r="H45" s="107"/>
      <c r="I45" s="110"/>
    </row>
    <row r="46" spans="1:9" x14ac:dyDescent="0.2">
      <c r="G46" s="107"/>
      <c r="H46" s="107"/>
      <c r="I46" s="110"/>
    </row>
    <row r="47" spans="1:9" x14ac:dyDescent="0.2">
      <c r="G47" s="107"/>
      <c r="H47" s="107"/>
      <c r="I47" s="110"/>
    </row>
    <row r="48" spans="1:9" x14ac:dyDescent="0.2">
      <c r="G48" s="107"/>
      <c r="H48" s="107"/>
      <c r="I48" s="110"/>
    </row>
    <row r="49" spans="7:9" x14ac:dyDescent="0.2">
      <c r="G49" s="107"/>
      <c r="H49" s="107"/>
      <c r="I49" s="110"/>
    </row>
    <row r="50" spans="7:9" x14ac:dyDescent="0.2">
      <c r="G50" s="107"/>
      <c r="H50" s="107"/>
      <c r="I50" s="110"/>
    </row>
    <row r="51" spans="7:9" x14ac:dyDescent="0.2">
      <c r="G51" s="107"/>
      <c r="H51" s="107"/>
      <c r="I51" s="110"/>
    </row>
    <row r="52" spans="7:9" x14ac:dyDescent="0.2">
      <c r="G52" s="107"/>
      <c r="H52" s="107"/>
      <c r="I52" s="110"/>
    </row>
    <row r="53" spans="7:9" x14ac:dyDescent="0.2">
      <c r="G53" s="107"/>
      <c r="H53" s="107"/>
      <c r="I53" s="110"/>
    </row>
    <row r="54" spans="7:9" x14ac:dyDescent="0.2">
      <c r="G54" s="107"/>
      <c r="H54" s="107"/>
      <c r="I54" s="110"/>
    </row>
    <row r="55" spans="7:9" x14ac:dyDescent="0.2">
      <c r="G55" s="107"/>
      <c r="H55" s="107"/>
      <c r="I55" s="110"/>
    </row>
    <row r="56" spans="7:9" x14ac:dyDescent="0.2">
      <c r="G56" s="107"/>
      <c r="H56" s="107"/>
      <c r="I56" s="110"/>
    </row>
    <row r="57" spans="7:9" x14ac:dyDescent="0.2">
      <c r="G57" s="107"/>
      <c r="H57" s="107"/>
      <c r="I57" s="110"/>
    </row>
    <row r="58" spans="7:9" x14ac:dyDescent="0.2">
      <c r="G58" s="107"/>
      <c r="H58" s="107"/>
      <c r="I58" s="110"/>
    </row>
    <row r="59" spans="7:9" x14ac:dyDescent="0.2">
      <c r="H59" s="107"/>
      <c r="I59" s="110"/>
    </row>
    <row r="60" spans="7:9" x14ac:dyDescent="0.2">
      <c r="H60" s="107"/>
      <c r="I60" s="110"/>
    </row>
    <row r="61" spans="7:9" x14ac:dyDescent="0.2">
      <c r="H61" s="107"/>
      <c r="I61" s="110"/>
    </row>
    <row r="62" spans="7:9" x14ac:dyDescent="0.2">
      <c r="H62" s="107"/>
      <c r="I62" s="110"/>
    </row>
    <row r="63" spans="7:9" x14ac:dyDescent="0.2">
      <c r="H63" s="107"/>
      <c r="I63" s="110"/>
    </row>
    <row r="64" spans="7:9" x14ac:dyDescent="0.2">
      <c r="H64" s="107"/>
      <c r="I64" s="110"/>
    </row>
    <row r="65" spans="8:9" x14ac:dyDescent="0.2">
      <c r="H65" s="107"/>
      <c r="I65" s="110"/>
    </row>
    <row r="66" spans="8:9" x14ac:dyDescent="0.2">
      <c r="H66" s="107"/>
    </row>
    <row r="67" spans="8:9" x14ac:dyDescent="0.2">
      <c r="H67" s="107"/>
    </row>
    <row r="68" spans="8:9" x14ac:dyDescent="0.2">
      <c r="H68" s="107"/>
    </row>
    <row r="69" spans="8:9" x14ac:dyDescent="0.2">
      <c r="H69" s="107"/>
    </row>
    <row r="70" spans="8:9" x14ac:dyDescent="0.2">
      <c r="H70" s="107"/>
    </row>
    <row r="71" spans="8:9" x14ac:dyDescent="0.2">
      <c r="H71" s="107"/>
    </row>
    <row r="72" spans="8:9" x14ac:dyDescent="0.2">
      <c r="H72" s="107"/>
    </row>
    <row r="73" spans="8:9" x14ac:dyDescent="0.2">
      <c r="H73" s="107"/>
    </row>
    <row r="74" spans="8:9" x14ac:dyDescent="0.2">
      <c r="H74" s="10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2024-12-13T15:57:18Z</dcterms:modified>
</cp:coreProperties>
</file>