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289F8EC0-9C8C-441A-BEDF-CD24818206D8}" xr6:coauthVersionLast="47" xr6:coauthVersionMax="47" xr10:uidLastSave="{00000000-0000-0000-0000-000000000000}"/>
  <bookViews>
    <workbookView xWindow="30795" yWindow="168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H16" i="1" l="1"/>
  <c r="G16" i="1"/>
  <c r="E16" i="1"/>
  <c r="L1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<sst xmlns="http://schemas.openxmlformats.org/spreadsheetml/2006/main" count="327" uniqueCount="68">
  <si>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</si>
  <si>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</si>
  <si>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</si>
  <si>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</si>
  <si>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</si>
  <si>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</si>
  <si>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</si>
  <si>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</si>
  <si>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</si>
  <si>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</si>
  <si>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</si>
  <si>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</si>
  <si>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</si>
  <si>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</si>
  <si>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</si>
  <si>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</si>
  <si>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</si>
  <si>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</si>
  <si>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</si>
  <si>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</si>
  <si>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</si>
  <si>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</si>
  <si>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</si>
  <si>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</si>
  <si>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</si>
  <si>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</si>
  <si>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</si>
  <si>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</si>
  <si>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</si>
  <si>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</si>
  <si>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</si>
  <si>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</si>
  <si>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</si>
  <si>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</si>
  <si>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</si>
  <si>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</si>
  <si>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</si>
  <si>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</si>
  <si>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</si>
  <si>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</si>
  <si>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</si>
  <si>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</si>
  <si>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</si>
  <si>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</si>
  <si>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</si>
  <si>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</si>
  <si>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</si>
  <si>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</si>
  <si>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</si>
  <si>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</si>
  <si>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</si>
  <si>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</si>
  <si>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</si>
  <si>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</si>
  <si>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</si>
  <si>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</si>
  <si>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</si>
  <si>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</si>
  <si>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</si>
  <si>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</si>
  <si>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MEDIUM VOLTAGE UPGRADE DELEGATED</t>
  </si>
  <si>
    <t>3000-300-3348-FXAAA-25351770</t>
  </si>
  <si>
    <t>USU DELEG CAPITAL REIMB GAX 25C5*023</t>
  </si>
  <si>
    <t>DF</t>
  </si>
  <si>
    <t>FY'25</t>
  </si>
  <si>
    <t>XFER FROM FY25 GFFY CAPITAL IMPROVEMENT FUNDS</t>
  </si>
  <si>
    <t>USU DELEG CAPITAL REIMB GAX 25C5*039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</si>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</sst>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18" sqref="C18:C19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09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0" t="s">
        <v>54</v>
      </c>
      <c r="C4" s="50"/>
      <c r="D4" s="113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25351770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8" t="s">
        <v>61</v>
      </c>
      <c r="G7" s="111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503268.39999999997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SUM(D15:D1000)</f>
        <v>2500000</v>
      </c>
      <c r="E11" s="12">
        <f>SUM(E15:E1000)-F11</f>
        <v>1996731.6</v>
      </c>
      <c r="F11" s="12">
        <f>SUM(F15:F1000)</f>
        <v>503268.39999999997</v>
      </c>
      <c r="G11" s="12">
        <f>SUM(G15:G1000)</f>
        <v>503268.39999999997</v>
      </c>
      <c r="H11" s="12">
        <f>+D11-G11</f>
        <v>1996731.6</v>
      </c>
      <c r="I11" s="12">
        <f>SUM(I15:I1000)</f>
        <v>0</v>
      </c>
      <c r="J11" s="83"/>
      <c r="K11" s="84"/>
      <c r="L11" s="105">
        <f>SUM(L13:L900)</f>
        <v>0</v>
      </c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503268.39999999997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112"/>
      <c r="C13" s="52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4"/>
      <c r="B14" s="112"/>
      <c r="C14" s="52"/>
      <c r="D14" s="9"/>
      <c r="E14" s="9"/>
      <c r="F14" s="9"/>
      <c r="G14" s="9"/>
      <c r="H14" s="9"/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5" t="s">
        <v>64</v>
      </c>
      <c r="B15" s="7"/>
      <c r="C15" s="52"/>
      <c r="D15" s="9"/>
      <c r="E15" s="9">
        <f t="shared" ref="E15:E70" si="2">+D15</f>
        <v>0</v>
      </c>
      <c r="F15" s="9"/>
      <c r="G15" s="9">
        <f t="shared" si="0"/>
        <v>0</v>
      </c>
      <c r="H15" s="9">
        <f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45540</v>
      </c>
      <c r="B16" s="7" t="s">
        <v>62</v>
      </c>
      <c r="C16" s="52" t="s">
        <v>63</v>
      </c>
      <c r="D16" s="9"/>
      <c r="E16" s="9">
        <f t="shared" si="2"/>
        <v>0</v>
      </c>
      <c r="F16" s="9">
        <v>172387</v>
      </c>
      <c r="G16" s="9">
        <f t="shared" si="0"/>
        <v>172387</v>
      </c>
      <c r="H16" s="9">
        <f t="shared" ref="H16:H17" si="3">+D16</f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45516</v>
      </c>
      <c r="B17" s="7" t="s">
        <v>65</v>
      </c>
      <c r="C17" s="52" t="s">
        <v>63</v>
      </c>
      <c r="D17" s="9">
        <v>2500000</v>
      </c>
      <c r="E17" s="9">
        <f t="shared" si="2"/>
        <v>2500000</v>
      </c>
      <c r="F17" s="9"/>
      <c r="G17" s="9">
        <f t="shared" si="0"/>
        <v>0</v>
      </c>
      <c r="H17" s="9">
        <f t="shared" si="3"/>
        <v>2500000</v>
      </c>
      <c r="I17" s="9"/>
      <c r="J17" s="49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45572</v>
      </c>
      <c r="B18" s="7" t="s">
        <v>66</v>
      </c>
      <c r="C18" s="52" t="s">
        <v>63</v>
      </c>
      <c r="D18" s="9"/>
      <c r="E18" s="9">
        <f t="shared" si="2"/>
        <v>0</v>
      </c>
      <c r="F18" s="9">
        <v>220587.6</v>
      </c>
      <c r="G18" s="9">
        <f t="shared" si="0"/>
        <v>220587.6</v>
      </c>
      <c r="H18" s="9">
        <f t="shared" ref="H18:H70" si="4">+D18</f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45621</v>
      </c>
      <c r="B19" s="7" t="s">
        <v>67</v>
      </c>
      <c r="C19" s="52" t="s">
        <v>63</v>
      </c>
      <c r="D19" s="9"/>
      <c r="E19" s="9">
        <f t="shared" si="2"/>
        <v>0</v>
      </c>
      <c r="F19" s="9">
        <v>110293.8</v>
      </c>
      <c r="G19" s="9">
        <f t="shared" si="0"/>
        <v>110293.8</v>
      </c>
      <c r="H19" s="9">
        <f t="shared" si="4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5">+D71</f>
        <v>0</v>
      </c>
      <c r="F71" s="9"/>
      <c r="G71" s="9">
        <f t="shared" ref="G71:G82" si="6">IF(J71&gt;0,0,F71)</f>
        <v>0</v>
      </c>
      <c r="H71" s="9">
        <f t="shared" ref="H71:H82" si="7">+D71</f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5"/>
        <v>0</v>
      </c>
      <c r="F72" s="9"/>
      <c r="G72" s="9">
        <f t="shared" si="6"/>
        <v>0</v>
      </c>
      <c r="H72" s="9">
        <f t="shared" si="7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5"/>
        <v>0</v>
      </c>
      <c r="F83" s="9"/>
      <c r="G83" s="9">
        <f t="shared" ref="G83:G98" si="8">IF(J83&gt;0,0,F83)</f>
        <v>0</v>
      </c>
      <c r="H83" s="9">
        <f t="shared" ref="H83:H98" si="9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5"/>
        <v>0</v>
      </c>
      <c r="F84" s="9"/>
      <c r="G84" s="9">
        <f t="shared" si="8"/>
        <v>0</v>
      </c>
      <c r="H84" s="9">
        <f t="shared" si="9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0">+D87</f>
        <v>0</v>
      </c>
      <c r="F87" s="9"/>
      <c r="G87" s="9">
        <f t="shared" si="8"/>
        <v>0</v>
      </c>
      <c r="H87" s="9">
        <f t="shared" si="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0"/>
        <v>0</v>
      </c>
      <c r="F88" s="9"/>
      <c r="G88" s="9">
        <f t="shared" si="8"/>
        <v>0</v>
      </c>
      <c r="H88" s="9">
        <f t="shared" si="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0"/>
        <v>0</v>
      </c>
      <c r="F99" s="9"/>
      <c r="G99" s="9">
        <f t="shared" ref="G99:G114" si="11">IF(J99&gt;0,0,F99)</f>
        <v>0</v>
      </c>
      <c r="H99" s="9">
        <f t="shared" ref="H99:H114" si="12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0"/>
        <v>0</v>
      </c>
      <c r="F100" s="9"/>
      <c r="G100" s="9">
        <f t="shared" si="11"/>
        <v>0</v>
      </c>
      <c r="H100" s="9">
        <f t="shared" si="12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13">+D103</f>
        <v>0</v>
      </c>
      <c r="F103" s="9"/>
      <c r="G103" s="9">
        <f t="shared" si="11"/>
        <v>0</v>
      </c>
      <c r="H103" s="9">
        <f t="shared" si="1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13"/>
        <v>0</v>
      </c>
      <c r="F104" s="9"/>
      <c r="G104" s="9">
        <f t="shared" si="11"/>
        <v>0</v>
      </c>
      <c r="H104" s="9">
        <f t="shared" si="1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13"/>
        <v>0</v>
      </c>
      <c r="F115" s="9"/>
      <c r="G115" s="9">
        <f t="shared" ref="G115:G130" si="14">IF(J115&gt;0,0,F115)</f>
        <v>0</v>
      </c>
      <c r="H115" s="9">
        <f t="shared" ref="H115:H130" si="15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13"/>
        <v>0</v>
      </c>
      <c r="F116" s="9"/>
      <c r="G116" s="9">
        <f t="shared" si="14"/>
        <v>0</v>
      </c>
      <c r="H116" s="9">
        <f t="shared" si="15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16">+D119</f>
        <v>0</v>
      </c>
      <c r="F119" s="9"/>
      <c r="G119" s="9">
        <f t="shared" si="14"/>
        <v>0</v>
      </c>
      <c r="H119" s="9">
        <f t="shared" si="1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16"/>
        <v>0</v>
      </c>
      <c r="F120" s="9"/>
      <c r="G120" s="9">
        <f t="shared" si="14"/>
        <v>0</v>
      </c>
      <c r="H120" s="9">
        <f t="shared" si="1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16"/>
        <v>0</v>
      </c>
      <c r="F131" s="9"/>
      <c r="G131" s="9">
        <f t="shared" ref="G131:G146" si="17">IF(J131&gt;0,0,F131)</f>
        <v>0</v>
      </c>
      <c r="H131" s="9">
        <f t="shared" ref="H131:H146" si="18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16"/>
        <v>0</v>
      </c>
      <c r="F132" s="9"/>
      <c r="G132" s="9">
        <f t="shared" si="17"/>
        <v>0</v>
      </c>
      <c r="H132" s="9">
        <f t="shared" si="18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19">+D135</f>
        <v>0</v>
      </c>
      <c r="F135" s="9"/>
      <c r="G135" s="9">
        <f t="shared" si="17"/>
        <v>0</v>
      </c>
      <c r="H135" s="9">
        <f t="shared" si="1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19"/>
        <v>0</v>
      </c>
      <c r="F136" s="9"/>
      <c r="G136" s="9">
        <f t="shared" si="17"/>
        <v>0</v>
      </c>
      <c r="H136" s="9">
        <f t="shared" si="1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19"/>
        <v>0</v>
      </c>
      <c r="F147" s="9"/>
      <c r="G147" s="9">
        <f t="shared" ref="G147:G162" si="20">IF(J147&gt;0,0,F147)</f>
        <v>0</v>
      </c>
      <c r="H147" s="9">
        <f t="shared" ref="H147:H162" si="21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19"/>
        <v>0</v>
      </c>
      <c r="F148" s="9"/>
      <c r="G148" s="9">
        <f t="shared" si="20"/>
        <v>0</v>
      </c>
      <c r="H148" s="9">
        <f t="shared" si="21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22">+D151</f>
        <v>0</v>
      </c>
      <c r="F151" s="9"/>
      <c r="G151" s="9">
        <f t="shared" si="20"/>
        <v>0</v>
      </c>
      <c r="H151" s="9">
        <f t="shared" si="2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22"/>
        <v>0</v>
      </c>
      <c r="F152" s="9"/>
      <c r="G152" s="9">
        <f t="shared" si="20"/>
        <v>0</v>
      </c>
      <c r="H152" s="9">
        <f t="shared" si="2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22"/>
        <v>0</v>
      </c>
      <c r="F163" s="9"/>
      <c r="G163" s="9">
        <f t="shared" ref="G163:G178" si="23">IF(J163&gt;0,0,F163)</f>
        <v>0</v>
      </c>
      <c r="H163" s="9">
        <f t="shared" ref="H163:H178" si="24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22"/>
        <v>0</v>
      </c>
      <c r="F164" s="9"/>
      <c r="G164" s="9">
        <f t="shared" si="23"/>
        <v>0</v>
      </c>
      <c r="H164" s="9">
        <f t="shared" si="24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25">+D167</f>
        <v>0</v>
      </c>
      <c r="F167" s="9"/>
      <c r="G167" s="9">
        <f t="shared" si="23"/>
        <v>0</v>
      </c>
      <c r="H167" s="9">
        <f t="shared" si="2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25"/>
        <v>0</v>
      </c>
      <c r="F168" s="9"/>
      <c r="G168" s="9">
        <f t="shared" si="23"/>
        <v>0</v>
      </c>
      <c r="H168" s="9">
        <f t="shared" si="2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25"/>
        <v>0</v>
      </c>
      <c r="F179" s="9"/>
      <c r="G179" s="9">
        <f t="shared" ref="G179:G194" si="26">IF(J179&gt;0,0,F179)</f>
        <v>0</v>
      </c>
      <c r="H179" s="9">
        <f t="shared" ref="H179:H194" si="27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25"/>
        <v>0</v>
      </c>
      <c r="F180" s="9"/>
      <c r="G180" s="9">
        <f t="shared" si="26"/>
        <v>0</v>
      </c>
      <c r="H180" s="9">
        <f t="shared" si="27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28">+D183</f>
        <v>0</v>
      </c>
      <c r="F183" s="9"/>
      <c r="G183" s="9">
        <f t="shared" si="26"/>
        <v>0</v>
      </c>
      <c r="H183" s="9">
        <f t="shared" si="2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28"/>
        <v>0</v>
      </c>
      <c r="F184" s="9"/>
      <c r="G184" s="9">
        <f t="shared" si="26"/>
        <v>0</v>
      </c>
      <c r="H184" s="9">
        <f t="shared" si="2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28"/>
        <v>0</v>
      </c>
      <c r="F195" s="9"/>
      <c r="G195" s="9">
        <f t="shared" ref="G195:G210" si="29">IF(J195&gt;0,0,F195)</f>
        <v>0</v>
      </c>
      <c r="H195" s="9">
        <f t="shared" ref="H195:H210" si="30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28"/>
        <v>0</v>
      </c>
      <c r="F196" s="9"/>
      <c r="G196" s="9">
        <f t="shared" si="29"/>
        <v>0</v>
      </c>
      <c r="H196" s="9">
        <f t="shared" si="30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31">+D199</f>
        <v>0</v>
      </c>
      <c r="F199" s="9"/>
      <c r="G199" s="9">
        <f t="shared" si="29"/>
        <v>0</v>
      </c>
      <c r="H199" s="9">
        <f t="shared" si="3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31"/>
        <v>0</v>
      </c>
      <c r="F200" s="9"/>
      <c r="G200" s="9">
        <f t="shared" si="29"/>
        <v>0</v>
      </c>
      <c r="H200" s="9">
        <f t="shared" si="3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31"/>
        <v>0</v>
      </c>
      <c r="F211" s="9"/>
      <c r="G211" s="9">
        <f t="shared" ref="G211:G226" si="32">IF(J211&gt;0,0,F211)</f>
        <v>0</v>
      </c>
      <c r="H211" s="9">
        <f t="shared" ref="H211:H226" si="33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31"/>
        <v>0</v>
      </c>
      <c r="F212" s="9"/>
      <c r="G212" s="9">
        <f t="shared" si="32"/>
        <v>0</v>
      </c>
      <c r="H212" s="9">
        <f t="shared" si="33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34">+D215</f>
        <v>0</v>
      </c>
      <c r="F215" s="9"/>
      <c r="G215" s="9">
        <f t="shared" si="32"/>
        <v>0</v>
      </c>
      <c r="H215" s="9">
        <f t="shared" si="3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34"/>
        <v>0</v>
      </c>
      <c r="F216" s="9"/>
      <c r="G216" s="9">
        <f t="shared" si="32"/>
        <v>0</v>
      </c>
      <c r="H216" s="9">
        <f t="shared" si="3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34"/>
        <v>0</v>
      </c>
      <c r="F227" s="9"/>
      <c r="G227" s="9">
        <f t="shared" ref="G227:G240" si="35">IF(J227&gt;0,0,F227)</f>
        <v>0</v>
      </c>
      <c r="H227" s="9">
        <f t="shared" ref="H227:H240" si="36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34"/>
        <v>0</v>
      </c>
      <c r="F228" s="9"/>
      <c r="G228" s="9">
        <f t="shared" si="35"/>
        <v>0</v>
      </c>
      <c r="H228" s="9">
        <f t="shared" si="36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37">+D231</f>
        <v>0</v>
      </c>
      <c r="F231" s="9"/>
      <c r="G231" s="9">
        <f t="shared" si="35"/>
        <v>0</v>
      </c>
      <c r="H231" s="9">
        <f t="shared" si="3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37"/>
        <v>0</v>
      </c>
      <c r="F232" s="9"/>
      <c r="G232" s="9">
        <f t="shared" si="35"/>
        <v>0</v>
      </c>
      <c r="H232" s="9">
        <f t="shared" si="3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25351770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2024-12-09T22:42:56Z</dcterms:modified>
</cp:coreProperties>
</file>