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13_ncr:1_{7B89D848-F710-4C43-91FF-F737128D44E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G27" i="1"/>
  <c r="E27" i="1"/>
  <c r="H26" i="1" l="1"/>
  <c r="G26" i="1"/>
  <c r="E26" i="1"/>
  <c r="H19" i="1" l="1"/>
  <c r="G19" i="1"/>
  <c r="E19" i="1"/>
  <c r="H18" i="1" l="1"/>
  <c r="G18" i="1"/>
  <c r="E18" i="1"/>
  <c r="H15" i="1" l="1"/>
  <c r="H16" i="1"/>
  <c r="H17" i="1"/>
  <c r="H20" i="1"/>
  <c r="H21" i="1"/>
  <c r="G15" i="1"/>
  <c r="G16" i="1"/>
  <c r="G17" i="1"/>
  <c r="G20" i="1"/>
  <c r="G21" i="1"/>
  <c r="G22" i="1"/>
  <c r="G23" i="1"/>
  <c r="E15" i="1"/>
  <c r="E16" i="1"/>
  <c r="E17" i="1"/>
  <c r="E20" i="1"/>
  <c r="E21" i="1"/>
  <c r="E22" i="1"/>
  <c r="E23" i="1"/>
  <c r="E24" i="1"/>
  <c r="L11" i="1" l="1"/>
  <c r="I11" i="1"/>
  <c r="F11" i="1"/>
  <c r="D11" i="1"/>
  <c r="H22" i="1" l="1"/>
  <c r="H23" i="1"/>
  <c r="H24" i="1"/>
  <c r="H25" i="1"/>
  <c r="H28" i="1"/>
  <c r="H29" i="1"/>
  <c r="H30" i="1"/>
  <c r="H31" i="1"/>
  <c r="H32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G24" i="1"/>
  <c r="E25" i="1"/>
  <c r="G25" i="1"/>
  <c r="E28" i="1"/>
  <c r="G28" i="1"/>
  <c r="E29" i="1"/>
  <c r="G29" i="1"/>
  <c r="E30" i="1"/>
  <c r="G30" i="1"/>
  <c r="E31" i="1"/>
  <c r="G31" i="1"/>
  <c r="E32" i="1"/>
  <c r="G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<sst xmlns="http://schemas.openxmlformats.org/spreadsheetml/2006/main" count="343" uniqueCount="82">
  <si>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</si>
  <si>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</si>
  <si>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</si>
  <si>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</si>
  <si>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</si>
  <si>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</si>
  <si>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</si>
  <si>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</si>
  <si>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</si>
  <si>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</si>
  <si>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</si>
  <si>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</si>
  <si>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</si>
  <si>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</si>
  <si>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</si>
  <si>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</si>
  <si>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</si>
  <si>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</si>
  <si>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</si>
  <si>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</si>
  <si>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</si>
  <si>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</si>
  <si>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</si>
  <si>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</si>
  <si>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</si>
  <si>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</si>
  <si>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</si>
  <si>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</si>
  <si>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</si>
  <si>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</si>
  <si>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</si>
  <si>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</si>
  <si>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</si>
  <si>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</si>
  <si>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</si>
  <si>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</si>
  <si>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</si>
  <si>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</si>
  <si>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</si>
  <si>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</si>
  <si>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</si>
  <si>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</si>
  <si>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</si>
  <si>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</si>
  <si>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</si>
  <si>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</si>
  <si>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</si>
  <si>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</si>
  <si>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</si>
  <si>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</si>
  <si>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</si>
  <si>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</si>
  <si>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</si>
  <si>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</si>
  <si>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</si>
  <si>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</si>
  <si>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</si>
  <si>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EFFY2022</t>
  </si>
  <si>
    <t>00000</t>
  </si>
  <si>
    <t>USU FY'22 CAMPUS-WIDE SECURITY AND ELECTRONIC ACCESS  CONTROL - DELEGATED</t>
  </si>
  <si>
    <t>3000-300-3345-FXA-22315770</t>
  </si>
  <si>
    <t>FY'22</t>
  </si>
  <si>
    <t>USU DELEG CAPITAL REIMB GAX 22C5*148</t>
  </si>
  <si>
    <t>DF</t>
  </si>
  <si>
    <t>IET TRNSF FY'22 CAP IMPR FUNDS FROM 22397300</t>
  </si>
  <si>
    <t>USU DELEG CAPITAL REIMB GAX 22C5*280</t>
  </si>
  <si>
    <t>USU DELEGATED CAPITAL REIMB GAX 22C5*296</t>
  </si>
  <si>
    <t>USU DELEGATED CAPITAL REIMB GAX 22C5*333</t>
  </si>
  <si>
    <t>USU DELEGATED CAPITAL REIMB GAX 22C5*366</t>
  </si>
  <si>
    <t>USU DELEGATED CAPITAL REIMB GAX 22C5*415</t>
  </si>
  <si>
    <t>NP</t>
  </si>
  <si>
    <t>13/22</t>
  </si>
  <si>
    <t>USU DELEGATED CAPITAL REIMB GAX 22C5*574</t>
  </si>
  <si>
    <t>FY'23</t>
  </si>
  <si>
    <t xml:space="preserve"> USU DELEGATED CPTL REIMB GAX 23C5*009 </t>
  </si>
  <si>
    <t>USU DELEGATED CPTL REIMB GAX 23C5*016</t>
  </si>
  <si>
    <t>USU DELEGATED CPTL REIMB GAX 23C5*086</t>
  </si>
  <si>
    <t>USU DELEGATED CPTL REIMB GAX 23C5*125</t>
  </si>
  <si>
    <t>FY'24</t>
  </si>
  <si>
    <t>USU DELEGATED CPTL REIMB GAX 24C5*238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</si>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</sst>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20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0000FF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9" fontId="18" fillId="0" borderId="0" xfId="2" applyNumberFormat="1" applyFont="1" applyBorder="1" applyAlignment="1" applyProtection="1">
      <alignment horizontal="center"/>
      <protection locked="0"/>
    </xf>
    <xf numFmtId="43" fontId="19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22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106" t="s">
        <v>57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2" t="s">
        <v>58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8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7">
        <v>22315770</v>
      </c>
      <c r="E6" s="4" t="s">
        <v>81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60</v>
      </c>
      <c r="G7" s="4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SUM(D14:D501)</f>
        <v>200000</v>
      </c>
      <c r="E11" s="12">
        <f>SUM(E14:E501)-F11</f>
        <v>0</v>
      </c>
      <c r="F11" s="12">
        <f>SUM(F14:F501)</f>
        <v>200000</v>
      </c>
      <c r="G11" s="12">
        <f>SUM(G14:G501)</f>
        <v>200000</v>
      </c>
      <c r="H11" s="12">
        <f>+D11-G11</f>
        <v>0</v>
      </c>
      <c r="I11" s="12">
        <f>SUM(I14:I501)</f>
        <v>0</v>
      </c>
      <c r="J11" s="83"/>
      <c r="K11" s="84"/>
      <c r="L11" s="105">
        <f>SUM(L13:L501)</f>
        <v>0</v>
      </c>
      <c r="M11" s="105">
        <f>SUM(M13:M242)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0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3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61</v>
      </c>
      <c r="B14" s="7"/>
      <c r="C14" s="52"/>
      <c r="D14" s="9"/>
      <c r="E14" s="9">
        <f t="shared" ref="E14:E24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44439</v>
      </c>
      <c r="B15" s="7" t="s">
        <v>62</v>
      </c>
      <c r="C15" s="113" t="s">
        <v>63</v>
      </c>
      <c r="D15" s="9"/>
      <c r="E15" s="9">
        <f t="shared" si="2"/>
        <v>0</v>
      </c>
      <c r="F15" s="9">
        <v>45695.15</v>
      </c>
      <c r="G15" s="9">
        <f t="shared" si="0"/>
        <v>45695.15</v>
      </c>
      <c r="H15" s="9">
        <f t="shared" ref="H15:H21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44470</v>
      </c>
      <c r="B16" s="7" t="s">
        <v>64</v>
      </c>
      <c r="C16" s="113" t="s">
        <v>63</v>
      </c>
      <c r="D16" s="9">
        <v>200000</v>
      </c>
      <c r="E16" s="9">
        <f t="shared" si="2"/>
        <v>200000</v>
      </c>
      <c r="F16" s="9"/>
      <c r="G16" s="9">
        <f t="shared" si="0"/>
        <v>0</v>
      </c>
      <c r="H16" s="9">
        <f t="shared" si="3"/>
        <v>200000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44553</v>
      </c>
      <c r="B17" s="7" t="s">
        <v>65</v>
      </c>
      <c r="C17" s="113" t="s">
        <v>63</v>
      </c>
      <c r="D17" s="9"/>
      <c r="E17" s="9">
        <f t="shared" si="2"/>
        <v>0</v>
      </c>
      <c r="F17" s="9">
        <v>624.53</v>
      </c>
      <c r="G17" s="9">
        <f t="shared" si="0"/>
        <v>624.53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44585</v>
      </c>
      <c r="B18" s="7" t="s">
        <v>66</v>
      </c>
      <c r="C18" s="113" t="s">
        <v>63</v>
      </c>
      <c r="D18" s="9"/>
      <c r="E18" s="9">
        <f t="shared" si="2"/>
        <v>0</v>
      </c>
      <c r="F18" s="9">
        <v>4953.75</v>
      </c>
      <c r="G18" s="9">
        <f t="shared" si="0"/>
        <v>4953.75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44614</v>
      </c>
      <c r="B19" s="7" t="s">
        <v>67</v>
      </c>
      <c r="C19" s="113" t="s">
        <v>63</v>
      </c>
      <c r="D19" s="9"/>
      <c r="E19" s="9">
        <f t="shared" si="2"/>
        <v>0</v>
      </c>
      <c r="F19" s="9">
        <v>1805.43</v>
      </c>
      <c r="G19" s="9">
        <f t="shared" si="0"/>
        <v>1805.43</v>
      </c>
      <c r="H19" s="9">
        <f t="shared" si="3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44677</v>
      </c>
      <c r="B20" s="7" t="s">
        <v>68</v>
      </c>
      <c r="C20" s="113" t="s">
        <v>63</v>
      </c>
      <c r="D20" s="9"/>
      <c r="E20" s="9">
        <f t="shared" si="2"/>
        <v>0</v>
      </c>
      <c r="F20" s="9">
        <v>32617</v>
      </c>
      <c r="G20" s="9">
        <f t="shared" si="0"/>
        <v>32617</v>
      </c>
      <c r="H20" s="9">
        <f t="shared" si="3"/>
        <v>0</v>
      </c>
      <c r="I20" s="9"/>
      <c r="J20" s="49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44733</v>
      </c>
      <c r="B21" s="7" t="s">
        <v>69</v>
      </c>
      <c r="C21" s="113" t="s">
        <v>70</v>
      </c>
      <c r="D21" s="9"/>
      <c r="E21" s="9">
        <f t="shared" si="2"/>
        <v>0</v>
      </c>
      <c r="F21" s="9">
        <v>81694.44</v>
      </c>
      <c r="G21" s="9">
        <f t="shared" si="0"/>
        <v>81694.44</v>
      </c>
      <c r="H21" s="9">
        <f t="shared" si="3"/>
        <v>0</v>
      </c>
      <c r="I21" s="9"/>
      <c r="J21" s="49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 t="s">
        <v>71</v>
      </c>
      <c r="B22" s="7" t="s">
        <v>72</v>
      </c>
      <c r="C22" s="113" t="s">
        <v>70</v>
      </c>
      <c r="D22" s="9"/>
      <c r="E22" s="9">
        <f t="shared" si="2"/>
        <v>0</v>
      </c>
      <c r="F22" s="9">
        <v>3934.26</v>
      </c>
      <c r="G22" s="9">
        <f t="shared" si="0"/>
        <v>3934.26</v>
      </c>
      <c r="H22" s="9">
        <f t="shared" ref="H22:H32" si="4">+D22</f>
        <v>0</v>
      </c>
      <c r="I22" s="9"/>
      <c r="J22" s="49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4"/>
        <v>0</v>
      </c>
      <c r="I23" s="9"/>
      <c r="J23" s="49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8"/>
      <c r="E24" s="9">
        <f t="shared" si="2"/>
        <v>0</v>
      </c>
      <c r="F24" s="9"/>
      <c r="G24" s="9">
        <f t="shared" ref="G24:G35" si="5">IF(J24&gt;0,0,F24)</f>
        <v>0</v>
      </c>
      <c r="H24" s="9">
        <f t="shared" si="4"/>
        <v>0</v>
      </c>
      <c r="I24" s="9"/>
      <c r="J24" s="49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45" t="s">
        <v>73</v>
      </c>
      <c r="B25" s="7"/>
      <c r="C25" s="52" t="s">
        <v>52</v>
      </c>
      <c r="D25" s="9"/>
      <c r="E25" s="9">
        <f t="shared" ref="E25:E39" si="6">+D25</f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44796</v>
      </c>
      <c r="B26" s="7" t="s">
        <v>74</v>
      </c>
      <c r="C26" s="114" t="s">
        <v>63</v>
      </c>
      <c r="D26" s="9"/>
      <c r="E26" s="9">
        <f t="shared" si="6"/>
        <v>0</v>
      </c>
      <c r="F26" s="9">
        <v>390</v>
      </c>
      <c r="G26" s="9">
        <f t="shared" si="5"/>
        <v>390</v>
      </c>
      <c r="H26" s="9">
        <f t="shared" si="4"/>
        <v>0</v>
      </c>
      <c r="I26" s="9"/>
      <c r="J26" s="49"/>
      <c r="K26" s="10">
        <v>7019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44833</v>
      </c>
      <c r="B27" s="7" t="s">
        <v>75</v>
      </c>
      <c r="C27" s="114" t="s">
        <v>63</v>
      </c>
      <c r="D27" s="9"/>
      <c r="E27" s="9">
        <f t="shared" si="6"/>
        <v>0</v>
      </c>
      <c r="F27" s="9">
        <v>682.5</v>
      </c>
      <c r="G27" s="9">
        <f t="shared" si="5"/>
        <v>682.5</v>
      </c>
      <c r="H27" s="9">
        <f t="shared" si="4"/>
        <v>0</v>
      </c>
      <c r="I27" s="9"/>
      <c r="J27" s="49"/>
      <c r="K27" s="10">
        <v>7019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44901</v>
      </c>
      <c r="B28" s="7" t="s">
        <v>76</v>
      </c>
      <c r="C28" s="52" t="s">
        <v>63</v>
      </c>
      <c r="D28" s="9"/>
      <c r="E28" s="9">
        <f t="shared" si="6"/>
        <v>0</v>
      </c>
      <c r="F28" s="9">
        <v>1332.5</v>
      </c>
      <c r="G28" s="9">
        <f t="shared" si="5"/>
        <v>1332.5</v>
      </c>
      <c r="H28" s="9">
        <f t="shared" si="4"/>
        <v>0</v>
      </c>
      <c r="I28" s="9"/>
      <c r="J28" s="49"/>
      <c r="K28" s="10">
        <v>7019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44930</v>
      </c>
      <c r="B29" s="7" t="s">
        <v>77</v>
      </c>
      <c r="C29" s="52" t="s">
        <v>63</v>
      </c>
      <c r="D29" s="9"/>
      <c r="E29" s="9">
        <f t="shared" si="6"/>
        <v>0</v>
      </c>
      <c r="F29" s="9">
        <v>130</v>
      </c>
      <c r="G29" s="9">
        <f t="shared" si="5"/>
        <v>130</v>
      </c>
      <c r="H29" s="9">
        <f t="shared" si="4"/>
        <v>0</v>
      </c>
      <c r="I29" s="9"/>
      <c r="J29" s="49"/>
      <c r="K29" s="10">
        <v>7019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 t="s">
        <v>52</v>
      </c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45" t="s">
        <v>78</v>
      </c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si="4"/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>
        <v>45379</v>
      </c>
      <c r="B33" s="7" t="s">
        <v>79</v>
      </c>
      <c r="C33" s="52" t="s">
        <v>63</v>
      </c>
      <c r="D33" s="9"/>
      <c r="E33" s="9">
        <f t="shared" si="6"/>
        <v>0</v>
      </c>
      <c r="F33" s="9">
        <v>26140.44</v>
      </c>
      <c r="G33" s="9">
        <f t="shared" si="5"/>
        <v>26140.44</v>
      </c>
      <c r="H33" s="9">
        <f t="shared" ref="H33:H35" si="7">+D33</f>
        <v>0</v>
      </c>
      <c r="I33" s="9"/>
      <c r="J33" s="49"/>
      <c r="K33" s="10">
        <v>7019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115" t="s">
        <v>80</v>
      </c>
      <c r="C35" s="52" t="s">
        <v>52</v>
      </c>
      <c r="D35" s="9"/>
      <c r="E35" s="9">
        <f t="shared" si="6"/>
        <v>0</v>
      </c>
      <c r="F35" s="9"/>
      <c r="G35" s="9">
        <f t="shared" si="5"/>
        <v>0</v>
      </c>
      <c r="H35" s="9">
        <f t="shared" si="7"/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ref="G36:G51" si="8">IF(J36&gt;0,0,F36)</f>
        <v>0</v>
      </c>
      <c r="H36" s="9">
        <f t="shared" ref="H36:H51" si="9">+D36</f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si="6"/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ref="E40:E55" si="10">+D40</f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8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si="8"/>
        <v>0</v>
      </c>
      <c r="H51" s="9">
        <f t="shared" si="9"/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ref="G52:G67" si="11">IF(J52&gt;0,0,F52)</f>
        <v>0</v>
      </c>
      <c r="H52" s="9">
        <f t="shared" ref="H52:H67" si="12">+D52</f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si="10"/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ref="E56:E71" si="13">+D56</f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si="11"/>
        <v>0</v>
      </c>
      <c r="H67" s="9">
        <f t="shared" si="12"/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ref="G68:G83" si="14">IF(J68&gt;0,0,F68)</f>
        <v>0</v>
      </c>
      <c r="H68" s="9">
        <f t="shared" ref="H68:H83" si="15">+D68</f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si="13"/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ref="E72:E87" si="16">+D72</f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si="14"/>
        <v>0</v>
      </c>
      <c r="H83" s="9">
        <f t="shared" si="15"/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ref="G84:G99" si="17">IF(J84&gt;0,0,F84)</f>
        <v>0</v>
      </c>
      <c r="H84" s="9">
        <f t="shared" ref="H84:H99" si="18">+D84</f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si="16"/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ref="E88:E103" si="19">+D88</f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si="17"/>
        <v>0</v>
      </c>
      <c r="H99" s="9">
        <f t="shared" si="18"/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ref="G100:G115" si="20">IF(J100&gt;0,0,F100)</f>
        <v>0</v>
      </c>
      <c r="H100" s="9">
        <f t="shared" ref="H100:H115" si="21">+D100</f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si="19"/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ref="E104:E119" si="22">+D104</f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si="20"/>
        <v>0</v>
      </c>
      <c r="H115" s="9">
        <f t="shared" si="21"/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ref="G116:G131" si="23">IF(J116&gt;0,0,F116)</f>
        <v>0</v>
      </c>
      <c r="H116" s="9">
        <f t="shared" ref="H116:H131" si="24">+D116</f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si="22"/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ref="E120:E135" si="25">+D120</f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si="23"/>
        <v>0</v>
      </c>
      <c r="H131" s="9">
        <f t="shared" si="24"/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ref="G132:G147" si="26">IF(J132&gt;0,0,F132)</f>
        <v>0</v>
      </c>
      <c r="H132" s="9">
        <f t="shared" ref="H132:H147" si="27">+D132</f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si="25"/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ref="E136:E151" si="28">+D136</f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si="26"/>
        <v>0</v>
      </c>
      <c r="H147" s="9">
        <f t="shared" si="27"/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ref="G148:G163" si="29">IF(J148&gt;0,0,F148)</f>
        <v>0</v>
      </c>
      <c r="H148" s="9">
        <f t="shared" ref="H148:H163" si="30">+D148</f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si="28"/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ref="E152:E167" si="31">+D152</f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si="29"/>
        <v>0</v>
      </c>
      <c r="H163" s="9">
        <f t="shared" si="30"/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ref="G164:G179" si="32">IF(J164&gt;0,0,F164)</f>
        <v>0</v>
      </c>
      <c r="H164" s="9">
        <f t="shared" ref="H164:H179" si="33">+D164</f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si="31"/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ref="E168:E183" si="34">+D168</f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si="32"/>
        <v>0</v>
      </c>
      <c r="H179" s="9">
        <f t="shared" si="33"/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ref="G180:G195" si="35">IF(J180&gt;0,0,F180)</f>
        <v>0</v>
      </c>
      <c r="H180" s="9">
        <f t="shared" ref="H180:H195" si="36">+D180</f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si="34"/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ref="E184:E199" si="37">+D184</f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si="35"/>
        <v>0</v>
      </c>
      <c r="H195" s="9">
        <f t="shared" si="36"/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ref="G196:G211" si="38">IF(J196&gt;0,0,F196)</f>
        <v>0</v>
      </c>
      <c r="H196" s="9">
        <f t="shared" ref="H196:H211" si="39">+D196</f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si="37"/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ref="E200:E215" si="40">+D200</f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si="38"/>
        <v>0</v>
      </c>
      <c r="H211" s="9">
        <f t="shared" si="39"/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ref="G212:G227" si="41">IF(J212&gt;0,0,F212)</f>
        <v>0</v>
      </c>
      <c r="H212" s="9">
        <f t="shared" ref="H212:H227" si="42">+D212</f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si="40"/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ref="E216:E231" si="43">+D216</f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si="41"/>
        <v>0</v>
      </c>
      <c r="H227" s="9">
        <f t="shared" si="42"/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ref="G228:G241" si="44">IF(J228&gt;0,0,F228)</f>
        <v>0</v>
      </c>
      <c r="H228" s="9">
        <f t="shared" ref="H228:H241" si="45">+D228</f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si="43"/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ref="E232:E241" si="46">+D232</f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 t="shared" si="46"/>
        <v>0</v>
      </c>
      <c r="F241" s="9"/>
      <c r="G241" s="9">
        <f t="shared" si="44"/>
        <v>0</v>
      </c>
      <c r="H241" s="9">
        <f t="shared" si="45"/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2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49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22315770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2024-11-21T16:58:12Z</dcterms:modified>
</cp:coreProperties>
</file>