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7\"/>
    </mc:Choice>
  </mc:AlternateContent>
  <xr:revisionPtr revIDLastSave="0" documentId="13_ncr:1_{21F92F3D-BD82-4036-8609-234A875D7513}" xr6:coauthVersionLast="47" xr6:coauthVersionMax="47" xr10:uidLastSave="{00000000-0000-0000-0000-000000000000}"/>
  <bookViews>
    <workbookView xWindow="30525" yWindow="2175" windowWidth="21600" windowHeight="1129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1" l="1"/>
  <c r="G17" i="1"/>
  <c r="E17" i="1"/>
  <c r="H15" i="1"/>
  <c r="H16" i="1"/>
  <c r="H18" i="1"/>
  <c r="H19" i="1"/>
  <c r="H20" i="1"/>
  <c r="G16" i="1"/>
  <c r="G18" i="1"/>
  <c r="G19" i="1"/>
  <c r="G20" i="1"/>
  <c r="G21" i="1"/>
  <c r="G22" i="1"/>
  <c r="E15" i="1"/>
  <c r="E16" i="1"/>
  <c r="E18" i="1"/>
  <c r="E19" i="1"/>
  <c r="E20" i="1"/>
  <c r="E21" i="1"/>
  <c r="E22" i="1"/>
  <c r="E23" i="1"/>
  <c r="I11" i="1" l="1"/>
  <c r="F11" i="1"/>
  <c r="D11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1" i="1" l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<sst xmlns="http://schemas.openxmlformats.org/spreadsheetml/2006/main" count="338" uniqueCount="77">
  <si>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</si>
  <si>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</si>
  <si>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</si>
  <si>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</si>
  <si>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</si>
  <si>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</si>
  <si>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</si>
  <si>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</si>
  <si>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</si>
  <si>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</si>
  <si>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</si>
  <si>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</si>
  <si>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</si>
  <si>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</si>
  <si>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</si>
  <si>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</si>
  <si>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</si>
  <si>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</si>
  <si>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</si>
  <si>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</si>
  <si>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</si>
  <si>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</si>
  <si>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</si>
  <si>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</si>
  <si>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</si>
  <si>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</si>
  <si>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</si>
  <si>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</si>
  <si>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</si>
  <si>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</si>
  <si>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</si>
  <si>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</si>
  <si>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</si>
  <si>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</si>
  <si>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</si>
  <si>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</si>
  <si>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</si>
  <si>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</si>
  <si>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</si>
  <si>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</si>
  <si>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</si>
  <si>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</si>
  <si>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</si>
  <si>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</si>
  <si>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</si>
  <si>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</si>
  <si>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</si>
  <si>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</si>
  <si>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</si>
  <si>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</si>
  <si>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</si>
  <si>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</si>
  <si>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</si>
  <si>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</si>
  <si>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</si>
  <si>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</si>
  <si>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</si>
  <si>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OGDEN WEBER VALLEY YC DURESS SYSTEM</t>
  </si>
  <si>
    <t>GFFY2024</t>
  </si>
  <si>
    <t>3000-300-3347-FXAAA-24181430</t>
  </si>
  <si>
    <t>FY'24</t>
  </si>
  <si>
    <t>HARRIS MOUNTAIN WEST, LLC - CONTRACT</t>
  </si>
  <si>
    <t>N/A</t>
  </si>
  <si>
    <t>2475192</t>
  </si>
  <si>
    <t xml:space="preserve"> IDT TRFR BUDGETED CONTINGENCY TO 21138300</t>
  </si>
  <si>
    <t>4663</t>
  </si>
  <si>
    <t>DF</t>
  </si>
  <si>
    <t>ITA 24*055 COFC INS</t>
  </si>
  <si>
    <t>TRNSF FY24 CAP IMP FUNDS TO 24181430 FROM 24376300  HB006 ITEM 72</t>
  </si>
  <si>
    <t>HARRIS MTN WEST GAX FC2024052336669</t>
  </si>
  <si>
    <t>HARRIS MTN WEST GAX FC2024060637326</t>
  </si>
  <si>
    <t>TRNSF FROM 24181430 TO 21257300 LEGAL</t>
  </si>
  <si>
    <t>FY'25</t>
  </si>
  <si>
    <t>PROJ RESV CLOSE PROJ TO 21137300 FROM 24181430</t>
  </si>
  <si>
    <t>EXCESS INSPECTION TO 20473300 FROM 24181430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</si>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</sst>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21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9"/>
      <color indexed="8"/>
      <name val="Arial"/>
      <family val="2"/>
    </font>
    <font>
      <sz val="10"/>
      <name val="Times New Roman"/>
      <family val="1"/>
    </font>
    <font>
      <sz val="11"/>
      <name val="Calibri"/>
      <family val="2"/>
      <scheme val="minor"/>
    </font>
    <font>
      <sz val="9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20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5" fillId="0" borderId="0" xfId="0" quotePrefix="1" applyNumberFormat="1" applyFont="1" applyAlignment="1" applyProtection="1">
      <alignment horizontal="left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9" fontId="17" fillId="0" borderId="0" xfId="0" applyNumberFormat="1" applyFont="1"/>
    <xf numFmtId="43" fontId="5" fillId="0" borderId="0" xfId="2" applyFont="1" applyBorder="1" applyAlignment="1" applyProtection="1">
      <alignment horizontal="left"/>
      <protection locked="0"/>
    </xf>
    <xf numFmtId="164" fontId="18" fillId="0" borderId="0" xfId="0" applyFont="1" applyAlignment="1">
      <alignment horizontal="left"/>
    </xf>
    <xf numFmtId="0" fontId="19" fillId="0" borderId="0" xfId="0" applyNumberFormat="1" applyFont="1" applyAlignment="1">
      <alignment wrapText="1"/>
    </xf>
    <xf numFmtId="43" fontId="20" fillId="0" borderId="0" xfId="2" applyFont="1" applyBorder="1" applyAlignment="1" applyProtection="1">
      <alignment horizontal="left"/>
      <protection locked="0"/>
    </xf>
    <xf numFmtId="49" fontId="11" fillId="2" borderId="0" xfId="2" applyNumberFormat="1" applyFont="1" applyFill="1" applyBorder="1" applyAlignment="1" applyProtection="1">
      <alignment horizontal="center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6" activePane="bottomLeft" state="frozen"/>
      <selection pane="bottomLeft" activeCell="C23" sqref="C23"/>
    </sheetView>
  </sheetViews>
  <sheetFormatPr defaultColWidth="8.88671875" defaultRowHeight="12" x14ac:dyDescent="0.2"/>
  <cols>
    <col min="1" max="1" width="5.77734375" style="53" customWidth="1"/>
    <col min="2" max="2" width="31.88671875" style="54" customWidth="1"/>
    <col min="3" max="3" width="3.77734375" style="55" customWidth="1"/>
    <col min="4" max="4" width="14.6640625" style="56" customWidth="1"/>
    <col min="5" max="9" width="10.44140625" style="56" customWidth="1"/>
    <col min="10" max="10" width="5.88671875" style="92" customWidth="1"/>
    <col min="11" max="11" width="5.88671875" style="93" customWidth="1"/>
    <col min="12" max="12" width="9.77734375" style="56" customWidth="1"/>
    <col min="13" max="16384" width="8.88671875" style="56"/>
  </cols>
  <sheetData>
    <row r="1" spans="1:254" ht="15.75" x14ac:dyDescent="0.25">
      <c r="H1" s="94" t="s">
        <v>37</v>
      </c>
      <c r="J1" s="57"/>
      <c r="K1" s="58"/>
      <c r="L1" s="59"/>
      <c r="M1" s="59"/>
      <c r="N1" s="59"/>
    </row>
    <row r="2" spans="1:254" s="4" customFormat="1" ht="14.1" customHeight="1" x14ac:dyDescent="0.25">
      <c r="A2" s="3"/>
      <c r="B2" s="2" t="s">
        <v>0</v>
      </c>
      <c r="C2" s="51"/>
      <c r="D2" s="100"/>
      <c r="H2" s="4" t="s">
        <v>47</v>
      </c>
      <c r="I2" s="95"/>
      <c r="J2" s="96"/>
      <c r="K2" s="5"/>
      <c r="L2" s="59"/>
      <c r="M2" s="59"/>
      <c r="N2" s="59"/>
    </row>
    <row r="3" spans="1:254" s="4" customFormat="1" ht="14.1" customHeight="1" x14ac:dyDescent="0.25">
      <c r="A3" s="3"/>
      <c r="B3" s="111" t="s">
        <v>1</v>
      </c>
      <c r="C3" s="50"/>
      <c r="D3" s="4" t="s">
        <v>58</v>
      </c>
      <c r="H3" s="4" t="s">
        <v>48</v>
      </c>
      <c r="I3" s="95"/>
      <c r="J3" s="96"/>
      <c r="K3" s="5"/>
      <c r="L3" s="59"/>
      <c r="M3" s="59"/>
      <c r="N3" s="59"/>
    </row>
    <row r="4" spans="1:254" s="4" customFormat="1" ht="14.1" customHeight="1" x14ac:dyDescent="0.25">
      <c r="A4" s="3"/>
      <c r="B4" s="112" t="s">
        <v>54</v>
      </c>
      <c r="C4" s="50"/>
      <c r="D4" s="108"/>
      <c r="H4" s="4" t="s">
        <v>49</v>
      </c>
      <c r="I4" s="95"/>
      <c r="J4" s="96"/>
      <c r="K4" s="5"/>
      <c r="L4" s="59"/>
      <c r="M4" s="59"/>
      <c r="N4" s="59"/>
    </row>
    <row r="5" spans="1:254" s="4" customFormat="1" ht="14.1" customHeight="1" x14ac:dyDescent="0.25">
      <c r="A5" s="3"/>
      <c r="B5" s="2" t="s">
        <v>2</v>
      </c>
      <c r="C5" s="51"/>
      <c r="D5" s="107" t="s">
        <v>57</v>
      </c>
      <c r="H5" s="4" t="s">
        <v>50</v>
      </c>
      <c r="I5" s="95"/>
      <c r="J5" s="96"/>
      <c r="K5" s="5"/>
      <c r="L5" s="59"/>
      <c r="M5" s="59"/>
      <c r="N5" s="59"/>
    </row>
    <row r="6" spans="1:254" s="4" customFormat="1" ht="14.1" customHeight="1" thickBot="1" x14ac:dyDescent="0.35">
      <c r="A6" s="3"/>
      <c r="B6" s="2" t="s">
        <v>3</v>
      </c>
      <c r="C6" s="51"/>
      <c r="D6" s="106">
        <v>24181430</v>
      </c>
      <c r="E6" s="4" t="s">
        <v>76</v>
      </c>
      <c r="H6" s="4" t="s">
        <v>53</v>
      </c>
      <c r="I6" s="97"/>
      <c r="J6" s="96"/>
      <c r="K6" s="5"/>
      <c r="L6" s="59"/>
      <c r="M6" s="59"/>
      <c r="N6" s="59"/>
    </row>
    <row r="7" spans="1:254" s="4" customFormat="1" ht="14.1" customHeight="1" x14ac:dyDescent="0.2">
      <c r="A7" s="3"/>
      <c r="B7" s="2" t="s">
        <v>4</v>
      </c>
      <c r="C7" s="51"/>
      <c r="D7" s="110" t="s">
        <v>59</v>
      </c>
      <c r="G7" s="113">
        <f>+G11-F11</f>
        <v>0</v>
      </c>
      <c r="H7" s="4" t="s">
        <v>51</v>
      </c>
      <c r="I7" s="98">
        <f>SUM(I2:I6)</f>
        <v>0</v>
      </c>
      <c r="J7" s="99"/>
      <c r="K7" s="5"/>
      <c r="L7" s="41"/>
      <c r="M7" s="42"/>
      <c r="N7" s="43"/>
    </row>
    <row r="8" spans="1:254" s="4" customFormat="1" ht="14.1" customHeight="1" x14ac:dyDescent="0.2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1"/>
      <c r="M8" s="85"/>
    </row>
    <row r="9" spans="1:254" s="72" customFormat="1" ht="14.1" customHeight="1" x14ac:dyDescent="0.2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2" t="s">
        <v>55</v>
      </c>
      <c r="M9" s="103" t="s">
        <v>56</v>
      </c>
    </row>
    <row r="10" spans="1:254" s="80" customFormat="1" ht="14.1" customHeight="1" x14ac:dyDescent="0.2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4"/>
      <c r="M10" s="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 x14ac:dyDescent="0.2">
      <c r="A11" s="47" t="s">
        <v>14</v>
      </c>
      <c r="B11" s="81" t="s">
        <v>15</v>
      </c>
      <c r="C11" s="82"/>
      <c r="D11" s="12">
        <f>SUM(D14:D500)</f>
        <v>49616.83</v>
      </c>
      <c r="E11" s="12">
        <f>SUM(E14:E500)-F11</f>
        <v>0</v>
      </c>
      <c r="F11" s="12">
        <f>SUM(F14:F500)</f>
        <v>49616.83</v>
      </c>
      <c r="G11" s="12">
        <f>SUM(G14:G500)</f>
        <v>49616.83</v>
      </c>
      <c r="H11" s="12">
        <f>+D11-G11</f>
        <v>0</v>
      </c>
      <c r="I11" s="12">
        <f>SUM(I14:I500)</f>
        <v>0</v>
      </c>
      <c r="J11" s="83"/>
      <c r="K11" s="84"/>
      <c r="L11" s="105"/>
      <c r="M11" s="105">
        <f>SUM(M13:M241)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 x14ac:dyDescent="0.2">
      <c r="A12" s="47"/>
      <c r="B12" s="87"/>
      <c r="C12" s="88"/>
      <c r="D12" s="13"/>
      <c r="E12" s="46"/>
      <c r="F12" s="13"/>
      <c r="G12" s="13"/>
      <c r="H12" s="13"/>
      <c r="I12" s="13"/>
      <c r="J12" s="89"/>
      <c r="K12" s="90"/>
      <c r="L12" s="91"/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1" customFormat="1" ht="14.1" customHeight="1" x14ac:dyDescent="0.2">
      <c r="A13" s="44"/>
      <c r="B13" s="7"/>
      <c r="C13" s="52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 t="s">
        <v>60</v>
      </c>
      <c r="B14" s="7"/>
      <c r="C14" s="52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45243</v>
      </c>
      <c r="B15" s="7" t="s">
        <v>61</v>
      </c>
      <c r="C15" s="109" t="s">
        <v>62</v>
      </c>
      <c r="D15" s="9"/>
      <c r="E15" s="9">
        <f t="shared" si="2"/>
        <v>0</v>
      </c>
      <c r="F15" s="9"/>
      <c r="G15" s="9">
        <v>49567.26</v>
      </c>
      <c r="H15" s="9">
        <f t="shared" ref="H15:H20" si="3">+D15</f>
        <v>0</v>
      </c>
      <c r="I15" s="9"/>
      <c r="J15" s="49" t="s">
        <v>63</v>
      </c>
      <c r="K15" s="10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45294</v>
      </c>
      <c r="B16" s="114" t="s">
        <v>64</v>
      </c>
      <c r="C16" s="52" t="s">
        <v>66</v>
      </c>
      <c r="D16" s="9">
        <v>-4750</v>
      </c>
      <c r="E16" s="9">
        <f t="shared" si="2"/>
        <v>-4750</v>
      </c>
      <c r="F16" s="9"/>
      <c r="G16" s="9">
        <f t="shared" si="0"/>
        <v>0</v>
      </c>
      <c r="H16" s="9">
        <f t="shared" si="3"/>
        <v>-4750</v>
      </c>
      <c r="I16" s="9"/>
      <c r="J16" s="49" t="s">
        <v>65</v>
      </c>
      <c r="K16" s="10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>
        <v>45321</v>
      </c>
      <c r="B17" s="115" t="s">
        <v>67</v>
      </c>
      <c r="C17" s="52" t="s">
        <v>66</v>
      </c>
      <c r="D17" s="9"/>
      <c r="E17" s="9">
        <f t="shared" si="2"/>
        <v>0</v>
      </c>
      <c r="F17" s="9">
        <v>49.57</v>
      </c>
      <c r="G17" s="9">
        <f t="shared" si="0"/>
        <v>49.57</v>
      </c>
      <c r="H17" s="9">
        <f t="shared" si="3"/>
        <v>0</v>
      </c>
      <c r="I17" s="9"/>
      <c r="J17" s="49"/>
      <c r="K17" s="10">
        <v>6263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</row>
    <row r="18" spans="1:254" s="11" customFormat="1" ht="14.1" customHeight="1" x14ac:dyDescent="0.2">
      <c r="A18" s="6">
        <v>45334</v>
      </c>
      <c r="B18" s="116" t="s">
        <v>68</v>
      </c>
      <c r="C18" s="52" t="s">
        <v>66</v>
      </c>
      <c r="D18" s="9">
        <v>66172</v>
      </c>
      <c r="E18" s="9">
        <f t="shared" si="2"/>
        <v>66172</v>
      </c>
      <c r="F18" s="9"/>
      <c r="G18" s="9">
        <f t="shared" si="0"/>
        <v>0</v>
      </c>
      <c r="H18" s="9">
        <f t="shared" si="3"/>
        <v>66172</v>
      </c>
      <c r="I18" s="9"/>
      <c r="J18" s="49"/>
      <c r="K18" s="10">
        <v>4667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>
        <v>45435</v>
      </c>
      <c r="B19" s="7" t="s">
        <v>69</v>
      </c>
      <c r="C19" s="52" t="s">
        <v>66</v>
      </c>
      <c r="D19" s="9"/>
      <c r="E19" s="9">
        <f t="shared" si="2"/>
        <v>0</v>
      </c>
      <c r="F19" s="9">
        <v>44124.9</v>
      </c>
      <c r="G19" s="9">
        <f t="shared" si="0"/>
        <v>0</v>
      </c>
      <c r="H19" s="9">
        <f t="shared" si="3"/>
        <v>0</v>
      </c>
      <c r="I19" s="9"/>
      <c r="J19" s="49" t="s">
        <v>63</v>
      </c>
      <c r="K19" s="10">
        <v>6400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>
        <v>45450</v>
      </c>
      <c r="B20" s="7" t="s">
        <v>70</v>
      </c>
      <c r="C20" s="52" t="s">
        <v>52</v>
      </c>
      <c r="D20" s="9"/>
      <c r="E20" s="9">
        <f t="shared" si="2"/>
        <v>0</v>
      </c>
      <c r="F20" s="9">
        <v>5442.36</v>
      </c>
      <c r="G20" s="9">
        <f t="shared" si="0"/>
        <v>0</v>
      </c>
      <c r="H20" s="9">
        <f t="shared" si="3"/>
        <v>0</v>
      </c>
      <c r="I20" s="9"/>
      <c r="J20" s="49" t="s">
        <v>63</v>
      </c>
      <c r="K20" s="10">
        <v>6400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2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ref="H21:H31" si="4">+D21</f>
        <v>0</v>
      </c>
      <c r="I21" s="9"/>
      <c r="J21" s="49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45" t="s">
        <v>72</v>
      </c>
      <c r="B22" s="7"/>
      <c r="C22" s="52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4"/>
        <v>0</v>
      </c>
      <c r="I22" s="9"/>
      <c r="J22" s="49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 t="s">
        <v>71</v>
      </c>
      <c r="C23" s="119" t="s">
        <v>52</v>
      </c>
      <c r="D23" s="8">
        <v>-50</v>
      </c>
      <c r="E23" s="9">
        <f t="shared" si="2"/>
        <v>-50</v>
      </c>
      <c r="F23" s="9"/>
      <c r="G23" s="9">
        <f t="shared" ref="G23:G34" si="5">IF(J23&gt;0,0,F23)</f>
        <v>0</v>
      </c>
      <c r="H23" s="9">
        <f t="shared" si="4"/>
        <v>-50</v>
      </c>
      <c r="I23" s="9"/>
      <c r="J23" s="49"/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5">
      <c r="A24" s="6"/>
      <c r="B24" s="117" t="s">
        <v>73</v>
      </c>
      <c r="C24" s="52" t="s">
        <v>66</v>
      </c>
      <c r="D24" s="9">
        <v>-10755.17</v>
      </c>
      <c r="E24" s="9">
        <f t="shared" ref="E24:E38" si="6">+D24</f>
        <v>-10755.17</v>
      </c>
      <c r="F24" s="9"/>
      <c r="G24" s="9">
        <f t="shared" si="5"/>
        <v>0</v>
      </c>
      <c r="H24" s="9">
        <f t="shared" si="4"/>
        <v>-10755.17</v>
      </c>
      <c r="I24" s="9"/>
      <c r="J24" s="49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5">
      <c r="A25" s="6"/>
      <c r="B25" s="117" t="s">
        <v>74</v>
      </c>
      <c r="C25" s="52" t="s">
        <v>66</v>
      </c>
      <c r="D25" s="9">
        <v>-1000</v>
      </c>
      <c r="E25" s="9">
        <f t="shared" si="6"/>
        <v>-1000</v>
      </c>
      <c r="F25" s="9"/>
      <c r="G25" s="9">
        <f t="shared" si="5"/>
        <v>0</v>
      </c>
      <c r="H25" s="9">
        <f t="shared" si="4"/>
        <v>-1000</v>
      </c>
      <c r="I25" s="9"/>
      <c r="J25" s="49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2" t="s">
        <v>52</v>
      </c>
      <c r="D26" s="9"/>
      <c r="E26" s="9">
        <f t="shared" si="6"/>
        <v>0</v>
      </c>
      <c r="F26" s="9"/>
      <c r="G26" s="9">
        <f t="shared" si="5"/>
        <v>0</v>
      </c>
      <c r="H26" s="9">
        <f t="shared" si="4"/>
        <v>0</v>
      </c>
      <c r="I26" s="9"/>
      <c r="J26" s="49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118" t="s">
        <v>75</v>
      </c>
      <c r="C27" s="52" t="s">
        <v>52</v>
      </c>
      <c r="D27" s="9"/>
      <c r="E27" s="9">
        <f t="shared" si="6"/>
        <v>0</v>
      </c>
      <c r="F27" s="9"/>
      <c r="G27" s="9">
        <f t="shared" si="5"/>
        <v>0</v>
      </c>
      <c r="H27" s="9">
        <f t="shared" si="4"/>
        <v>0</v>
      </c>
      <c r="I27" s="9"/>
      <c r="J27" s="49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107"/>
      <c r="C28" s="52" t="s">
        <v>52</v>
      </c>
      <c r="D28" s="9"/>
      <c r="E28" s="9">
        <f t="shared" si="6"/>
        <v>0</v>
      </c>
      <c r="F28" s="9"/>
      <c r="G28" s="9">
        <f t="shared" si="5"/>
        <v>0</v>
      </c>
      <c r="H28" s="9">
        <f t="shared" si="4"/>
        <v>0</v>
      </c>
      <c r="I28" s="9"/>
      <c r="J28" s="49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2" t="s">
        <v>52</v>
      </c>
      <c r="D29" s="9"/>
      <c r="E29" s="9">
        <f t="shared" si="6"/>
        <v>0</v>
      </c>
      <c r="F29" s="9"/>
      <c r="G29" s="9">
        <f t="shared" si="5"/>
        <v>0</v>
      </c>
      <c r="H29" s="9">
        <f t="shared" si="4"/>
        <v>0</v>
      </c>
      <c r="I29" s="9"/>
      <c r="J29" s="49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2" t="s">
        <v>52</v>
      </c>
      <c r="D30" s="9"/>
      <c r="E30" s="9">
        <f t="shared" si="6"/>
        <v>0</v>
      </c>
      <c r="F30" s="9"/>
      <c r="G30" s="9">
        <f t="shared" si="5"/>
        <v>0</v>
      </c>
      <c r="H30" s="9">
        <f t="shared" si="4"/>
        <v>0</v>
      </c>
      <c r="I30" s="9"/>
      <c r="J30" s="49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2" t="s">
        <v>52</v>
      </c>
      <c r="D31" s="9"/>
      <c r="E31" s="9">
        <f t="shared" si="6"/>
        <v>0</v>
      </c>
      <c r="F31" s="9"/>
      <c r="G31" s="9">
        <f t="shared" si="5"/>
        <v>0</v>
      </c>
      <c r="H31" s="9">
        <f t="shared" si="4"/>
        <v>0</v>
      </c>
      <c r="I31" s="9"/>
      <c r="J31" s="49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2" t="s">
        <v>52</v>
      </c>
      <c r="D32" s="9"/>
      <c r="E32" s="9">
        <f t="shared" si="6"/>
        <v>0</v>
      </c>
      <c r="F32" s="9"/>
      <c r="G32" s="9">
        <f t="shared" si="5"/>
        <v>0</v>
      </c>
      <c r="H32" s="9">
        <f t="shared" ref="H32:H34" si="7">+D32</f>
        <v>0</v>
      </c>
      <c r="I32" s="9"/>
      <c r="J32" s="49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2" t="s">
        <v>52</v>
      </c>
      <c r="D33" s="9"/>
      <c r="E33" s="9">
        <f t="shared" si="6"/>
        <v>0</v>
      </c>
      <c r="F33" s="9"/>
      <c r="G33" s="9">
        <f t="shared" si="5"/>
        <v>0</v>
      </c>
      <c r="H33" s="9">
        <f t="shared" si="7"/>
        <v>0</v>
      </c>
      <c r="I33" s="9"/>
      <c r="J33" s="49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2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si="7"/>
        <v>0</v>
      </c>
      <c r="I34" s="9"/>
      <c r="J34" s="49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2" t="s">
        <v>52</v>
      </c>
      <c r="D35" s="9"/>
      <c r="E35" s="9">
        <f t="shared" si="6"/>
        <v>0</v>
      </c>
      <c r="F35" s="9"/>
      <c r="G35" s="9">
        <f t="shared" ref="G35:G50" si="8">IF(J35&gt;0,0,F35)</f>
        <v>0</v>
      </c>
      <c r="H35" s="9">
        <f t="shared" ref="H35:H50" si="9">+D35</f>
        <v>0</v>
      </c>
      <c r="I35" s="9"/>
      <c r="J35" s="49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2" t="s">
        <v>52</v>
      </c>
      <c r="D36" s="9"/>
      <c r="E36" s="9">
        <f t="shared" si="6"/>
        <v>0</v>
      </c>
      <c r="F36" s="9"/>
      <c r="G36" s="9">
        <f t="shared" si="8"/>
        <v>0</v>
      </c>
      <c r="H36" s="9">
        <f t="shared" si="9"/>
        <v>0</v>
      </c>
      <c r="I36" s="9"/>
      <c r="J36" s="4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2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49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2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4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2" t="s">
        <v>52</v>
      </c>
      <c r="D39" s="9"/>
      <c r="E39" s="9">
        <f t="shared" ref="E39:E54" si="10">+D39</f>
        <v>0</v>
      </c>
      <c r="F39" s="9"/>
      <c r="G39" s="9">
        <f t="shared" si="8"/>
        <v>0</v>
      </c>
      <c r="H39" s="9">
        <f t="shared" si="9"/>
        <v>0</v>
      </c>
      <c r="I39" s="9"/>
      <c r="J39" s="49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2" t="s">
        <v>52</v>
      </c>
      <c r="D40" s="9"/>
      <c r="E40" s="9">
        <f t="shared" si="10"/>
        <v>0</v>
      </c>
      <c r="F40" s="9"/>
      <c r="G40" s="9">
        <f t="shared" si="8"/>
        <v>0</v>
      </c>
      <c r="H40" s="9">
        <f t="shared" si="9"/>
        <v>0</v>
      </c>
      <c r="I40" s="9"/>
      <c r="J40" s="49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2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49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2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49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2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49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8"/>
      <c r="C44" s="52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49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2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49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2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49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2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49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2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4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2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4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2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4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2" t="s">
        <v>52</v>
      </c>
      <c r="D51" s="9"/>
      <c r="E51" s="9">
        <f t="shared" si="10"/>
        <v>0</v>
      </c>
      <c r="F51" s="9"/>
      <c r="G51" s="9">
        <f t="shared" ref="G51:G66" si="11">IF(J51&gt;0,0,F51)</f>
        <v>0</v>
      </c>
      <c r="H51" s="9">
        <f t="shared" ref="H51:H66" si="12">+D51</f>
        <v>0</v>
      </c>
      <c r="I51" s="9"/>
      <c r="J51" s="4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2" t="s">
        <v>52</v>
      </c>
      <c r="D52" s="9"/>
      <c r="E52" s="9">
        <f t="shared" si="10"/>
        <v>0</v>
      </c>
      <c r="F52" s="9"/>
      <c r="G52" s="9">
        <f t="shared" si="11"/>
        <v>0</v>
      </c>
      <c r="H52" s="9">
        <f t="shared" si="12"/>
        <v>0</v>
      </c>
      <c r="I52" s="9"/>
      <c r="J52" s="4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2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4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2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4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2" t="s">
        <v>52</v>
      </c>
      <c r="D55" s="9"/>
      <c r="E55" s="9">
        <f t="shared" ref="E55:E70" si="13">+D55</f>
        <v>0</v>
      </c>
      <c r="F55" s="9"/>
      <c r="G55" s="9">
        <f t="shared" si="11"/>
        <v>0</v>
      </c>
      <c r="H55" s="9">
        <f t="shared" si="12"/>
        <v>0</v>
      </c>
      <c r="I55" s="9"/>
      <c r="J55" s="4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2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4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2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4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2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4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2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4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2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4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2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4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2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4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2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4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2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4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2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2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2" t="s">
        <v>52</v>
      </c>
      <c r="D67" s="9"/>
      <c r="E67" s="9">
        <f t="shared" si="13"/>
        <v>0</v>
      </c>
      <c r="F67" s="9"/>
      <c r="G67" s="9">
        <f t="shared" ref="G67:G82" si="14">IF(J67&gt;0,0,F67)</f>
        <v>0</v>
      </c>
      <c r="H67" s="9">
        <f t="shared" ref="H67:H82" si="15">+D67</f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2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2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2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2" t="s">
        <v>52</v>
      </c>
      <c r="D71" s="9"/>
      <c r="E71" s="9">
        <f t="shared" ref="E71:E86" si="16">+D71</f>
        <v>0</v>
      </c>
      <c r="F71" s="9"/>
      <c r="G71" s="9">
        <f t="shared" si="14"/>
        <v>0</v>
      </c>
      <c r="H71" s="9">
        <f t="shared" si="15"/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2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2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2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2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2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2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2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2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2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2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2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2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2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2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2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2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2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2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2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2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2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2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2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2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2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2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2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2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2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2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2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2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2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2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2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2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2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2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2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2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2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2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2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2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2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2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2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2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2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2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2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2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2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2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2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2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2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2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2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2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2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2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2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2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2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2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2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2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2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2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2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2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2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2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2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2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2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2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2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2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2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2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2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2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2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2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2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2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2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2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2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2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2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2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2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2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2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2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2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2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2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2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2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2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2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2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2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2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2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2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2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2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2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2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2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2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2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2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2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2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2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2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2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2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2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2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2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2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2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2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2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2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2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2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2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2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2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2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2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2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2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2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2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2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2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2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2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2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2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2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2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2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2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2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2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2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2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2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2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2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2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2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2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2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2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2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2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2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2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2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4" t="s">
        <v>0</v>
      </c>
    </row>
    <row r="4" spans="2:17" ht="15.75" x14ac:dyDescent="0.25">
      <c r="B4"/>
      <c r="C4" s="14" t="e">
        <f>+PROJECT!#REF!</f>
        <v>#REF!</v>
      </c>
    </row>
    <row r="5" spans="2:17" ht="15.75" x14ac:dyDescent="0.25">
      <c r="B5"/>
      <c r="C5" s="35" t="s">
        <v>16</v>
      </c>
      <c r="D5" s="1">
        <f>+PROJECT!D6</f>
        <v>24181430</v>
      </c>
      <c r="E5"/>
    </row>
    <row r="6" spans="2:17" ht="15.75" x14ac:dyDescent="0.25">
      <c r="B6"/>
      <c r="C6" s="14" t="s">
        <v>17</v>
      </c>
      <c r="E6" s="36"/>
    </row>
    <row r="9" spans="2:17" x14ac:dyDescent="0.2">
      <c r="B9" s="37" t="s">
        <v>18</v>
      </c>
      <c r="C9" s="1" t="s">
        <v>19</v>
      </c>
    </row>
    <row r="10" spans="2:17" x14ac:dyDescent="0.2">
      <c r="B10" s="16"/>
      <c r="G10" s="17" t="s">
        <v>20</v>
      </c>
      <c r="H10" s="17"/>
    </row>
    <row r="11" spans="2:17" x14ac:dyDescent="0.2">
      <c r="B11" s="16"/>
      <c r="G11" s="17" t="s">
        <v>20</v>
      </c>
    </row>
    <row r="12" spans="2:17" x14ac:dyDescent="0.2">
      <c r="B12" s="16"/>
      <c r="G12" s="17" t="s">
        <v>20</v>
      </c>
    </row>
    <row r="13" spans="2:17" x14ac:dyDescent="0.2">
      <c r="B13" s="16"/>
      <c r="G13" s="17" t="s">
        <v>20</v>
      </c>
    </row>
    <row r="14" spans="2:17" x14ac:dyDescent="0.2">
      <c r="B14" s="16"/>
      <c r="G14" s="17" t="s">
        <v>20</v>
      </c>
    </row>
    <row r="15" spans="2:17" x14ac:dyDescent="0.2">
      <c r="G15" s="17"/>
      <c r="H15" s="17"/>
    </row>
    <row r="16" spans="2:17" x14ac:dyDescent="0.2">
      <c r="B16" s="14" t="s">
        <v>21</v>
      </c>
      <c r="C16" s="20"/>
      <c r="D16" s="20"/>
      <c r="E16" s="20"/>
      <c r="F16" s="20"/>
      <c r="G16" s="21"/>
      <c r="H16" s="21">
        <f>SUM(G10:G15)</f>
        <v>0</v>
      </c>
      <c r="Q16" s="18">
        <f>4619526.06-145100-35000-4000-367.35-1726.55</f>
        <v>4433332.16</v>
      </c>
    </row>
    <row r="17" spans="2:17" x14ac:dyDescent="0.2">
      <c r="Q17" s="18">
        <f>11378865.94+35000+4000+367.35+1726.55</f>
        <v>11419959.84</v>
      </c>
    </row>
    <row r="18" spans="2:17" x14ac:dyDescent="0.2">
      <c r="B18" s="15" t="s">
        <v>22</v>
      </c>
      <c r="C18" s="20"/>
      <c r="D18" s="20"/>
      <c r="E18" s="20"/>
      <c r="F18" s="20"/>
      <c r="G18" s="22" t="s">
        <v>23</v>
      </c>
      <c r="H18" s="23" t="s">
        <v>24</v>
      </c>
      <c r="Q18" s="18">
        <f>Q16+Q17</f>
        <v>15853292</v>
      </c>
    </row>
    <row r="19" spans="2:17" x14ac:dyDescent="0.2">
      <c r="B19" s="15" t="s">
        <v>25</v>
      </c>
      <c r="G19" s="17"/>
      <c r="I19" s="18"/>
      <c r="Q19" s="18">
        <f>15998392-145100</f>
        <v>15853292</v>
      </c>
    </row>
    <row r="20" spans="2:17" x14ac:dyDescent="0.2">
      <c r="B20" s="16" t="s">
        <v>26</v>
      </c>
      <c r="G20" s="17" t="s">
        <v>20</v>
      </c>
      <c r="H20" s="17"/>
      <c r="I20" s="18"/>
    </row>
    <row r="21" spans="2:17" x14ac:dyDescent="0.2">
      <c r="B21" s="16" t="s">
        <v>27</v>
      </c>
      <c r="G21" s="17" t="s">
        <v>20</v>
      </c>
      <c r="H21" s="17"/>
      <c r="I21" s="18"/>
    </row>
    <row r="22" spans="2:17" x14ac:dyDescent="0.2">
      <c r="B22" s="16" t="s">
        <v>27</v>
      </c>
      <c r="G22" s="17" t="s">
        <v>20</v>
      </c>
      <c r="H22" s="17"/>
      <c r="I22" s="18"/>
    </row>
    <row r="23" spans="2:17" x14ac:dyDescent="0.2">
      <c r="B23" s="16"/>
      <c r="H23" s="17"/>
      <c r="I23" s="18"/>
    </row>
    <row r="24" spans="2:17" x14ac:dyDescent="0.2">
      <c r="B24" s="39" t="s">
        <v>28</v>
      </c>
      <c r="G24" s="17" t="s">
        <v>20</v>
      </c>
      <c r="H24" s="17"/>
      <c r="I24" s="18"/>
    </row>
    <row r="25" spans="2:17" x14ac:dyDescent="0.2">
      <c r="B25" s="39" t="s">
        <v>28</v>
      </c>
      <c r="G25" s="17" t="s">
        <v>20</v>
      </c>
    </row>
    <row r="26" spans="2:17" x14ac:dyDescent="0.2">
      <c r="B26" s="16" t="s">
        <v>29</v>
      </c>
      <c r="H26" s="17" t="s">
        <v>20</v>
      </c>
      <c r="I26" s="18"/>
    </row>
    <row r="27" spans="2:17" x14ac:dyDescent="0.2">
      <c r="B27" s="16" t="s">
        <v>30</v>
      </c>
      <c r="H27" s="17" t="s">
        <v>20</v>
      </c>
      <c r="I27" s="18"/>
    </row>
    <row r="28" spans="2:17" x14ac:dyDescent="0.2">
      <c r="B28" s="16" t="s">
        <v>31</v>
      </c>
      <c r="H28" s="17" t="s">
        <v>20</v>
      </c>
      <c r="I28" s="18"/>
    </row>
    <row r="29" spans="2:17" x14ac:dyDescent="0.2">
      <c r="B29" s="16" t="s">
        <v>32</v>
      </c>
      <c r="H29" s="17" t="s">
        <v>20</v>
      </c>
      <c r="I29" s="18"/>
    </row>
    <row r="30" spans="2:17" x14ac:dyDescent="0.2">
      <c r="B30" s="16" t="s">
        <v>33</v>
      </c>
      <c r="H30" s="17" t="s">
        <v>20</v>
      </c>
    </row>
    <row r="31" spans="2:17" x14ac:dyDescent="0.2">
      <c r="B31" s="16" t="s">
        <v>34</v>
      </c>
      <c r="H31" s="17" t="s">
        <v>20</v>
      </c>
      <c r="I31" s="18"/>
    </row>
    <row r="32" spans="2:17" x14ac:dyDescent="0.2">
      <c r="H32" s="17"/>
      <c r="I32" s="18"/>
    </row>
    <row r="33" spans="2:10" x14ac:dyDescent="0.2">
      <c r="B33" s="15" t="s">
        <v>35</v>
      </c>
      <c r="G33" s="17" t="s">
        <v>20</v>
      </c>
      <c r="H33" s="17"/>
      <c r="I33" s="18"/>
      <c r="J33" s="17"/>
    </row>
    <row r="34" spans="2:10" x14ac:dyDescent="0.2">
      <c r="B34" s="16"/>
      <c r="H34" s="17" t="s">
        <v>20</v>
      </c>
      <c r="I34" s="18"/>
    </row>
    <row r="35" spans="2:10" x14ac:dyDescent="0.2">
      <c r="B35" s="16"/>
      <c r="H35" s="17" t="s">
        <v>20</v>
      </c>
      <c r="I35" s="18"/>
      <c r="J35" s="24"/>
    </row>
    <row r="36" spans="2:10" x14ac:dyDescent="0.2">
      <c r="H36" s="17"/>
      <c r="I36" s="18"/>
      <c r="J36" s="17"/>
    </row>
    <row r="37" spans="2:10" x14ac:dyDescent="0.2">
      <c r="B37" s="15" t="s">
        <v>36</v>
      </c>
      <c r="C37" s="20"/>
      <c r="D37" s="20"/>
      <c r="E37" s="20"/>
      <c r="F37" s="20"/>
      <c r="G37" s="17" t="s">
        <v>20</v>
      </c>
      <c r="H37" s="17"/>
      <c r="I37" s="25"/>
    </row>
    <row r="38" spans="2:10" x14ac:dyDescent="0.2">
      <c r="B38" s="38"/>
      <c r="H38" s="17" t="s">
        <v>20</v>
      </c>
      <c r="I38" s="18"/>
    </row>
    <row r="39" spans="2:10" x14ac:dyDescent="0.2">
      <c r="I39" s="18"/>
    </row>
    <row r="40" spans="2:10" x14ac:dyDescent="0.2">
      <c r="B40" s="15" t="s">
        <v>37</v>
      </c>
      <c r="H40" s="17"/>
      <c r="I40" s="18"/>
    </row>
    <row r="41" spans="2:10" x14ac:dyDescent="0.2">
      <c r="H41" s="17"/>
      <c r="I41" s="18"/>
    </row>
    <row r="42" spans="2:10" x14ac:dyDescent="0.2">
      <c r="B42" s="15" t="s">
        <v>38</v>
      </c>
      <c r="G42" s="17" t="s">
        <v>20</v>
      </c>
      <c r="H42" s="17" t="s">
        <v>20</v>
      </c>
      <c r="I42" s="18"/>
    </row>
    <row r="43" spans="2:10" x14ac:dyDescent="0.2">
      <c r="B43" s="16"/>
      <c r="G43" s="17"/>
      <c r="H43" s="17" t="s">
        <v>20</v>
      </c>
      <c r="I43" s="18"/>
    </row>
    <row r="44" spans="2:10" x14ac:dyDescent="0.2">
      <c r="B44" s="15"/>
      <c r="G44" s="17"/>
      <c r="H44" s="17"/>
      <c r="I44" s="18"/>
    </row>
    <row r="45" spans="2:10" x14ac:dyDescent="0.2">
      <c r="B45" s="15"/>
      <c r="G45" s="17"/>
      <c r="H45" s="17"/>
      <c r="I45" s="18"/>
    </row>
    <row r="46" spans="2:10" x14ac:dyDescent="0.2">
      <c r="B46" s="14" t="s">
        <v>39</v>
      </c>
      <c r="G46" s="17" t="s">
        <v>20</v>
      </c>
      <c r="H46" s="17" t="s">
        <v>20</v>
      </c>
      <c r="I46" s="18"/>
    </row>
    <row r="47" spans="2:10" x14ac:dyDescent="0.2">
      <c r="B47" s="14"/>
      <c r="G47" s="17"/>
      <c r="H47" s="17"/>
      <c r="I47" s="18"/>
    </row>
    <row r="48" spans="2:10" x14ac:dyDescent="0.2">
      <c r="B48" s="40" t="s">
        <v>40</v>
      </c>
      <c r="G48" s="17" t="s">
        <v>20</v>
      </c>
      <c r="H48" s="17" t="s">
        <v>20</v>
      </c>
      <c r="I48" s="18"/>
    </row>
    <row r="49" spans="2:9" x14ac:dyDescent="0.2">
      <c r="B49" s="14"/>
      <c r="G49" s="17"/>
      <c r="H49" s="17"/>
      <c r="I49" s="18"/>
    </row>
    <row r="50" spans="2:9" x14ac:dyDescent="0.2">
      <c r="B50" s="15" t="s">
        <v>41</v>
      </c>
      <c r="G50" s="17" t="s">
        <v>20</v>
      </c>
      <c r="H50" s="17"/>
      <c r="I50" s="18"/>
    </row>
    <row r="51" spans="2:9" x14ac:dyDescent="0.2">
      <c r="B51" s="26"/>
      <c r="C51" s="26"/>
      <c r="D51" s="26"/>
      <c r="E51" s="26"/>
      <c r="F51" s="26"/>
      <c r="G51" s="26"/>
      <c r="H51" s="19"/>
      <c r="I51" s="18"/>
    </row>
    <row r="52" spans="2:9" x14ac:dyDescent="0.2">
      <c r="B52" s="27" t="s">
        <v>42</v>
      </c>
      <c r="C52" s="28"/>
      <c r="D52" s="28"/>
      <c r="E52" s="28"/>
      <c r="F52" s="28"/>
      <c r="G52" s="29">
        <f>SUM(G19:G51)</f>
        <v>0</v>
      </c>
      <c r="H52" s="29">
        <f>SUM(H19:H51)</f>
        <v>0</v>
      </c>
      <c r="I52" s="26"/>
    </row>
    <row r="53" spans="2:9" ht="13.5" thickBot="1" x14ac:dyDescent="0.25">
      <c r="B53" s="30" t="s">
        <v>43</v>
      </c>
      <c r="C53" s="31"/>
      <c r="D53" s="31"/>
      <c r="E53" s="31"/>
      <c r="F53" s="31"/>
      <c r="G53" s="32"/>
      <c r="H53" s="33">
        <f>H16-H52</f>
        <v>0</v>
      </c>
      <c r="I53" s="34"/>
    </row>
    <row r="54" spans="2:9" ht="13.5" thickTop="1" x14ac:dyDescent="0.2">
      <c r="G54" s="17"/>
      <c r="H54" s="1" t="s">
        <v>44</v>
      </c>
    </row>
    <row r="55" spans="2:9" x14ac:dyDescent="0.2">
      <c r="G55" s="17"/>
      <c r="H55" s="17"/>
      <c r="I55" s="18"/>
    </row>
    <row r="56" spans="2:9" x14ac:dyDescent="0.2">
      <c r="G56" s="17"/>
      <c r="H56" s="17"/>
      <c r="I56" s="18"/>
    </row>
    <row r="57" spans="2:9" x14ac:dyDescent="0.2">
      <c r="G57" s="17"/>
      <c r="H57" s="17"/>
      <c r="I57" s="18"/>
    </row>
    <row r="58" spans="2:9" x14ac:dyDescent="0.2">
      <c r="G58" s="17"/>
      <c r="H58" s="17"/>
      <c r="I58" s="18"/>
    </row>
    <row r="59" spans="2:9" x14ac:dyDescent="0.2">
      <c r="G59" s="17"/>
      <c r="H59" s="17"/>
      <c r="I59" s="18"/>
    </row>
    <row r="60" spans="2:9" x14ac:dyDescent="0.2">
      <c r="G60" s="17"/>
      <c r="H60" s="17"/>
      <c r="I60" s="18"/>
    </row>
    <row r="61" spans="2:9" x14ac:dyDescent="0.2">
      <c r="G61" s="17"/>
      <c r="H61" s="17"/>
      <c r="I61" s="18"/>
    </row>
    <row r="62" spans="2:9" x14ac:dyDescent="0.2">
      <c r="G62" s="17"/>
      <c r="H62" s="17"/>
      <c r="I62" s="18"/>
    </row>
    <row r="63" spans="2:9" x14ac:dyDescent="0.2">
      <c r="G63" s="17"/>
      <c r="H63" s="17"/>
      <c r="I63" s="18"/>
    </row>
    <row r="64" spans="2:9" x14ac:dyDescent="0.2">
      <c r="G64" s="17"/>
      <c r="H64" s="17"/>
      <c r="I64" s="18"/>
    </row>
    <row r="65" spans="7:9" x14ac:dyDescent="0.2">
      <c r="G65" s="17"/>
      <c r="H65" s="17"/>
      <c r="I65" s="18"/>
    </row>
    <row r="66" spans="7:9" x14ac:dyDescent="0.2">
      <c r="G66" s="17"/>
      <c r="H66" s="17"/>
      <c r="I66" s="18"/>
    </row>
    <row r="67" spans="7:9" x14ac:dyDescent="0.2">
      <c r="G67" s="17"/>
      <c r="H67" s="17"/>
      <c r="I67" s="18"/>
    </row>
    <row r="68" spans="7:9" x14ac:dyDescent="0.2">
      <c r="G68" s="17"/>
      <c r="H68" s="17"/>
      <c r="I68" s="18"/>
    </row>
    <row r="69" spans="7:9" x14ac:dyDescent="0.2">
      <c r="G69" s="17"/>
      <c r="H69" s="17"/>
      <c r="I69" s="18"/>
    </row>
    <row r="70" spans="7:9" x14ac:dyDescent="0.2">
      <c r="G70" s="17"/>
      <c r="H70" s="17"/>
      <c r="I70" s="18"/>
    </row>
    <row r="71" spans="7:9" x14ac:dyDescent="0.2">
      <c r="G71" s="17"/>
      <c r="H71" s="17"/>
      <c r="I71" s="18"/>
    </row>
    <row r="72" spans="7:9" x14ac:dyDescent="0.2">
      <c r="G72" s="17"/>
      <c r="H72" s="17"/>
      <c r="I72" s="18"/>
    </row>
    <row r="73" spans="7:9" x14ac:dyDescent="0.2">
      <c r="H73" s="17"/>
      <c r="I73" s="18"/>
    </row>
    <row r="74" spans="7:9" x14ac:dyDescent="0.2">
      <c r="H74" s="17"/>
      <c r="I74" s="18"/>
    </row>
    <row r="75" spans="7:9" x14ac:dyDescent="0.2">
      <c r="H75" s="17"/>
      <c r="I75" s="18"/>
    </row>
    <row r="76" spans="7:9" x14ac:dyDescent="0.2">
      <c r="H76" s="17"/>
      <c r="I76" s="18"/>
    </row>
    <row r="77" spans="7:9" x14ac:dyDescent="0.2">
      <c r="H77" s="17"/>
      <c r="I77" s="18"/>
    </row>
    <row r="78" spans="7:9" x14ac:dyDescent="0.2">
      <c r="H78" s="17"/>
      <c r="I78" s="18"/>
    </row>
    <row r="79" spans="7:9" x14ac:dyDescent="0.2">
      <c r="H79" s="17"/>
      <c r="I79" s="18"/>
    </row>
    <row r="80" spans="7:9" x14ac:dyDescent="0.2">
      <c r="H80" s="17"/>
    </row>
    <row r="81" spans="8:8" x14ac:dyDescent="0.2">
      <c r="H81" s="17"/>
    </row>
    <row r="82" spans="8:8" x14ac:dyDescent="0.2">
      <c r="H82" s="17"/>
    </row>
    <row r="83" spans="8:8" x14ac:dyDescent="0.2">
      <c r="H83" s="17"/>
    </row>
    <row r="84" spans="8:8" x14ac:dyDescent="0.2">
      <c r="H84" s="17"/>
    </row>
    <row r="85" spans="8:8" x14ac:dyDescent="0.2">
      <c r="H85" s="17"/>
    </row>
    <row r="86" spans="8:8" x14ac:dyDescent="0.2">
      <c r="H86" s="17"/>
    </row>
    <row r="87" spans="8:8" x14ac:dyDescent="0.2">
      <c r="H87" s="17"/>
    </row>
    <row r="88" spans="8:8" x14ac:dyDescent="0.2">
      <c r="H88" s="1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2024-09-23T20:03:54Z</dcterms:modified>
</cp:coreProperties>
</file>