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y Drive\Documents\2027\CBE\"/>
    </mc:Choice>
  </mc:AlternateContent>
  <xr:revisionPtr revIDLastSave="0" documentId="8_{8253F9C5-58C9-495E-B0F9-0C9163043054}" xr6:coauthVersionLast="47" xr6:coauthVersionMax="47" xr10:uidLastSave="{00000000-0000-0000-0000-000000000000}"/>
  <workbookProtection workbookAlgorithmName="SHA-512" workbookHashValue="BtFaD12rbZbz5Nu2TGX+WalTkqFcTqg8qhwqiGhbsM1mkRBv6HpNRZhFJVahjFPincJ+G9a1LZzCoPVjh2nymQ==" workbookSaltValue="4nBvDkM1BoRnGi5wyOhuQA==" workbookSpinCount="100000" lockStructure="1"/>
  <bookViews>
    <workbookView xWindow="57480" yWindow="-120" windowWidth="29040" windowHeight="15720" xr2:uid="{00000000-000D-0000-FFFF-FFFF00000000}"/>
  </bookViews>
  <sheets>
    <sheet name="CBE Improvements" sheetId="1" r:id="rId1"/>
    <sheet name="Construction Cost Estimator" sheetId="2" r:id="rId2"/>
    <sheet name="A &amp; E Fee Calculator" sheetId="3" r:id="rId3"/>
    <sheet name="Contingency Chart" sheetId="4" state="hidden" r:id="rId4"/>
    <sheet name="Contingency Table" sheetId="5" r:id="rId5"/>
    <sheet name="Building List" sheetId="6" r:id="rId6"/>
  </sheets>
  <definedNames>
    <definedName name="_xlnm._FilterDatabase" localSheetId="5" hidden="1">'Building List'!$B$1:$K$4424</definedName>
    <definedName name="ArchComplexity">'A &amp; E Fee Calculator'!$O$7:$S$7</definedName>
    <definedName name="ArchPercentages">'A &amp; E Fee Calculator'!$O$8:$S$30</definedName>
    <definedName name="ArchProjectAmounts">'A &amp; E Fee Calculator'!$N$8:$N$30</definedName>
    <definedName name="EngComplexity">'A &amp; E Fee Calculator'!$V$7:$X$7</definedName>
    <definedName name="EngPercentages">'A &amp; E Fee Calculator'!$V$8:$X$26</definedName>
    <definedName name="EngProjectAmounts">'A &amp; E Fee Calculator'!$U$8:$U$26</definedName>
    <definedName name="Print">'CBE Improvements'!$A$16:$L$62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6" l="1"/>
  <c r="F5" i="2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B259" i="6"/>
  <c r="B260" i="6"/>
  <c r="B261" i="6"/>
  <c r="B262" i="6"/>
  <c r="B263" i="6"/>
  <c r="B264" i="6"/>
  <c r="B265" i="6"/>
  <c r="B266" i="6"/>
  <c r="B267" i="6"/>
  <c r="B268" i="6"/>
  <c r="B269" i="6"/>
  <c r="B270" i="6"/>
  <c r="B271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B295" i="6"/>
  <c r="B296" i="6"/>
  <c r="B297" i="6"/>
  <c r="B298" i="6"/>
  <c r="B299" i="6"/>
  <c r="B300" i="6"/>
  <c r="B301" i="6"/>
  <c r="B302" i="6"/>
  <c r="B303" i="6"/>
  <c r="B304" i="6"/>
  <c r="B305" i="6"/>
  <c r="B306" i="6"/>
  <c r="B307" i="6"/>
  <c r="B308" i="6"/>
  <c r="B309" i="6"/>
  <c r="B310" i="6"/>
  <c r="B311" i="6"/>
  <c r="B312" i="6"/>
  <c r="B313" i="6"/>
  <c r="B314" i="6"/>
  <c r="B315" i="6"/>
  <c r="B316" i="6"/>
  <c r="B317" i="6"/>
  <c r="B318" i="6"/>
  <c r="B319" i="6"/>
  <c r="B320" i="6"/>
  <c r="B321" i="6"/>
  <c r="B322" i="6"/>
  <c r="B323" i="6"/>
  <c r="B324" i="6"/>
  <c r="B325" i="6"/>
  <c r="B326" i="6"/>
  <c r="B327" i="6"/>
  <c r="B328" i="6"/>
  <c r="B329" i="6"/>
  <c r="B330" i="6"/>
  <c r="B331" i="6"/>
  <c r="B332" i="6"/>
  <c r="B333" i="6"/>
  <c r="B334" i="6"/>
  <c r="B335" i="6"/>
  <c r="B336" i="6"/>
  <c r="B337" i="6"/>
  <c r="B338" i="6"/>
  <c r="B339" i="6"/>
  <c r="B340" i="6"/>
  <c r="B341" i="6"/>
  <c r="B342" i="6"/>
  <c r="B343" i="6"/>
  <c r="B344" i="6"/>
  <c r="B345" i="6"/>
  <c r="B346" i="6"/>
  <c r="B347" i="6"/>
  <c r="B348" i="6"/>
  <c r="B349" i="6"/>
  <c r="B350" i="6"/>
  <c r="B351" i="6"/>
  <c r="B352" i="6"/>
  <c r="B353" i="6"/>
  <c r="B354" i="6"/>
  <c r="B355" i="6"/>
  <c r="B356" i="6"/>
  <c r="B357" i="6"/>
  <c r="B358" i="6"/>
  <c r="B359" i="6"/>
  <c r="B360" i="6"/>
  <c r="B361" i="6"/>
  <c r="B362" i="6"/>
  <c r="B363" i="6"/>
  <c r="B364" i="6"/>
  <c r="B365" i="6"/>
  <c r="B366" i="6"/>
  <c r="B367" i="6"/>
  <c r="B368" i="6"/>
  <c r="B369" i="6"/>
  <c r="B370" i="6"/>
  <c r="B371" i="6"/>
  <c r="B372" i="6"/>
  <c r="B373" i="6"/>
  <c r="B374" i="6"/>
  <c r="B375" i="6"/>
  <c r="B376" i="6"/>
  <c r="B377" i="6"/>
  <c r="B378" i="6"/>
  <c r="B379" i="6"/>
  <c r="B380" i="6"/>
  <c r="B381" i="6"/>
  <c r="B382" i="6"/>
  <c r="B383" i="6"/>
  <c r="B384" i="6"/>
  <c r="B385" i="6"/>
  <c r="B386" i="6"/>
  <c r="B387" i="6"/>
  <c r="B388" i="6"/>
  <c r="B389" i="6"/>
  <c r="B390" i="6"/>
  <c r="B391" i="6"/>
  <c r="B392" i="6"/>
  <c r="B393" i="6"/>
  <c r="B394" i="6"/>
  <c r="B395" i="6"/>
  <c r="B396" i="6"/>
  <c r="B397" i="6"/>
  <c r="B398" i="6"/>
  <c r="B399" i="6"/>
  <c r="B400" i="6"/>
  <c r="B401" i="6"/>
  <c r="B402" i="6"/>
  <c r="B403" i="6"/>
  <c r="B404" i="6"/>
  <c r="B405" i="6"/>
  <c r="B406" i="6"/>
  <c r="B407" i="6"/>
  <c r="B408" i="6"/>
  <c r="B409" i="6"/>
  <c r="B410" i="6"/>
  <c r="B411" i="6"/>
  <c r="B412" i="6"/>
  <c r="B413" i="6"/>
  <c r="B414" i="6"/>
  <c r="B415" i="6"/>
  <c r="B416" i="6"/>
  <c r="B417" i="6"/>
  <c r="B418" i="6"/>
  <c r="B419" i="6"/>
  <c r="B420" i="6"/>
  <c r="B421" i="6"/>
  <c r="B422" i="6"/>
  <c r="B423" i="6"/>
  <c r="B424" i="6"/>
  <c r="B425" i="6"/>
  <c r="B426" i="6"/>
  <c r="B427" i="6"/>
  <c r="B428" i="6"/>
  <c r="B429" i="6"/>
  <c r="B430" i="6"/>
  <c r="B431" i="6"/>
  <c r="B432" i="6"/>
  <c r="B433" i="6"/>
  <c r="B434" i="6"/>
  <c r="B435" i="6"/>
  <c r="B436" i="6"/>
  <c r="B437" i="6"/>
  <c r="B438" i="6"/>
  <c r="B439" i="6"/>
  <c r="B440" i="6"/>
  <c r="B441" i="6"/>
  <c r="B442" i="6"/>
  <c r="B443" i="6"/>
  <c r="B444" i="6"/>
  <c r="B445" i="6"/>
  <c r="B446" i="6"/>
  <c r="B447" i="6"/>
  <c r="B448" i="6"/>
  <c r="B449" i="6"/>
  <c r="B450" i="6"/>
  <c r="B451" i="6"/>
  <c r="B452" i="6"/>
  <c r="B453" i="6"/>
  <c r="B454" i="6"/>
  <c r="B455" i="6"/>
  <c r="B456" i="6"/>
  <c r="B457" i="6"/>
  <c r="B458" i="6"/>
  <c r="B459" i="6"/>
  <c r="B460" i="6"/>
  <c r="B461" i="6"/>
  <c r="B462" i="6"/>
  <c r="B463" i="6"/>
  <c r="B464" i="6"/>
  <c r="B465" i="6"/>
  <c r="B466" i="6"/>
  <c r="B467" i="6"/>
  <c r="B468" i="6"/>
  <c r="B469" i="6"/>
  <c r="B470" i="6"/>
  <c r="B471" i="6"/>
  <c r="B472" i="6"/>
  <c r="B473" i="6"/>
  <c r="B474" i="6"/>
  <c r="B475" i="6"/>
  <c r="B476" i="6"/>
  <c r="B477" i="6"/>
  <c r="B478" i="6"/>
  <c r="B479" i="6"/>
  <c r="B480" i="6"/>
  <c r="B481" i="6"/>
  <c r="B482" i="6"/>
  <c r="B483" i="6"/>
  <c r="B484" i="6"/>
  <c r="B485" i="6"/>
  <c r="B486" i="6"/>
  <c r="B487" i="6"/>
  <c r="B488" i="6"/>
  <c r="B489" i="6"/>
  <c r="B490" i="6"/>
  <c r="B491" i="6"/>
  <c r="B492" i="6"/>
  <c r="B493" i="6"/>
  <c r="B494" i="6"/>
  <c r="B495" i="6"/>
  <c r="B496" i="6"/>
  <c r="B497" i="6"/>
  <c r="B498" i="6"/>
  <c r="B499" i="6"/>
  <c r="B500" i="6"/>
  <c r="B501" i="6"/>
  <c r="B502" i="6"/>
  <c r="B503" i="6"/>
  <c r="B504" i="6"/>
  <c r="B505" i="6"/>
  <c r="B506" i="6"/>
  <c r="B507" i="6"/>
  <c r="B508" i="6"/>
  <c r="B509" i="6"/>
  <c r="B510" i="6"/>
  <c r="B511" i="6"/>
  <c r="B512" i="6"/>
  <c r="B513" i="6"/>
  <c r="B514" i="6"/>
  <c r="B515" i="6"/>
  <c r="B516" i="6"/>
  <c r="B517" i="6"/>
  <c r="B518" i="6"/>
  <c r="B519" i="6"/>
  <c r="B520" i="6"/>
  <c r="B521" i="6"/>
  <c r="B522" i="6"/>
  <c r="B523" i="6"/>
  <c r="B524" i="6"/>
  <c r="B525" i="6"/>
  <c r="B526" i="6"/>
  <c r="B527" i="6"/>
  <c r="B528" i="6"/>
  <c r="B529" i="6"/>
  <c r="B530" i="6"/>
  <c r="B531" i="6"/>
  <c r="B532" i="6"/>
  <c r="B533" i="6"/>
  <c r="B534" i="6"/>
  <c r="B535" i="6"/>
  <c r="B536" i="6"/>
  <c r="B537" i="6"/>
  <c r="B538" i="6"/>
  <c r="B539" i="6"/>
  <c r="B540" i="6"/>
  <c r="B541" i="6"/>
  <c r="B542" i="6"/>
  <c r="B543" i="6"/>
  <c r="B544" i="6"/>
  <c r="B545" i="6"/>
  <c r="B546" i="6"/>
  <c r="B547" i="6"/>
  <c r="B548" i="6"/>
  <c r="B549" i="6"/>
  <c r="B550" i="6"/>
  <c r="B551" i="6"/>
  <c r="B552" i="6"/>
  <c r="B553" i="6"/>
  <c r="B554" i="6"/>
  <c r="B555" i="6"/>
  <c r="B556" i="6"/>
  <c r="B557" i="6"/>
  <c r="B558" i="6"/>
  <c r="B559" i="6"/>
  <c r="B560" i="6"/>
  <c r="B561" i="6"/>
  <c r="B562" i="6"/>
  <c r="B563" i="6"/>
  <c r="B564" i="6"/>
  <c r="B565" i="6"/>
  <c r="B566" i="6"/>
  <c r="B567" i="6"/>
  <c r="B568" i="6"/>
  <c r="B569" i="6"/>
  <c r="B570" i="6"/>
  <c r="B571" i="6"/>
  <c r="B572" i="6"/>
  <c r="B573" i="6"/>
  <c r="B574" i="6"/>
  <c r="B575" i="6"/>
  <c r="B576" i="6"/>
  <c r="B577" i="6"/>
  <c r="B578" i="6"/>
  <c r="B579" i="6"/>
  <c r="B580" i="6"/>
  <c r="B581" i="6"/>
  <c r="B582" i="6"/>
  <c r="B583" i="6"/>
  <c r="B584" i="6"/>
  <c r="B585" i="6"/>
  <c r="B586" i="6"/>
  <c r="B587" i="6"/>
  <c r="B588" i="6"/>
  <c r="B589" i="6"/>
  <c r="B590" i="6"/>
  <c r="B591" i="6"/>
  <c r="B592" i="6"/>
  <c r="B593" i="6"/>
  <c r="B594" i="6"/>
  <c r="B595" i="6"/>
  <c r="B596" i="6"/>
  <c r="B597" i="6"/>
  <c r="B598" i="6"/>
  <c r="B599" i="6"/>
  <c r="B600" i="6"/>
  <c r="B601" i="6"/>
  <c r="B602" i="6"/>
  <c r="B603" i="6"/>
  <c r="B604" i="6"/>
  <c r="B605" i="6"/>
  <c r="B606" i="6"/>
  <c r="B607" i="6"/>
  <c r="B608" i="6"/>
  <c r="B609" i="6"/>
  <c r="B610" i="6"/>
  <c r="B611" i="6"/>
  <c r="B612" i="6"/>
  <c r="B613" i="6"/>
  <c r="B614" i="6"/>
  <c r="B615" i="6"/>
  <c r="B616" i="6"/>
  <c r="B617" i="6"/>
  <c r="B618" i="6"/>
  <c r="B619" i="6"/>
  <c r="B620" i="6"/>
  <c r="B621" i="6"/>
  <c r="B622" i="6"/>
  <c r="B623" i="6"/>
  <c r="B624" i="6"/>
  <c r="B625" i="6"/>
  <c r="B626" i="6"/>
  <c r="B627" i="6"/>
  <c r="B628" i="6"/>
  <c r="B629" i="6"/>
  <c r="B630" i="6"/>
  <c r="B631" i="6"/>
  <c r="B632" i="6"/>
  <c r="B633" i="6"/>
  <c r="B634" i="6"/>
  <c r="B635" i="6"/>
  <c r="B636" i="6"/>
  <c r="B637" i="6"/>
  <c r="B638" i="6"/>
  <c r="B639" i="6"/>
  <c r="B640" i="6"/>
  <c r="B641" i="6"/>
  <c r="B642" i="6"/>
  <c r="B643" i="6"/>
  <c r="B644" i="6"/>
  <c r="B645" i="6"/>
  <c r="B646" i="6"/>
  <c r="B647" i="6"/>
  <c r="B648" i="6"/>
  <c r="B649" i="6"/>
  <c r="B650" i="6"/>
  <c r="B651" i="6"/>
  <c r="B652" i="6"/>
  <c r="B653" i="6"/>
  <c r="B654" i="6"/>
  <c r="B655" i="6"/>
  <c r="B656" i="6"/>
  <c r="B657" i="6"/>
  <c r="B658" i="6"/>
  <c r="B659" i="6"/>
  <c r="B660" i="6"/>
  <c r="B661" i="6"/>
  <c r="B662" i="6"/>
  <c r="B663" i="6"/>
  <c r="B664" i="6"/>
  <c r="B665" i="6"/>
  <c r="B666" i="6"/>
  <c r="B667" i="6"/>
  <c r="B668" i="6"/>
  <c r="B669" i="6"/>
  <c r="B670" i="6"/>
  <c r="B671" i="6"/>
  <c r="B672" i="6"/>
  <c r="B673" i="6"/>
  <c r="B674" i="6"/>
  <c r="B675" i="6"/>
  <c r="B676" i="6"/>
  <c r="B677" i="6"/>
  <c r="B678" i="6"/>
  <c r="B679" i="6"/>
  <c r="B680" i="6"/>
  <c r="B681" i="6"/>
  <c r="B682" i="6"/>
  <c r="B683" i="6"/>
  <c r="B684" i="6"/>
  <c r="B685" i="6"/>
  <c r="B686" i="6"/>
  <c r="B687" i="6"/>
  <c r="B688" i="6"/>
  <c r="B689" i="6"/>
  <c r="B690" i="6"/>
  <c r="B691" i="6"/>
  <c r="B692" i="6"/>
  <c r="B693" i="6"/>
  <c r="B694" i="6"/>
  <c r="B695" i="6"/>
  <c r="B696" i="6"/>
  <c r="B697" i="6"/>
  <c r="B698" i="6"/>
  <c r="B699" i="6"/>
  <c r="B700" i="6"/>
  <c r="B701" i="6"/>
  <c r="B702" i="6"/>
  <c r="B703" i="6"/>
  <c r="B704" i="6"/>
  <c r="B705" i="6"/>
  <c r="B706" i="6"/>
  <c r="B707" i="6"/>
  <c r="B708" i="6"/>
  <c r="B709" i="6"/>
  <c r="B710" i="6"/>
  <c r="B711" i="6"/>
  <c r="B712" i="6"/>
  <c r="B713" i="6"/>
  <c r="B714" i="6"/>
  <c r="B715" i="6"/>
  <c r="B716" i="6"/>
  <c r="B717" i="6"/>
  <c r="B718" i="6"/>
  <c r="B719" i="6"/>
  <c r="B720" i="6"/>
  <c r="B721" i="6"/>
  <c r="B722" i="6"/>
  <c r="B723" i="6"/>
  <c r="B724" i="6"/>
  <c r="B725" i="6"/>
  <c r="B726" i="6"/>
  <c r="B727" i="6"/>
  <c r="B728" i="6"/>
  <c r="B729" i="6"/>
  <c r="B730" i="6"/>
  <c r="B731" i="6"/>
  <c r="B732" i="6"/>
  <c r="B733" i="6"/>
  <c r="B734" i="6"/>
  <c r="B735" i="6"/>
  <c r="B736" i="6"/>
  <c r="B737" i="6"/>
  <c r="B738" i="6"/>
  <c r="B739" i="6"/>
  <c r="B740" i="6"/>
  <c r="B741" i="6"/>
  <c r="B742" i="6"/>
  <c r="B743" i="6"/>
  <c r="B744" i="6"/>
  <c r="B745" i="6"/>
  <c r="B746" i="6"/>
  <c r="B747" i="6"/>
  <c r="B748" i="6"/>
  <c r="B749" i="6"/>
  <c r="B750" i="6"/>
  <c r="B751" i="6"/>
  <c r="B752" i="6"/>
  <c r="B753" i="6"/>
  <c r="B754" i="6"/>
  <c r="B755" i="6"/>
  <c r="B756" i="6"/>
  <c r="B757" i="6"/>
  <c r="B758" i="6"/>
  <c r="B759" i="6"/>
  <c r="B760" i="6"/>
  <c r="B761" i="6"/>
  <c r="B762" i="6"/>
  <c r="B763" i="6"/>
  <c r="B764" i="6"/>
  <c r="B765" i="6"/>
  <c r="B766" i="6"/>
  <c r="B767" i="6"/>
  <c r="B768" i="6"/>
  <c r="B769" i="6"/>
  <c r="B770" i="6"/>
  <c r="B771" i="6"/>
  <c r="B772" i="6"/>
  <c r="B773" i="6"/>
  <c r="B774" i="6"/>
  <c r="B775" i="6"/>
  <c r="B776" i="6"/>
  <c r="B777" i="6"/>
  <c r="B778" i="6"/>
  <c r="B779" i="6"/>
  <c r="B780" i="6"/>
  <c r="B781" i="6"/>
  <c r="B782" i="6"/>
  <c r="B783" i="6"/>
  <c r="B784" i="6"/>
  <c r="B785" i="6"/>
  <c r="B786" i="6"/>
  <c r="B787" i="6"/>
  <c r="B788" i="6"/>
  <c r="B789" i="6"/>
  <c r="B790" i="6"/>
  <c r="B791" i="6"/>
  <c r="B792" i="6"/>
  <c r="B793" i="6"/>
  <c r="B794" i="6"/>
  <c r="B795" i="6"/>
  <c r="B796" i="6"/>
  <c r="B797" i="6"/>
  <c r="B798" i="6"/>
  <c r="B799" i="6"/>
  <c r="B800" i="6"/>
  <c r="B801" i="6"/>
  <c r="B802" i="6"/>
  <c r="B803" i="6"/>
  <c r="B804" i="6"/>
  <c r="B805" i="6"/>
  <c r="B806" i="6"/>
  <c r="B807" i="6"/>
  <c r="B808" i="6"/>
  <c r="B809" i="6"/>
  <c r="B810" i="6"/>
  <c r="B811" i="6"/>
  <c r="B812" i="6"/>
  <c r="B813" i="6"/>
  <c r="B814" i="6"/>
  <c r="B815" i="6"/>
  <c r="B816" i="6"/>
  <c r="B817" i="6"/>
  <c r="B818" i="6"/>
  <c r="B819" i="6"/>
  <c r="B820" i="6"/>
  <c r="B821" i="6"/>
  <c r="B822" i="6"/>
  <c r="B823" i="6"/>
  <c r="B824" i="6"/>
  <c r="B825" i="6"/>
  <c r="B826" i="6"/>
  <c r="B827" i="6"/>
  <c r="B828" i="6"/>
  <c r="B829" i="6"/>
  <c r="B830" i="6"/>
  <c r="B831" i="6"/>
  <c r="B832" i="6"/>
  <c r="B833" i="6"/>
  <c r="B834" i="6"/>
  <c r="B835" i="6"/>
  <c r="B836" i="6"/>
  <c r="B837" i="6"/>
  <c r="B838" i="6"/>
  <c r="B839" i="6"/>
  <c r="B840" i="6"/>
  <c r="B841" i="6"/>
  <c r="B842" i="6"/>
  <c r="B843" i="6"/>
  <c r="B844" i="6"/>
  <c r="B845" i="6"/>
  <c r="B846" i="6"/>
  <c r="B847" i="6"/>
  <c r="B848" i="6"/>
  <c r="B849" i="6"/>
  <c r="B850" i="6"/>
  <c r="B851" i="6"/>
  <c r="B852" i="6"/>
  <c r="B853" i="6"/>
  <c r="B854" i="6"/>
  <c r="B855" i="6"/>
  <c r="B856" i="6"/>
  <c r="B857" i="6"/>
  <c r="B858" i="6"/>
  <c r="B859" i="6"/>
  <c r="B860" i="6"/>
  <c r="B861" i="6"/>
  <c r="B862" i="6"/>
  <c r="B863" i="6"/>
  <c r="B864" i="6"/>
  <c r="B865" i="6"/>
  <c r="B866" i="6"/>
  <c r="B867" i="6"/>
  <c r="B868" i="6"/>
  <c r="B869" i="6"/>
  <c r="B870" i="6"/>
  <c r="B871" i="6"/>
  <c r="B872" i="6"/>
  <c r="B873" i="6"/>
  <c r="B874" i="6"/>
  <c r="B875" i="6"/>
  <c r="B876" i="6"/>
  <c r="B877" i="6"/>
  <c r="B878" i="6"/>
  <c r="B879" i="6"/>
  <c r="B880" i="6"/>
  <c r="B881" i="6"/>
  <c r="B882" i="6"/>
  <c r="B883" i="6"/>
  <c r="B884" i="6"/>
  <c r="B885" i="6"/>
  <c r="B886" i="6"/>
  <c r="B887" i="6"/>
  <c r="B888" i="6"/>
  <c r="B889" i="6"/>
  <c r="B890" i="6"/>
  <c r="B891" i="6"/>
  <c r="B892" i="6"/>
  <c r="B893" i="6"/>
  <c r="B894" i="6"/>
  <c r="B895" i="6"/>
  <c r="B896" i="6"/>
  <c r="B897" i="6"/>
  <c r="B898" i="6"/>
  <c r="B899" i="6"/>
  <c r="B900" i="6"/>
  <c r="B901" i="6"/>
  <c r="B902" i="6"/>
  <c r="B903" i="6"/>
  <c r="B904" i="6"/>
  <c r="B905" i="6"/>
  <c r="B906" i="6"/>
  <c r="B907" i="6"/>
  <c r="B908" i="6"/>
  <c r="B909" i="6"/>
  <c r="B910" i="6"/>
  <c r="B911" i="6"/>
  <c r="B912" i="6"/>
  <c r="B913" i="6"/>
  <c r="B914" i="6"/>
  <c r="B915" i="6"/>
  <c r="B916" i="6"/>
  <c r="B917" i="6"/>
  <c r="B918" i="6"/>
  <c r="B919" i="6"/>
  <c r="B920" i="6"/>
  <c r="B921" i="6"/>
  <c r="B922" i="6"/>
  <c r="B923" i="6"/>
  <c r="B924" i="6"/>
  <c r="B925" i="6"/>
  <c r="B926" i="6"/>
  <c r="B927" i="6"/>
  <c r="B928" i="6"/>
  <c r="B929" i="6"/>
  <c r="B930" i="6"/>
  <c r="B931" i="6"/>
  <c r="B932" i="6"/>
  <c r="B933" i="6"/>
  <c r="B934" i="6"/>
  <c r="B935" i="6"/>
  <c r="B936" i="6"/>
  <c r="B937" i="6"/>
  <c r="B938" i="6"/>
  <c r="B939" i="6"/>
  <c r="B940" i="6"/>
  <c r="B941" i="6"/>
  <c r="B942" i="6"/>
  <c r="B943" i="6"/>
  <c r="B944" i="6"/>
  <c r="B945" i="6"/>
  <c r="B946" i="6"/>
  <c r="B947" i="6"/>
  <c r="B948" i="6"/>
  <c r="B949" i="6"/>
  <c r="B950" i="6"/>
  <c r="B951" i="6"/>
  <c r="B952" i="6"/>
  <c r="B953" i="6"/>
  <c r="B954" i="6"/>
  <c r="B955" i="6"/>
  <c r="B956" i="6"/>
  <c r="B957" i="6"/>
  <c r="B958" i="6"/>
  <c r="B959" i="6"/>
  <c r="B960" i="6"/>
  <c r="B961" i="6"/>
  <c r="B962" i="6"/>
  <c r="B963" i="6"/>
  <c r="B964" i="6"/>
  <c r="B965" i="6"/>
  <c r="B966" i="6"/>
  <c r="B967" i="6"/>
  <c r="B968" i="6"/>
  <c r="B969" i="6"/>
  <c r="B970" i="6"/>
  <c r="B971" i="6"/>
  <c r="B972" i="6"/>
  <c r="B973" i="6"/>
  <c r="B974" i="6"/>
  <c r="B975" i="6"/>
  <c r="B976" i="6"/>
  <c r="B977" i="6"/>
  <c r="B978" i="6"/>
  <c r="B979" i="6"/>
  <c r="B980" i="6"/>
  <c r="B981" i="6"/>
  <c r="B982" i="6"/>
  <c r="B983" i="6"/>
  <c r="B984" i="6"/>
  <c r="B985" i="6"/>
  <c r="B986" i="6"/>
  <c r="B987" i="6"/>
  <c r="B988" i="6"/>
  <c r="B989" i="6"/>
  <c r="B990" i="6"/>
  <c r="B991" i="6"/>
  <c r="B992" i="6"/>
  <c r="B993" i="6"/>
  <c r="B994" i="6"/>
  <c r="B995" i="6"/>
  <c r="B996" i="6"/>
  <c r="B997" i="6"/>
  <c r="B998" i="6"/>
  <c r="B999" i="6"/>
  <c r="B1000" i="6"/>
  <c r="B1001" i="6"/>
  <c r="B1002" i="6"/>
  <c r="B1003" i="6"/>
  <c r="B1004" i="6"/>
  <c r="B1005" i="6"/>
  <c r="B1006" i="6"/>
  <c r="B1007" i="6"/>
  <c r="B1008" i="6"/>
  <c r="B1009" i="6"/>
  <c r="B1010" i="6"/>
  <c r="B1011" i="6"/>
  <c r="B1012" i="6"/>
  <c r="B1013" i="6"/>
  <c r="B1014" i="6"/>
  <c r="B1015" i="6"/>
  <c r="B1016" i="6"/>
  <c r="B1017" i="6"/>
  <c r="B1018" i="6"/>
  <c r="B1019" i="6"/>
  <c r="B1020" i="6"/>
  <c r="B1021" i="6"/>
  <c r="B1022" i="6"/>
  <c r="B1023" i="6"/>
  <c r="B1024" i="6"/>
  <c r="B1025" i="6"/>
  <c r="B1026" i="6"/>
  <c r="B1027" i="6"/>
  <c r="B1028" i="6"/>
  <c r="B1029" i="6"/>
  <c r="B1030" i="6"/>
  <c r="B1031" i="6"/>
  <c r="B1032" i="6"/>
  <c r="B1033" i="6"/>
  <c r="B1034" i="6"/>
  <c r="B1035" i="6"/>
  <c r="B1036" i="6"/>
  <c r="B1037" i="6"/>
  <c r="B1038" i="6"/>
  <c r="B1039" i="6"/>
  <c r="B1040" i="6"/>
  <c r="B1041" i="6"/>
  <c r="B1042" i="6"/>
  <c r="B1043" i="6"/>
  <c r="B1044" i="6"/>
  <c r="B1045" i="6"/>
  <c r="B1046" i="6"/>
  <c r="B1047" i="6"/>
  <c r="B1048" i="6"/>
  <c r="B1049" i="6"/>
  <c r="B1050" i="6"/>
  <c r="B1051" i="6"/>
  <c r="B1052" i="6"/>
  <c r="B1053" i="6"/>
  <c r="B1054" i="6"/>
  <c r="B1055" i="6"/>
  <c r="B1056" i="6"/>
  <c r="B1057" i="6"/>
  <c r="B1058" i="6"/>
  <c r="B1059" i="6"/>
  <c r="B1060" i="6"/>
  <c r="B1061" i="6"/>
  <c r="B1062" i="6"/>
  <c r="B1063" i="6"/>
  <c r="B1064" i="6"/>
  <c r="B1065" i="6"/>
  <c r="B1066" i="6"/>
  <c r="B1067" i="6"/>
  <c r="B1068" i="6"/>
  <c r="B1069" i="6"/>
  <c r="B1070" i="6"/>
  <c r="B1071" i="6"/>
  <c r="B1072" i="6"/>
  <c r="B1073" i="6"/>
  <c r="B1074" i="6"/>
  <c r="B1075" i="6"/>
  <c r="B1076" i="6"/>
  <c r="B1077" i="6"/>
  <c r="B1078" i="6"/>
  <c r="B1079" i="6"/>
  <c r="B1080" i="6"/>
  <c r="B1081" i="6"/>
  <c r="B1082" i="6"/>
  <c r="B1083" i="6"/>
  <c r="B1084" i="6"/>
  <c r="B1085" i="6"/>
  <c r="B1086" i="6"/>
  <c r="B1087" i="6"/>
  <c r="B1088" i="6"/>
  <c r="B1089" i="6"/>
  <c r="B1090" i="6"/>
  <c r="B1091" i="6"/>
  <c r="B1092" i="6"/>
  <c r="B1093" i="6"/>
  <c r="B1094" i="6"/>
  <c r="B1095" i="6"/>
  <c r="B1096" i="6"/>
  <c r="B1097" i="6"/>
  <c r="B1098" i="6"/>
  <c r="B1099" i="6"/>
  <c r="B1100" i="6"/>
  <c r="B1101" i="6"/>
  <c r="B1102" i="6"/>
  <c r="B1103" i="6"/>
  <c r="B1104" i="6"/>
  <c r="B1105" i="6"/>
  <c r="B1106" i="6"/>
  <c r="B1107" i="6"/>
  <c r="B1108" i="6"/>
  <c r="B1109" i="6"/>
  <c r="B1110" i="6"/>
  <c r="B1111" i="6"/>
  <c r="B1112" i="6"/>
  <c r="B1113" i="6"/>
  <c r="B1114" i="6"/>
  <c r="B1115" i="6"/>
  <c r="B1116" i="6"/>
  <c r="B1117" i="6"/>
  <c r="B1118" i="6"/>
  <c r="B1119" i="6"/>
  <c r="B1120" i="6"/>
  <c r="B1121" i="6"/>
  <c r="B1122" i="6"/>
  <c r="B1123" i="6"/>
  <c r="B1124" i="6"/>
  <c r="B1125" i="6"/>
  <c r="B1126" i="6"/>
  <c r="B1127" i="6"/>
  <c r="B1128" i="6"/>
  <c r="B1129" i="6"/>
  <c r="B1130" i="6"/>
  <c r="B1131" i="6"/>
  <c r="B1132" i="6"/>
  <c r="B1133" i="6"/>
  <c r="B1134" i="6"/>
  <c r="B1135" i="6"/>
  <c r="B1136" i="6"/>
  <c r="B1137" i="6"/>
  <c r="B1138" i="6"/>
  <c r="B1139" i="6"/>
  <c r="B1140" i="6"/>
  <c r="B1141" i="6"/>
  <c r="B1142" i="6"/>
  <c r="B1143" i="6"/>
  <c r="B1144" i="6"/>
  <c r="B1145" i="6"/>
  <c r="B1146" i="6"/>
  <c r="B1147" i="6"/>
  <c r="B1148" i="6"/>
  <c r="B1149" i="6"/>
  <c r="B1150" i="6"/>
  <c r="B1151" i="6"/>
  <c r="B1152" i="6"/>
  <c r="B1153" i="6"/>
  <c r="B1154" i="6"/>
  <c r="B1155" i="6"/>
  <c r="B1156" i="6"/>
  <c r="B1157" i="6"/>
  <c r="B1158" i="6"/>
  <c r="B1159" i="6"/>
  <c r="B1160" i="6"/>
  <c r="B1161" i="6"/>
  <c r="B1162" i="6"/>
  <c r="B1163" i="6"/>
  <c r="B1164" i="6"/>
  <c r="B1165" i="6"/>
  <c r="B1166" i="6"/>
  <c r="B1167" i="6"/>
  <c r="B1168" i="6"/>
  <c r="B1169" i="6"/>
  <c r="B1170" i="6"/>
  <c r="B1171" i="6"/>
  <c r="B1172" i="6"/>
  <c r="B1173" i="6"/>
  <c r="B1174" i="6"/>
  <c r="B1175" i="6"/>
  <c r="B1176" i="6"/>
  <c r="B1177" i="6"/>
  <c r="B1178" i="6"/>
  <c r="B1179" i="6"/>
  <c r="B1180" i="6"/>
  <c r="B1181" i="6"/>
  <c r="B1182" i="6"/>
  <c r="B1183" i="6"/>
  <c r="B1184" i="6"/>
  <c r="B1185" i="6"/>
  <c r="B1186" i="6"/>
  <c r="B1187" i="6"/>
  <c r="B1188" i="6"/>
  <c r="B1189" i="6"/>
  <c r="B1190" i="6"/>
  <c r="B1191" i="6"/>
  <c r="B1192" i="6"/>
  <c r="B1193" i="6"/>
  <c r="B1194" i="6"/>
  <c r="B1195" i="6"/>
  <c r="B1196" i="6"/>
  <c r="B1197" i="6"/>
  <c r="B1198" i="6"/>
  <c r="B1199" i="6"/>
  <c r="B1200" i="6"/>
  <c r="B1201" i="6"/>
  <c r="B1202" i="6"/>
  <c r="B1203" i="6"/>
  <c r="B1204" i="6"/>
  <c r="B1205" i="6"/>
  <c r="B1206" i="6"/>
  <c r="B1207" i="6"/>
  <c r="B1208" i="6"/>
  <c r="B1209" i="6"/>
  <c r="B1210" i="6"/>
  <c r="B1211" i="6"/>
  <c r="B1212" i="6"/>
  <c r="B1213" i="6"/>
  <c r="B1214" i="6"/>
  <c r="B1215" i="6"/>
  <c r="B1216" i="6"/>
  <c r="B1217" i="6"/>
  <c r="B1218" i="6"/>
  <c r="B1219" i="6"/>
  <c r="B1220" i="6"/>
  <c r="B1221" i="6"/>
  <c r="B1222" i="6"/>
  <c r="B1223" i="6"/>
  <c r="B1224" i="6"/>
  <c r="B1225" i="6"/>
  <c r="B1226" i="6"/>
  <c r="B1227" i="6"/>
  <c r="B1228" i="6"/>
  <c r="B1229" i="6"/>
  <c r="B1230" i="6"/>
  <c r="B1231" i="6"/>
  <c r="B1232" i="6"/>
  <c r="B1233" i="6"/>
  <c r="B1234" i="6"/>
  <c r="B1235" i="6"/>
  <c r="B1236" i="6"/>
  <c r="B1237" i="6"/>
  <c r="B1238" i="6"/>
  <c r="B1239" i="6"/>
  <c r="B1240" i="6"/>
  <c r="B1241" i="6"/>
  <c r="B1242" i="6"/>
  <c r="B1243" i="6"/>
  <c r="B1244" i="6"/>
  <c r="B1245" i="6"/>
  <c r="B1246" i="6"/>
  <c r="B1247" i="6"/>
  <c r="B1248" i="6"/>
  <c r="B1249" i="6"/>
  <c r="B1250" i="6"/>
  <c r="B1251" i="6"/>
  <c r="B1252" i="6"/>
  <c r="B1253" i="6"/>
  <c r="B1254" i="6"/>
  <c r="B1255" i="6"/>
  <c r="B1256" i="6"/>
  <c r="B1257" i="6"/>
  <c r="B1258" i="6"/>
  <c r="B1259" i="6"/>
  <c r="B1260" i="6"/>
  <c r="B1261" i="6"/>
  <c r="B1262" i="6"/>
  <c r="B1263" i="6"/>
  <c r="B1264" i="6"/>
  <c r="B1265" i="6"/>
  <c r="B1266" i="6"/>
  <c r="B1267" i="6"/>
  <c r="B1268" i="6"/>
  <c r="B1269" i="6"/>
  <c r="B1270" i="6"/>
  <c r="B1271" i="6"/>
  <c r="B1272" i="6"/>
  <c r="B1273" i="6"/>
  <c r="B1274" i="6"/>
  <c r="B1275" i="6"/>
  <c r="B1276" i="6"/>
  <c r="B1277" i="6"/>
  <c r="B1278" i="6"/>
  <c r="B1279" i="6"/>
  <c r="B1280" i="6"/>
  <c r="B1281" i="6"/>
  <c r="B1282" i="6"/>
  <c r="B1283" i="6"/>
  <c r="B1284" i="6"/>
  <c r="B1285" i="6"/>
  <c r="B1286" i="6"/>
  <c r="B1287" i="6"/>
  <c r="B1288" i="6"/>
  <c r="B1289" i="6"/>
  <c r="B1290" i="6"/>
  <c r="B1291" i="6"/>
  <c r="B1292" i="6"/>
  <c r="B1293" i="6"/>
  <c r="B1294" i="6"/>
  <c r="B1295" i="6"/>
  <c r="B1296" i="6"/>
  <c r="B1297" i="6"/>
  <c r="B1298" i="6"/>
  <c r="B1299" i="6"/>
  <c r="B1300" i="6"/>
  <c r="B1301" i="6"/>
  <c r="B1302" i="6"/>
  <c r="B1303" i="6"/>
  <c r="B1304" i="6"/>
  <c r="B1305" i="6"/>
  <c r="B1306" i="6"/>
  <c r="B1307" i="6"/>
  <c r="B1308" i="6"/>
  <c r="B1309" i="6"/>
  <c r="B1310" i="6"/>
  <c r="B1311" i="6"/>
  <c r="B1312" i="6"/>
  <c r="B1313" i="6"/>
  <c r="B1314" i="6"/>
  <c r="B1315" i="6"/>
  <c r="B1316" i="6"/>
  <c r="B1317" i="6"/>
  <c r="B1318" i="6"/>
  <c r="B1319" i="6"/>
  <c r="B1320" i="6"/>
  <c r="B1321" i="6"/>
  <c r="B1322" i="6"/>
  <c r="B1323" i="6"/>
  <c r="B1324" i="6"/>
  <c r="B1325" i="6"/>
  <c r="B1326" i="6"/>
  <c r="B1327" i="6"/>
  <c r="B1328" i="6"/>
  <c r="B1329" i="6"/>
  <c r="B1330" i="6"/>
  <c r="B1331" i="6"/>
  <c r="B1332" i="6"/>
  <c r="B1333" i="6"/>
  <c r="B1334" i="6"/>
  <c r="B1335" i="6"/>
  <c r="B1336" i="6"/>
  <c r="B1337" i="6"/>
  <c r="B1338" i="6"/>
  <c r="B1339" i="6"/>
  <c r="B1340" i="6"/>
  <c r="B1341" i="6"/>
  <c r="B1342" i="6"/>
  <c r="B1343" i="6"/>
  <c r="B1344" i="6"/>
  <c r="B1345" i="6"/>
  <c r="B1346" i="6"/>
  <c r="B1347" i="6"/>
  <c r="B1348" i="6"/>
  <c r="B1349" i="6"/>
  <c r="B1350" i="6"/>
  <c r="B1351" i="6"/>
  <c r="B1352" i="6"/>
  <c r="B1353" i="6"/>
  <c r="B1354" i="6"/>
  <c r="B1355" i="6"/>
  <c r="B1356" i="6"/>
  <c r="B1357" i="6"/>
  <c r="B1358" i="6"/>
  <c r="B1359" i="6"/>
  <c r="B1360" i="6"/>
  <c r="B1361" i="6"/>
  <c r="B1362" i="6"/>
  <c r="B1363" i="6"/>
  <c r="B1364" i="6"/>
  <c r="B1365" i="6"/>
  <c r="B1366" i="6"/>
  <c r="B1367" i="6"/>
  <c r="B1368" i="6"/>
  <c r="B1369" i="6"/>
  <c r="B1370" i="6"/>
  <c r="B1371" i="6"/>
  <c r="B1372" i="6"/>
  <c r="B1373" i="6"/>
  <c r="B1374" i="6"/>
  <c r="B1375" i="6"/>
  <c r="B1376" i="6"/>
  <c r="B1377" i="6"/>
  <c r="B1378" i="6"/>
  <c r="B1379" i="6"/>
  <c r="B1380" i="6"/>
  <c r="B1381" i="6"/>
  <c r="B1382" i="6"/>
  <c r="B1383" i="6"/>
  <c r="B1384" i="6"/>
  <c r="B1385" i="6"/>
  <c r="B1386" i="6"/>
  <c r="B1387" i="6"/>
  <c r="B1388" i="6"/>
  <c r="B1389" i="6"/>
  <c r="B1390" i="6"/>
  <c r="B1391" i="6"/>
  <c r="B1392" i="6"/>
  <c r="B1393" i="6"/>
  <c r="B1394" i="6"/>
  <c r="B1395" i="6"/>
  <c r="B1396" i="6"/>
  <c r="B1397" i="6"/>
  <c r="B1398" i="6"/>
  <c r="B1399" i="6"/>
  <c r="B1400" i="6"/>
  <c r="B1401" i="6"/>
  <c r="B1402" i="6"/>
  <c r="B1403" i="6"/>
  <c r="B1404" i="6"/>
  <c r="B1405" i="6"/>
  <c r="B1406" i="6"/>
  <c r="B1407" i="6"/>
  <c r="B1408" i="6"/>
  <c r="B1409" i="6"/>
  <c r="B1410" i="6"/>
  <c r="B1411" i="6"/>
  <c r="B1412" i="6"/>
  <c r="B1413" i="6"/>
  <c r="B1414" i="6"/>
  <c r="B1415" i="6"/>
  <c r="B1416" i="6"/>
  <c r="B1417" i="6"/>
  <c r="B1418" i="6"/>
  <c r="B1419" i="6"/>
  <c r="B1420" i="6"/>
  <c r="B1421" i="6"/>
  <c r="B1422" i="6"/>
  <c r="B1423" i="6"/>
  <c r="B1424" i="6"/>
  <c r="B1425" i="6"/>
  <c r="B1426" i="6"/>
  <c r="B1427" i="6"/>
  <c r="B1428" i="6"/>
  <c r="B1429" i="6"/>
  <c r="B1430" i="6"/>
  <c r="B1431" i="6"/>
  <c r="B1432" i="6"/>
  <c r="B1433" i="6"/>
  <c r="B1434" i="6"/>
  <c r="B1435" i="6"/>
  <c r="B1436" i="6"/>
  <c r="B1437" i="6"/>
  <c r="B1438" i="6"/>
  <c r="B1439" i="6"/>
  <c r="B1440" i="6"/>
  <c r="B1441" i="6"/>
  <c r="B1442" i="6"/>
  <c r="B1443" i="6"/>
  <c r="B1444" i="6"/>
  <c r="B1445" i="6"/>
  <c r="B1446" i="6"/>
  <c r="B1447" i="6"/>
  <c r="B1448" i="6"/>
  <c r="B1449" i="6"/>
  <c r="B1450" i="6"/>
  <c r="B1451" i="6"/>
  <c r="B1452" i="6"/>
  <c r="B1453" i="6"/>
  <c r="B1454" i="6"/>
  <c r="B1455" i="6"/>
  <c r="B1456" i="6"/>
  <c r="B1457" i="6"/>
  <c r="B1458" i="6"/>
  <c r="B1459" i="6"/>
  <c r="B1460" i="6"/>
  <c r="B1461" i="6"/>
  <c r="B1462" i="6"/>
  <c r="B1463" i="6"/>
  <c r="B1464" i="6"/>
  <c r="B1465" i="6"/>
  <c r="B1466" i="6"/>
  <c r="B1467" i="6"/>
  <c r="B1468" i="6"/>
  <c r="B1469" i="6"/>
  <c r="B1470" i="6"/>
  <c r="B1471" i="6"/>
  <c r="B1472" i="6"/>
  <c r="B1473" i="6"/>
  <c r="B1474" i="6"/>
  <c r="B1475" i="6"/>
  <c r="B1476" i="6"/>
  <c r="B1477" i="6"/>
  <c r="B1478" i="6"/>
  <c r="B1479" i="6"/>
  <c r="B1480" i="6"/>
  <c r="B1481" i="6"/>
  <c r="B1482" i="6"/>
  <c r="B1483" i="6"/>
  <c r="B1484" i="6"/>
  <c r="B1485" i="6"/>
  <c r="B1486" i="6"/>
  <c r="B1487" i="6"/>
  <c r="B1488" i="6"/>
  <c r="B1489" i="6"/>
  <c r="B1490" i="6"/>
  <c r="B1491" i="6"/>
  <c r="B1492" i="6"/>
  <c r="B1493" i="6"/>
  <c r="B1494" i="6"/>
  <c r="B1495" i="6"/>
  <c r="B1496" i="6"/>
  <c r="B1497" i="6"/>
  <c r="B1498" i="6"/>
  <c r="B1499" i="6"/>
  <c r="B1500" i="6"/>
  <c r="B1501" i="6"/>
  <c r="B1502" i="6"/>
  <c r="B1503" i="6"/>
  <c r="B1504" i="6"/>
  <c r="B1505" i="6"/>
  <c r="B1506" i="6"/>
  <c r="B1507" i="6"/>
  <c r="B1508" i="6"/>
  <c r="B1509" i="6"/>
  <c r="B1510" i="6"/>
  <c r="B1511" i="6"/>
  <c r="B1512" i="6"/>
  <c r="B1513" i="6"/>
  <c r="B1514" i="6"/>
  <c r="B1515" i="6"/>
  <c r="B1516" i="6"/>
  <c r="B1517" i="6"/>
  <c r="B1518" i="6"/>
  <c r="B1519" i="6"/>
  <c r="B1520" i="6"/>
  <c r="B1521" i="6"/>
  <c r="B1522" i="6"/>
  <c r="B1523" i="6"/>
  <c r="B1524" i="6"/>
  <c r="B1525" i="6"/>
  <c r="B1526" i="6"/>
  <c r="B1527" i="6"/>
  <c r="B1528" i="6"/>
  <c r="B1529" i="6"/>
  <c r="B1530" i="6"/>
  <c r="B1531" i="6"/>
  <c r="B1532" i="6"/>
  <c r="B1533" i="6"/>
  <c r="B1534" i="6"/>
  <c r="B1535" i="6"/>
  <c r="B1536" i="6"/>
  <c r="B1537" i="6"/>
  <c r="B1538" i="6"/>
  <c r="B1539" i="6"/>
  <c r="B1540" i="6"/>
  <c r="B1541" i="6"/>
  <c r="B1542" i="6"/>
  <c r="B1543" i="6"/>
  <c r="B1544" i="6"/>
  <c r="B1545" i="6"/>
  <c r="B1546" i="6"/>
  <c r="B1547" i="6"/>
  <c r="B1548" i="6"/>
  <c r="B1549" i="6"/>
  <c r="B1550" i="6"/>
  <c r="B1551" i="6"/>
  <c r="B1552" i="6"/>
  <c r="B1553" i="6"/>
  <c r="B1554" i="6"/>
  <c r="B1555" i="6"/>
  <c r="B1556" i="6"/>
  <c r="B1557" i="6"/>
  <c r="B1558" i="6"/>
  <c r="B1559" i="6"/>
  <c r="B1560" i="6"/>
  <c r="B1561" i="6"/>
  <c r="B1562" i="6"/>
  <c r="B1563" i="6"/>
  <c r="B1564" i="6"/>
  <c r="B1565" i="6"/>
  <c r="B1566" i="6"/>
  <c r="B1567" i="6"/>
  <c r="B1568" i="6"/>
  <c r="B1569" i="6"/>
  <c r="B1570" i="6"/>
  <c r="B1571" i="6"/>
  <c r="B1572" i="6"/>
  <c r="B1573" i="6"/>
  <c r="B1574" i="6"/>
  <c r="B1575" i="6"/>
  <c r="B1576" i="6"/>
  <c r="B1577" i="6"/>
  <c r="B1578" i="6"/>
  <c r="B1579" i="6"/>
  <c r="B1580" i="6"/>
  <c r="B1581" i="6"/>
  <c r="B1582" i="6"/>
  <c r="B1583" i="6"/>
  <c r="B1584" i="6"/>
  <c r="B1585" i="6"/>
  <c r="B1586" i="6"/>
  <c r="B1587" i="6"/>
  <c r="B1588" i="6"/>
  <c r="B1589" i="6"/>
  <c r="B1590" i="6"/>
  <c r="B1591" i="6"/>
  <c r="B1592" i="6"/>
  <c r="B1593" i="6"/>
  <c r="B1594" i="6"/>
  <c r="B1595" i="6"/>
  <c r="B1596" i="6"/>
  <c r="B1597" i="6"/>
  <c r="B1598" i="6"/>
  <c r="B1599" i="6"/>
  <c r="B1600" i="6"/>
  <c r="B1601" i="6"/>
  <c r="B1602" i="6"/>
  <c r="B1603" i="6"/>
  <c r="B1604" i="6"/>
  <c r="B1605" i="6"/>
  <c r="B1606" i="6"/>
  <c r="B1607" i="6"/>
  <c r="B1608" i="6"/>
  <c r="B1609" i="6"/>
  <c r="B1610" i="6"/>
  <c r="B1611" i="6"/>
  <c r="B1612" i="6"/>
  <c r="B1613" i="6"/>
  <c r="B1614" i="6"/>
  <c r="B1615" i="6"/>
  <c r="B1616" i="6"/>
  <c r="B1617" i="6"/>
  <c r="B1618" i="6"/>
  <c r="B1619" i="6"/>
  <c r="B1620" i="6"/>
  <c r="B1621" i="6"/>
  <c r="B1622" i="6"/>
  <c r="B1623" i="6"/>
  <c r="B1624" i="6"/>
  <c r="B1625" i="6"/>
  <c r="B1626" i="6"/>
  <c r="B1627" i="6"/>
  <c r="B1628" i="6"/>
  <c r="B1629" i="6"/>
  <c r="B1630" i="6"/>
  <c r="B1631" i="6"/>
  <c r="B1632" i="6"/>
  <c r="B1633" i="6"/>
  <c r="B1634" i="6"/>
  <c r="B1635" i="6"/>
  <c r="B1636" i="6"/>
  <c r="B1637" i="6"/>
  <c r="B1638" i="6"/>
  <c r="B1639" i="6"/>
  <c r="B1640" i="6"/>
  <c r="B1641" i="6"/>
  <c r="B1642" i="6"/>
  <c r="B1643" i="6"/>
  <c r="B1644" i="6"/>
  <c r="B1645" i="6"/>
  <c r="B1646" i="6"/>
  <c r="B1647" i="6"/>
  <c r="B1648" i="6"/>
  <c r="B1649" i="6"/>
  <c r="B1650" i="6"/>
  <c r="B1651" i="6"/>
  <c r="B1652" i="6"/>
  <c r="B1653" i="6"/>
  <c r="B1654" i="6"/>
  <c r="B1655" i="6"/>
  <c r="B1656" i="6"/>
  <c r="B1657" i="6"/>
  <c r="B1658" i="6"/>
  <c r="B1659" i="6"/>
  <c r="B1660" i="6"/>
  <c r="B1661" i="6"/>
  <c r="B1662" i="6"/>
  <c r="B1663" i="6"/>
  <c r="B1664" i="6"/>
  <c r="B1665" i="6"/>
  <c r="B1666" i="6"/>
  <c r="B1667" i="6"/>
  <c r="B1668" i="6"/>
  <c r="B1669" i="6"/>
  <c r="B1670" i="6"/>
  <c r="B1671" i="6"/>
  <c r="B1672" i="6"/>
  <c r="B1673" i="6"/>
  <c r="B1674" i="6"/>
  <c r="B1675" i="6"/>
  <c r="B1676" i="6"/>
  <c r="B1677" i="6"/>
  <c r="B1678" i="6"/>
  <c r="B1679" i="6"/>
  <c r="B1680" i="6"/>
  <c r="B1681" i="6"/>
  <c r="B1682" i="6"/>
  <c r="B1683" i="6"/>
  <c r="B1684" i="6"/>
  <c r="B1685" i="6"/>
  <c r="B1686" i="6"/>
  <c r="B1687" i="6"/>
  <c r="B1688" i="6"/>
  <c r="B1689" i="6"/>
  <c r="B1690" i="6"/>
  <c r="B1691" i="6"/>
  <c r="B1692" i="6"/>
  <c r="B1693" i="6"/>
  <c r="B1694" i="6"/>
  <c r="B1695" i="6"/>
  <c r="B1696" i="6"/>
  <c r="B1697" i="6"/>
  <c r="B1698" i="6"/>
  <c r="B1699" i="6"/>
  <c r="B1700" i="6"/>
  <c r="B1701" i="6"/>
  <c r="B1702" i="6"/>
  <c r="B1703" i="6"/>
  <c r="B1704" i="6"/>
  <c r="B1705" i="6"/>
  <c r="B1706" i="6"/>
  <c r="B1707" i="6"/>
  <c r="B1708" i="6"/>
  <c r="B1709" i="6"/>
  <c r="B1710" i="6"/>
  <c r="B1711" i="6"/>
  <c r="B1712" i="6"/>
  <c r="B1713" i="6"/>
  <c r="B1714" i="6"/>
  <c r="B1715" i="6"/>
  <c r="B1716" i="6"/>
  <c r="B1717" i="6"/>
  <c r="B1718" i="6"/>
  <c r="B1719" i="6"/>
  <c r="B1720" i="6"/>
  <c r="B1721" i="6"/>
  <c r="B1722" i="6"/>
  <c r="B1723" i="6"/>
  <c r="B1724" i="6"/>
  <c r="B1725" i="6"/>
  <c r="B1726" i="6"/>
  <c r="B1727" i="6"/>
  <c r="B1728" i="6"/>
  <c r="B1729" i="6"/>
  <c r="B1730" i="6"/>
  <c r="B1731" i="6"/>
  <c r="B1732" i="6"/>
  <c r="B1733" i="6"/>
  <c r="B1734" i="6"/>
  <c r="B1735" i="6"/>
  <c r="B1736" i="6"/>
  <c r="B1737" i="6"/>
  <c r="B1738" i="6"/>
  <c r="B1739" i="6"/>
  <c r="B1740" i="6"/>
  <c r="B1741" i="6"/>
  <c r="B1742" i="6"/>
  <c r="B1743" i="6"/>
  <c r="B1744" i="6"/>
  <c r="B1745" i="6"/>
  <c r="B1746" i="6"/>
  <c r="B1747" i="6"/>
  <c r="B1748" i="6"/>
  <c r="B1749" i="6"/>
  <c r="B1750" i="6"/>
  <c r="B1751" i="6"/>
  <c r="B1752" i="6"/>
  <c r="B1753" i="6"/>
  <c r="B1754" i="6"/>
  <c r="B1755" i="6"/>
  <c r="B1756" i="6"/>
  <c r="B1757" i="6"/>
  <c r="B1758" i="6"/>
  <c r="B1759" i="6"/>
  <c r="B1760" i="6"/>
  <c r="B1761" i="6"/>
  <c r="B1762" i="6"/>
  <c r="B1763" i="6"/>
  <c r="B1764" i="6"/>
  <c r="B1765" i="6"/>
  <c r="B1766" i="6"/>
  <c r="B1767" i="6"/>
  <c r="B1768" i="6"/>
  <c r="B1769" i="6"/>
  <c r="B1770" i="6"/>
  <c r="B1771" i="6"/>
  <c r="B1772" i="6"/>
  <c r="B1773" i="6"/>
  <c r="B1774" i="6"/>
  <c r="B1775" i="6"/>
  <c r="B1776" i="6"/>
  <c r="B1777" i="6"/>
  <c r="B1778" i="6"/>
  <c r="B1779" i="6"/>
  <c r="B1780" i="6"/>
  <c r="B1781" i="6"/>
  <c r="B1782" i="6"/>
  <c r="B1783" i="6"/>
  <c r="B1784" i="6"/>
  <c r="B1785" i="6"/>
  <c r="B1786" i="6"/>
  <c r="B1787" i="6"/>
  <c r="B1788" i="6"/>
  <c r="B1789" i="6"/>
  <c r="B1790" i="6"/>
  <c r="B1791" i="6"/>
  <c r="B1792" i="6"/>
  <c r="B1793" i="6"/>
  <c r="B1794" i="6"/>
  <c r="B1795" i="6"/>
  <c r="B1796" i="6"/>
  <c r="B1797" i="6"/>
  <c r="B1798" i="6"/>
  <c r="B1799" i="6"/>
  <c r="B1800" i="6"/>
  <c r="B1801" i="6"/>
  <c r="B1802" i="6"/>
  <c r="B1803" i="6"/>
  <c r="B1804" i="6"/>
  <c r="B1805" i="6"/>
  <c r="B1806" i="6"/>
  <c r="B1807" i="6"/>
  <c r="B1808" i="6"/>
  <c r="B1809" i="6"/>
  <c r="B1810" i="6"/>
  <c r="B1811" i="6"/>
  <c r="B1812" i="6"/>
  <c r="B1813" i="6"/>
  <c r="B1814" i="6"/>
  <c r="B1815" i="6"/>
  <c r="B1816" i="6"/>
  <c r="B1817" i="6"/>
  <c r="B1818" i="6"/>
  <c r="B1819" i="6"/>
  <c r="B1820" i="6"/>
  <c r="B1821" i="6"/>
  <c r="B1822" i="6"/>
  <c r="B1823" i="6"/>
  <c r="B1824" i="6"/>
  <c r="B1825" i="6"/>
  <c r="B1826" i="6"/>
  <c r="B1827" i="6"/>
  <c r="B1828" i="6"/>
  <c r="B1829" i="6"/>
  <c r="B1830" i="6"/>
  <c r="B1831" i="6"/>
  <c r="B1832" i="6"/>
  <c r="B1833" i="6"/>
  <c r="B1834" i="6"/>
  <c r="B1835" i="6"/>
  <c r="B1836" i="6"/>
  <c r="B1837" i="6"/>
  <c r="B1838" i="6"/>
  <c r="B1839" i="6"/>
  <c r="B1840" i="6"/>
  <c r="B1841" i="6"/>
  <c r="B1842" i="6"/>
  <c r="B1843" i="6"/>
  <c r="B1844" i="6"/>
  <c r="B1845" i="6"/>
  <c r="B1846" i="6"/>
  <c r="B1847" i="6"/>
  <c r="B1848" i="6"/>
  <c r="B1849" i="6"/>
  <c r="B1850" i="6"/>
  <c r="B1851" i="6"/>
  <c r="B1852" i="6"/>
  <c r="B1853" i="6"/>
  <c r="B1854" i="6"/>
  <c r="B1855" i="6"/>
  <c r="B1856" i="6"/>
  <c r="B1857" i="6"/>
  <c r="B1858" i="6"/>
  <c r="B1859" i="6"/>
  <c r="B1860" i="6"/>
  <c r="B1861" i="6"/>
  <c r="B1862" i="6"/>
  <c r="B1863" i="6"/>
  <c r="B1864" i="6"/>
  <c r="B1865" i="6"/>
  <c r="B1866" i="6"/>
  <c r="B1867" i="6"/>
  <c r="B1868" i="6"/>
  <c r="B1869" i="6"/>
  <c r="B1870" i="6"/>
  <c r="B1871" i="6"/>
  <c r="B1872" i="6"/>
  <c r="B1873" i="6"/>
  <c r="B1874" i="6"/>
  <c r="B1875" i="6"/>
  <c r="B1876" i="6"/>
  <c r="B1877" i="6"/>
  <c r="B1878" i="6"/>
  <c r="B1879" i="6"/>
  <c r="B1880" i="6"/>
  <c r="B1881" i="6"/>
  <c r="B1882" i="6"/>
  <c r="B1883" i="6"/>
  <c r="B1884" i="6"/>
  <c r="B1885" i="6"/>
  <c r="B1886" i="6"/>
  <c r="B1887" i="6"/>
  <c r="B1888" i="6"/>
  <c r="B1889" i="6"/>
  <c r="B1890" i="6"/>
  <c r="B1891" i="6"/>
  <c r="B1892" i="6"/>
  <c r="B1893" i="6"/>
  <c r="B1894" i="6"/>
  <c r="B1895" i="6"/>
  <c r="B1896" i="6"/>
  <c r="B1897" i="6"/>
  <c r="B1898" i="6"/>
  <c r="B1899" i="6"/>
  <c r="B1900" i="6"/>
  <c r="B1901" i="6"/>
  <c r="B1902" i="6"/>
  <c r="B1903" i="6"/>
  <c r="B1904" i="6"/>
  <c r="B1905" i="6"/>
  <c r="B1906" i="6"/>
  <c r="B1907" i="6"/>
  <c r="B1908" i="6"/>
  <c r="B1909" i="6"/>
  <c r="B1910" i="6"/>
  <c r="B1911" i="6"/>
  <c r="B1912" i="6"/>
  <c r="B1913" i="6"/>
  <c r="B1914" i="6"/>
  <c r="B1915" i="6"/>
  <c r="B1916" i="6"/>
  <c r="B1917" i="6"/>
  <c r="B1918" i="6"/>
  <c r="B1919" i="6"/>
  <c r="B1920" i="6"/>
  <c r="B1921" i="6"/>
  <c r="B1922" i="6"/>
  <c r="B1923" i="6"/>
  <c r="B1924" i="6"/>
  <c r="B1925" i="6"/>
  <c r="B1926" i="6"/>
  <c r="B1927" i="6"/>
  <c r="B1928" i="6"/>
  <c r="B1929" i="6"/>
  <c r="B1930" i="6"/>
  <c r="B1931" i="6"/>
  <c r="B1932" i="6"/>
  <c r="B1933" i="6"/>
  <c r="B1934" i="6"/>
  <c r="B1935" i="6"/>
  <c r="B1936" i="6"/>
  <c r="B1937" i="6"/>
  <c r="B1938" i="6"/>
  <c r="B1939" i="6"/>
  <c r="B1940" i="6"/>
  <c r="B1941" i="6"/>
  <c r="B1942" i="6"/>
  <c r="B1943" i="6"/>
  <c r="B1944" i="6"/>
  <c r="B1945" i="6"/>
  <c r="B1946" i="6"/>
  <c r="B1947" i="6"/>
  <c r="B1948" i="6"/>
  <c r="B1949" i="6"/>
  <c r="B1950" i="6"/>
  <c r="B1951" i="6"/>
  <c r="B1952" i="6"/>
  <c r="B1953" i="6"/>
  <c r="B1954" i="6"/>
  <c r="B1955" i="6"/>
  <c r="B1956" i="6"/>
  <c r="B1957" i="6"/>
  <c r="B1958" i="6"/>
  <c r="B1959" i="6"/>
  <c r="B1960" i="6"/>
  <c r="B1961" i="6"/>
  <c r="B1962" i="6"/>
  <c r="B1963" i="6"/>
  <c r="B1964" i="6"/>
  <c r="B1965" i="6"/>
  <c r="B1966" i="6"/>
  <c r="B1967" i="6"/>
  <c r="B1968" i="6"/>
  <c r="B1969" i="6"/>
  <c r="B1970" i="6"/>
  <c r="B1971" i="6"/>
  <c r="B1972" i="6"/>
  <c r="B1973" i="6"/>
  <c r="B1974" i="6"/>
  <c r="B1975" i="6"/>
  <c r="B1976" i="6"/>
  <c r="B1977" i="6"/>
  <c r="B1978" i="6"/>
  <c r="B1979" i="6"/>
  <c r="B1980" i="6"/>
  <c r="B1981" i="6"/>
  <c r="B1982" i="6"/>
  <c r="B1983" i="6"/>
  <c r="B1984" i="6"/>
  <c r="B1985" i="6"/>
  <c r="B1986" i="6"/>
  <c r="B1987" i="6"/>
  <c r="B1988" i="6"/>
  <c r="B1989" i="6"/>
  <c r="B1990" i="6"/>
  <c r="B1991" i="6"/>
  <c r="B1992" i="6"/>
  <c r="B1993" i="6"/>
  <c r="B1994" i="6"/>
  <c r="B1995" i="6"/>
  <c r="B1996" i="6"/>
  <c r="B1997" i="6"/>
  <c r="B1998" i="6"/>
  <c r="B1999" i="6"/>
  <c r="B2000" i="6"/>
  <c r="B2001" i="6"/>
  <c r="B2002" i="6"/>
  <c r="B2003" i="6"/>
  <c r="B2004" i="6"/>
  <c r="B2005" i="6"/>
  <c r="B2006" i="6"/>
  <c r="B2007" i="6"/>
  <c r="B2008" i="6"/>
  <c r="B2009" i="6"/>
  <c r="B2010" i="6"/>
  <c r="B2011" i="6"/>
  <c r="B2012" i="6"/>
  <c r="B2013" i="6"/>
  <c r="B2014" i="6"/>
  <c r="B2015" i="6"/>
  <c r="B2016" i="6"/>
  <c r="B2017" i="6"/>
  <c r="B2018" i="6"/>
  <c r="B2019" i="6"/>
  <c r="B2020" i="6"/>
  <c r="B2021" i="6"/>
  <c r="B2022" i="6"/>
  <c r="B2023" i="6"/>
  <c r="B2024" i="6"/>
  <c r="B2025" i="6"/>
  <c r="B2026" i="6"/>
  <c r="B2027" i="6"/>
  <c r="B2028" i="6"/>
  <c r="B2029" i="6"/>
  <c r="B2030" i="6"/>
  <c r="B2031" i="6"/>
  <c r="B2032" i="6"/>
  <c r="B2033" i="6"/>
  <c r="B2034" i="6"/>
  <c r="B2035" i="6"/>
  <c r="B2036" i="6"/>
  <c r="B2037" i="6"/>
  <c r="B2038" i="6"/>
  <c r="B2039" i="6"/>
  <c r="B2040" i="6"/>
  <c r="B2041" i="6"/>
  <c r="B2042" i="6"/>
  <c r="B2043" i="6"/>
  <c r="B2044" i="6"/>
  <c r="B2045" i="6"/>
  <c r="B2046" i="6"/>
  <c r="B2047" i="6"/>
  <c r="B2048" i="6"/>
  <c r="B2049" i="6"/>
  <c r="B2050" i="6"/>
  <c r="B2051" i="6"/>
  <c r="B2052" i="6"/>
  <c r="B2053" i="6"/>
  <c r="B2054" i="6"/>
  <c r="B2055" i="6"/>
  <c r="B2056" i="6"/>
  <c r="B2057" i="6"/>
  <c r="B2058" i="6"/>
  <c r="B2059" i="6"/>
  <c r="B2060" i="6"/>
  <c r="B2061" i="6"/>
  <c r="B2062" i="6"/>
  <c r="B2063" i="6"/>
  <c r="B2064" i="6"/>
  <c r="B2065" i="6"/>
  <c r="B2066" i="6"/>
  <c r="B2067" i="6"/>
  <c r="B2068" i="6"/>
  <c r="B2069" i="6"/>
  <c r="B2070" i="6"/>
  <c r="B2071" i="6"/>
  <c r="B2072" i="6"/>
  <c r="B2073" i="6"/>
  <c r="B2074" i="6"/>
  <c r="B2075" i="6"/>
  <c r="B2076" i="6"/>
  <c r="B2077" i="6"/>
  <c r="B2078" i="6"/>
  <c r="B2079" i="6"/>
  <c r="B2080" i="6"/>
  <c r="B2081" i="6"/>
  <c r="B2082" i="6"/>
  <c r="B2083" i="6"/>
  <c r="B2084" i="6"/>
  <c r="B2085" i="6"/>
  <c r="B2086" i="6"/>
  <c r="B2087" i="6"/>
  <c r="B2088" i="6"/>
  <c r="B2089" i="6"/>
  <c r="B2090" i="6"/>
  <c r="B2091" i="6"/>
  <c r="B2092" i="6"/>
  <c r="B2093" i="6"/>
  <c r="B2094" i="6"/>
  <c r="B2095" i="6"/>
  <c r="B2096" i="6"/>
  <c r="B2097" i="6"/>
  <c r="B2098" i="6"/>
  <c r="B2099" i="6"/>
  <c r="B2100" i="6"/>
  <c r="B2101" i="6"/>
  <c r="B2102" i="6"/>
  <c r="B2103" i="6"/>
  <c r="B2104" i="6"/>
  <c r="B2105" i="6"/>
  <c r="B2106" i="6"/>
  <c r="B2107" i="6"/>
  <c r="B2108" i="6"/>
  <c r="B2109" i="6"/>
  <c r="B2110" i="6"/>
  <c r="B2111" i="6"/>
  <c r="B2112" i="6"/>
  <c r="B2113" i="6"/>
  <c r="B2114" i="6"/>
  <c r="B2115" i="6"/>
  <c r="B2116" i="6"/>
  <c r="B2117" i="6"/>
  <c r="B2118" i="6"/>
  <c r="B2119" i="6"/>
  <c r="B2120" i="6"/>
  <c r="B2121" i="6"/>
  <c r="B2122" i="6"/>
  <c r="B2123" i="6"/>
  <c r="B2124" i="6"/>
  <c r="B2125" i="6"/>
  <c r="B2126" i="6"/>
  <c r="B2127" i="6"/>
  <c r="B2128" i="6"/>
  <c r="B2129" i="6"/>
  <c r="B2130" i="6"/>
  <c r="B2131" i="6"/>
  <c r="B2132" i="6"/>
  <c r="B2133" i="6"/>
  <c r="B2134" i="6"/>
  <c r="B2135" i="6"/>
  <c r="B2136" i="6"/>
  <c r="B2137" i="6"/>
  <c r="B2138" i="6"/>
  <c r="B2139" i="6"/>
  <c r="B2140" i="6"/>
  <c r="B2141" i="6"/>
  <c r="B2142" i="6"/>
  <c r="B2143" i="6"/>
  <c r="B2144" i="6"/>
  <c r="B2145" i="6"/>
  <c r="B2146" i="6"/>
  <c r="B2147" i="6"/>
  <c r="B2148" i="6"/>
  <c r="B2149" i="6"/>
  <c r="B2150" i="6"/>
  <c r="B2151" i="6"/>
  <c r="B2152" i="6"/>
  <c r="B2153" i="6"/>
  <c r="B2154" i="6"/>
  <c r="B2155" i="6"/>
  <c r="B2156" i="6"/>
  <c r="B2157" i="6"/>
  <c r="B2158" i="6"/>
  <c r="B2159" i="6"/>
  <c r="B2160" i="6"/>
  <c r="B2161" i="6"/>
  <c r="B2162" i="6"/>
  <c r="B2163" i="6"/>
  <c r="B2164" i="6"/>
  <c r="B2165" i="6"/>
  <c r="B2166" i="6"/>
  <c r="B2167" i="6"/>
  <c r="B2168" i="6"/>
  <c r="B2169" i="6"/>
  <c r="B2170" i="6"/>
  <c r="B2171" i="6"/>
  <c r="B2172" i="6"/>
  <c r="B2173" i="6"/>
  <c r="B2174" i="6"/>
  <c r="B2175" i="6"/>
  <c r="B2176" i="6"/>
  <c r="B2177" i="6"/>
  <c r="B2178" i="6"/>
  <c r="B2179" i="6"/>
  <c r="B2180" i="6"/>
  <c r="B2181" i="6"/>
  <c r="B2182" i="6"/>
  <c r="B2183" i="6"/>
  <c r="B2184" i="6"/>
  <c r="B2185" i="6"/>
  <c r="B2186" i="6"/>
  <c r="B2187" i="6"/>
  <c r="B2188" i="6"/>
  <c r="B2189" i="6"/>
  <c r="B2190" i="6"/>
  <c r="B2191" i="6"/>
  <c r="B2192" i="6"/>
  <c r="B2193" i="6"/>
  <c r="B2194" i="6"/>
  <c r="B2195" i="6"/>
  <c r="B2196" i="6"/>
  <c r="B2197" i="6"/>
  <c r="B2198" i="6"/>
  <c r="B2199" i="6"/>
  <c r="B2200" i="6"/>
  <c r="B2201" i="6"/>
  <c r="B2202" i="6"/>
  <c r="B2203" i="6"/>
  <c r="B2204" i="6"/>
  <c r="B2205" i="6"/>
  <c r="B2206" i="6"/>
  <c r="B2207" i="6"/>
  <c r="B2208" i="6"/>
  <c r="B2209" i="6"/>
  <c r="B2210" i="6"/>
  <c r="B2211" i="6"/>
  <c r="B2212" i="6"/>
  <c r="B2213" i="6"/>
  <c r="B2214" i="6"/>
  <c r="B2215" i="6"/>
  <c r="B2216" i="6"/>
  <c r="B2217" i="6"/>
  <c r="B2218" i="6"/>
  <c r="B2219" i="6"/>
  <c r="B2220" i="6"/>
  <c r="B2221" i="6"/>
  <c r="B2222" i="6"/>
  <c r="B2223" i="6"/>
  <c r="B2224" i="6"/>
  <c r="B2225" i="6"/>
  <c r="B2226" i="6"/>
  <c r="B2227" i="6"/>
  <c r="B2228" i="6"/>
  <c r="B2229" i="6"/>
  <c r="B2230" i="6"/>
  <c r="B2231" i="6"/>
  <c r="B2232" i="6"/>
  <c r="B2233" i="6"/>
  <c r="B2234" i="6"/>
  <c r="B2235" i="6"/>
  <c r="B2236" i="6"/>
  <c r="B2237" i="6"/>
  <c r="B2238" i="6"/>
  <c r="B2239" i="6"/>
  <c r="B2240" i="6"/>
  <c r="B2241" i="6"/>
  <c r="B2242" i="6"/>
  <c r="B2243" i="6"/>
  <c r="B2244" i="6"/>
  <c r="B2245" i="6"/>
  <c r="B2246" i="6"/>
  <c r="B2247" i="6"/>
  <c r="B2248" i="6"/>
  <c r="B2249" i="6"/>
  <c r="B2250" i="6"/>
  <c r="B2251" i="6"/>
  <c r="B2252" i="6"/>
  <c r="B2253" i="6"/>
  <c r="B2254" i="6"/>
  <c r="B2255" i="6"/>
  <c r="B2256" i="6"/>
  <c r="B2257" i="6"/>
  <c r="B2258" i="6"/>
  <c r="B2259" i="6"/>
  <c r="B2260" i="6"/>
  <c r="B2261" i="6"/>
  <c r="B2262" i="6"/>
  <c r="B2263" i="6"/>
  <c r="B2264" i="6"/>
  <c r="B2265" i="6"/>
  <c r="B2266" i="6"/>
  <c r="B2267" i="6"/>
  <c r="B2268" i="6"/>
  <c r="B2269" i="6"/>
  <c r="B2270" i="6"/>
  <c r="B2271" i="6"/>
  <c r="B2272" i="6"/>
  <c r="B2273" i="6"/>
  <c r="B2274" i="6"/>
  <c r="B2275" i="6"/>
  <c r="B2276" i="6"/>
  <c r="B2277" i="6"/>
  <c r="B2278" i="6"/>
  <c r="B2279" i="6"/>
  <c r="B2280" i="6"/>
  <c r="B2281" i="6"/>
  <c r="B2282" i="6"/>
  <c r="B2283" i="6"/>
  <c r="B2284" i="6"/>
  <c r="B2285" i="6"/>
  <c r="B2286" i="6"/>
  <c r="B2287" i="6"/>
  <c r="B2288" i="6"/>
  <c r="B2289" i="6"/>
  <c r="B2290" i="6"/>
  <c r="B2291" i="6"/>
  <c r="B2292" i="6"/>
  <c r="B2293" i="6"/>
  <c r="B2294" i="6"/>
  <c r="B2295" i="6"/>
  <c r="B2296" i="6"/>
  <c r="B2297" i="6"/>
  <c r="B2298" i="6"/>
  <c r="B2299" i="6"/>
  <c r="B2300" i="6"/>
  <c r="B2301" i="6"/>
  <c r="B2302" i="6"/>
  <c r="B2303" i="6"/>
  <c r="B2304" i="6"/>
  <c r="B2305" i="6"/>
  <c r="B2306" i="6"/>
  <c r="B2307" i="6"/>
  <c r="B2308" i="6"/>
  <c r="B2309" i="6"/>
  <c r="B2310" i="6"/>
  <c r="B2311" i="6"/>
  <c r="B2312" i="6"/>
  <c r="B2313" i="6"/>
  <c r="B2314" i="6"/>
  <c r="B2315" i="6"/>
  <c r="B2316" i="6"/>
  <c r="B2317" i="6"/>
  <c r="B2318" i="6"/>
  <c r="B2319" i="6"/>
  <c r="B2320" i="6"/>
  <c r="B2321" i="6"/>
  <c r="B2322" i="6"/>
  <c r="B2323" i="6"/>
  <c r="B2324" i="6"/>
  <c r="B2325" i="6"/>
  <c r="B2326" i="6"/>
  <c r="B2327" i="6"/>
  <c r="B2328" i="6"/>
  <c r="B2329" i="6"/>
  <c r="B2330" i="6"/>
  <c r="B2331" i="6"/>
  <c r="B2332" i="6"/>
  <c r="B2333" i="6"/>
  <c r="B2334" i="6"/>
  <c r="B2335" i="6"/>
  <c r="B2336" i="6"/>
  <c r="B2337" i="6"/>
  <c r="B2338" i="6"/>
  <c r="B2339" i="6"/>
  <c r="B2340" i="6"/>
  <c r="B2341" i="6"/>
  <c r="B2342" i="6"/>
  <c r="B2343" i="6"/>
  <c r="B2344" i="6"/>
  <c r="B2345" i="6"/>
  <c r="B2346" i="6"/>
  <c r="B2347" i="6"/>
  <c r="B2348" i="6"/>
  <c r="B2349" i="6"/>
  <c r="B2350" i="6"/>
  <c r="B2351" i="6"/>
  <c r="B2352" i="6"/>
  <c r="B2353" i="6"/>
  <c r="B2354" i="6"/>
  <c r="B2355" i="6"/>
  <c r="B2356" i="6"/>
  <c r="B2357" i="6"/>
  <c r="B2358" i="6"/>
  <c r="B2359" i="6"/>
  <c r="B2360" i="6"/>
  <c r="B2361" i="6"/>
  <c r="B2362" i="6"/>
  <c r="B2363" i="6"/>
  <c r="B2364" i="6"/>
  <c r="B2365" i="6"/>
  <c r="B2366" i="6"/>
  <c r="B2367" i="6"/>
  <c r="B2368" i="6"/>
  <c r="B2369" i="6"/>
  <c r="B2370" i="6"/>
  <c r="B2371" i="6"/>
  <c r="B2372" i="6"/>
  <c r="B2373" i="6"/>
  <c r="B2374" i="6"/>
  <c r="B2375" i="6"/>
  <c r="B2376" i="6"/>
  <c r="B2377" i="6"/>
  <c r="B2378" i="6"/>
  <c r="B2379" i="6"/>
  <c r="B2380" i="6"/>
  <c r="B2381" i="6"/>
  <c r="B2382" i="6"/>
  <c r="B2383" i="6"/>
  <c r="B2384" i="6"/>
  <c r="B2385" i="6"/>
  <c r="B2386" i="6"/>
  <c r="B2387" i="6"/>
  <c r="B2388" i="6"/>
  <c r="B2389" i="6"/>
  <c r="B2390" i="6"/>
  <c r="B2391" i="6"/>
  <c r="B2392" i="6"/>
  <c r="B2393" i="6"/>
  <c r="B2394" i="6"/>
  <c r="B2395" i="6"/>
  <c r="B2396" i="6"/>
  <c r="B2397" i="6"/>
  <c r="B2398" i="6"/>
  <c r="B2399" i="6"/>
  <c r="B2400" i="6"/>
  <c r="B2401" i="6"/>
  <c r="B2402" i="6"/>
  <c r="B2403" i="6"/>
  <c r="B2404" i="6"/>
  <c r="B2405" i="6"/>
  <c r="B2406" i="6"/>
  <c r="B2407" i="6"/>
  <c r="B2408" i="6"/>
  <c r="B2409" i="6"/>
  <c r="B2410" i="6"/>
  <c r="B2411" i="6"/>
  <c r="B2412" i="6"/>
  <c r="B2413" i="6"/>
  <c r="B2414" i="6"/>
  <c r="B2415" i="6"/>
  <c r="B2416" i="6"/>
  <c r="B2417" i="6"/>
  <c r="B2418" i="6"/>
  <c r="B2419" i="6"/>
  <c r="B2420" i="6"/>
  <c r="B2421" i="6"/>
  <c r="B2422" i="6"/>
  <c r="B2423" i="6"/>
  <c r="B2424" i="6"/>
  <c r="B2425" i="6"/>
  <c r="B2426" i="6"/>
  <c r="B2427" i="6"/>
  <c r="B2428" i="6"/>
  <c r="B2429" i="6"/>
  <c r="B2430" i="6"/>
  <c r="B2431" i="6"/>
  <c r="B2432" i="6"/>
  <c r="B2433" i="6"/>
  <c r="B2434" i="6"/>
  <c r="B2435" i="6"/>
  <c r="B2436" i="6"/>
  <c r="B2437" i="6"/>
  <c r="B2438" i="6"/>
  <c r="B2439" i="6"/>
  <c r="B2440" i="6"/>
  <c r="B2441" i="6"/>
  <c r="B2442" i="6"/>
  <c r="B2443" i="6"/>
  <c r="B2444" i="6"/>
  <c r="B2445" i="6"/>
  <c r="B2446" i="6"/>
  <c r="B2447" i="6"/>
  <c r="B2448" i="6"/>
  <c r="B2449" i="6"/>
  <c r="B2450" i="6"/>
  <c r="B2451" i="6"/>
  <c r="B2452" i="6"/>
  <c r="B2453" i="6"/>
  <c r="B2454" i="6"/>
  <c r="B2455" i="6"/>
  <c r="B2456" i="6"/>
  <c r="B2457" i="6"/>
  <c r="B2458" i="6"/>
  <c r="B2459" i="6"/>
  <c r="B2460" i="6"/>
  <c r="B2461" i="6"/>
  <c r="B2462" i="6"/>
  <c r="B2463" i="6"/>
  <c r="B2464" i="6"/>
  <c r="B2465" i="6"/>
  <c r="B2466" i="6"/>
  <c r="B2467" i="6"/>
  <c r="B2468" i="6"/>
  <c r="B2469" i="6"/>
  <c r="B2470" i="6"/>
  <c r="B2471" i="6"/>
  <c r="B2472" i="6"/>
  <c r="B2473" i="6"/>
  <c r="B2474" i="6"/>
  <c r="B2475" i="6"/>
  <c r="B2476" i="6"/>
  <c r="B2477" i="6"/>
  <c r="B2478" i="6"/>
  <c r="B2479" i="6"/>
  <c r="B2480" i="6"/>
  <c r="B2481" i="6"/>
  <c r="B2482" i="6"/>
  <c r="B2483" i="6"/>
  <c r="B2484" i="6"/>
  <c r="B2485" i="6"/>
  <c r="B2486" i="6"/>
  <c r="B2487" i="6"/>
  <c r="B2488" i="6"/>
  <c r="B2489" i="6"/>
  <c r="B2490" i="6"/>
  <c r="B2491" i="6"/>
  <c r="B2492" i="6"/>
  <c r="B2493" i="6"/>
  <c r="B2494" i="6"/>
  <c r="B2495" i="6"/>
  <c r="B2496" i="6"/>
  <c r="B2497" i="6"/>
  <c r="B2498" i="6"/>
  <c r="B2499" i="6"/>
  <c r="B2500" i="6"/>
  <c r="B2501" i="6"/>
  <c r="B2502" i="6"/>
  <c r="B2503" i="6"/>
  <c r="B2504" i="6"/>
  <c r="B2505" i="6"/>
  <c r="B2506" i="6"/>
  <c r="B2507" i="6"/>
  <c r="B2508" i="6"/>
  <c r="B2509" i="6"/>
  <c r="B2510" i="6"/>
  <c r="B2511" i="6"/>
  <c r="B2512" i="6"/>
  <c r="B2513" i="6"/>
  <c r="B2514" i="6"/>
  <c r="B2515" i="6"/>
  <c r="B2516" i="6"/>
  <c r="B2517" i="6"/>
  <c r="B2518" i="6"/>
  <c r="B2519" i="6"/>
  <c r="B2520" i="6"/>
  <c r="B2521" i="6"/>
  <c r="B2522" i="6"/>
  <c r="B2523" i="6"/>
  <c r="B2524" i="6"/>
  <c r="B2525" i="6"/>
  <c r="B2526" i="6"/>
  <c r="B2527" i="6"/>
  <c r="B2528" i="6"/>
  <c r="B2529" i="6"/>
  <c r="B2530" i="6"/>
  <c r="B2531" i="6"/>
  <c r="B2532" i="6"/>
  <c r="B2533" i="6"/>
  <c r="B2534" i="6"/>
  <c r="B2535" i="6"/>
  <c r="B2536" i="6"/>
  <c r="B2537" i="6"/>
  <c r="B2538" i="6"/>
  <c r="B2539" i="6"/>
  <c r="B2540" i="6"/>
  <c r="B2541" i="6"/>
  <c r="B2542" i="6"/>
  <c r="B2543" i="6"/>
  <c r="B2544" i="6"/>
  <c r="B2545" i="6"/>
  <c r="B2546" i="6"/>
  <c r="B2547" i="6"/>
  <c r="B2548" i="6"/>
  <c r="B2549" i="6"/>
  <c r="B2550" i="6"/>
  <c r="B2551" i="6"/>
  <c r="B2552" i="6"/>
  <c r="B2553" i="6"/>
  <c r="B2554" i="6"/>
  <c r="B2555" i="6"/>
  <c r="B2556" i="6"/>
  <c r="B2557" i="6"/>
  <c r="B2558" i="6"/>
  <c r="B2559" i="6"/>
  <c r="B2560" i="6"/>
  <c r="B2561" i="6"/>
  <c r="B2562" i="6"/>
  <c r="B2563" i="6"/>
  <c r="B2564" i="6"/>
  <c r="B2565" i="6"/>
  <c r="B2566" i="6"/>
  <c r="B2567" i="6"/>
  <c r="B2568" i="6"/>
  <c r="B2569" i="6"/>
  <c r="B2570" i="6"/>
  <c r="B2571" i="6"/>
  <c r="B2572" i="6"/>
  <c r="B2573" i="6"/>
  <c r="B2574" i="6"/>
  <c r="B2575" i="6"/>
  <c r="B2576" i="6"/>
  <c r="B2577" i="6"/>
  <c r="B2578" i="6"/>
  <c r="B2579" i="6"/>
  <c r="B2580" i="6"/>
  <c r="B2581" i="6"/>
  <c r="B2582" i="6"/>
  <c r="B2583" i="6"/>
  <c r="B2584" i="6"/>
  <c r="B2585" i="6"/>
  <c r="B2586" i="6"/>
  <c r="B2587" i="6"/>
  <c r="B2588" i="6"/>
  <c r="B2589" i="6"/>
  <c r="B2590" i="6"/>
  <c r="B2591" i="6"/>
  <c r="B2592" i="6"/>
  <c r="B2593" i="6"/>
  <c r="B2594" i="6"/>
  <c r="B2595" i="6"/>
  <c r="B2596" i="6"/>
  <c r="B2597" i="6"/>
  <c r="B2598" i="6"/>
  <c r="B2599" i="6"/>
  <c r="B2600" i="6"/>
  <c r="B2601" i="6"/>
  <c r="B2602" i="6"/>
  <c r="B2603" i="6"/>
  <c r="B2604" i="6"/>
  <c r="B2605" i="6"/>
  <c r="B2606" i="6"/>
  <c r="B2607" i="6"/>
  <c r="B2608" i="6"/>
  <c r="B2609" i="6"/>
  <c r="B2610" i="6"/>
  <c r="B2611" i="6"/>
  <c r="B2612" i="6"/>
  <c r="B2613" i="6"/>
  <c r="B2614" i="6"/>
  <c r="B2615" i="6"/>
  <c r="B2616" i="6"/>
  <c r="B2617" i="6"/>
  <c r="B2618" i="6"/>
  <c r="B2619" i="6"/>
  <c r="B2620" i="6"/>
  <c r="B2621" i="6"/>
  <c r="B2622" i="6"/>
  <c r="B2623" i="6"/>
  <c r="B2624" i="6"/>
  <c r="B2625" i="6"/>
  <c r="B2626" i="6"/>
  <c r="B2627" i="6"/>
  <c r="B2628" i="6"/>
  <c r="B2629" i="6"/>
  <c r="B2630" i="6"/>
  <c r="B2631" i="6"/>
  <c r="B2632" i="6"/>
  <c r="B2633" i="6"/>
  <c r="B2634" i="6"/>
  <c r="B2635" i="6"/>
  <c r="B2636" i="6"/>
  <c r="B2637" i="6"/>
  <c r="B2638" i="6"/>
  <c r="B2639" i="6"/>
  <c r="B2640" i="6"/>
  <c r="B2641" i="6"/>
  <c r="B2642" i="6"/>
  <c r="B2643" i="6"/>
  <c r="B2644" i="6"/>
  <c r="B2645" i="6"/>
  <c r="B2646" i="6"/>
  <c r="B2647" i="6"/>
  <c r="B2648" i="6"/>
  <c r="B2649" i="6"/>
  <c r="B2650" i="6"/>
  <c r="B2651" i="6"/>
  <c r="B2652" i="6"/>
  <c r="B2653" i="6"/>
  <c r="B2654" i="6"/>
  <c r="B2655" i="6"/>
  <c r="B2656" i="6"/>
  <c r="B2657" i="6"/>
  <c r="B2658" i="6"/>
  <c r="B2659" i="6"/>
  <c r="B2660" i="6"/>
  <c r="B2661" i="6"/>
  <c r="B2662" i="6"/>
  <c r="B2663" i="6"/>
  <c r="B2664" i="6"/>
  <c r="B2665" i="6"/>
  <c r="B2666" i="6"/>
  <c r="B2667" i="6"/>
  <c r="B2668" i="6"/>
  <c r="B2669" i="6"/>
  <c r="B2670" i="6"/>
  <c r="B2671" i="6"/>
  <c r="B2672" i="6"/>
  <c r="B2673" i="6"/>
  <c r="B2674" i="6"/>
  <c r="B2675" i="6"/>
  <c r="B2676" i="6"/>
  <c r="B2677" i="6"/>
  <c r="B2678" i="6"/>
  <c r="B2679" i="6"/>
  <c r="B2680" i="6"/>
  <c r="B2681" i="6"/>
  <c r="B2682" i="6"/>
  <c r="B2683" i="6"/>
  <c r="B2684" i="6"/>
  <c r="B2685" i="6"/>
  <c r="B2686" i="6"/>
  <c r="B2687" i="6"/>
  <c r="B2688" i="6"/>
  <c r="B2689" i="6"/>
  <c r="B2690" i="6"/>
  <c r="B2691" i="6"/>
  <c r="B2692" i="6"/>
  <c r="B2693" i="6"/>
  <c r="B2694" i="6"/>
  <c r="B2695" i="6"/>
  <c r="B2696" i="6"/>
  <c r="B2697" i="6"/>
  <c r="B2698" i="6"/>
  <c r="B2699" i="6"/>
  <c r="B2700" i="6"/>
  <c r="B2701" i="6"/>
  <c r="B2702" i="6"/>
  <c r="B2703" i="6"/>
  <c r="B2704" i="6"/>
  <c r="B2705" i="6"/>
  <c r="B2706" i="6"/>
  <c r="B2707" i="6"/>
  <c r="B2708" i="6"/>
  <c r="B2709" i="6"/>
  <c r="B2710" i="6"/>
  <c r="B2711" i="6"/>
  <c r="B2712" i="6"/>
  <c r="B2713" i="6"/>
  <c r="B2714" i="6"/>
  <c r="B2715" i="6"/>
  <c r="B2716" i="6"/>
  <c r="B2717" i="6"/>
  <c r="B2718" i="6"/>
  <c r="B2719" i="6"/>
  <c r="B2720" i="6"/>
  <c r="B2721" i="6"/>
  <c r="B2722" i="6"/>
  <c r="B2723" i="6"/>
  <c r="B2724" i="6"/>
  <c r="B2725" i="6"/>
  <c r="B2726" i="6"/>
  <c r="B2727" i="6"/>
  <c r="B2728" i="6"/>
  <c r="B2729" i="6"/>
  <c r="B2730" i="6"/>
  <c r="B2731" i="6"/>
  <c r="B2732" i="6"/>
  <c r="B2733" i="6"/>
  <c r="B2734" i="6"/>
  <c r="B2735" i="6"/>
  <c r="B2736" i="6"/>
  <c r="B2737" i="6"/>
  <c r="B2738" i="6"/>
  <c r="B2739" i="6"/>
  <c r="B2740" i="6"/>
  <c r="B2741" i="6"/>
  <c r="B2742" i="6"/>
  <c r="B2743" i="6"/>
  <c r="B2744" i="6"/>
  <c r="B2745" i="6"/>
  <c r="B2746" i="6"/>
  <c r="B2747" i="6"/>
  <c r="B2748" i="6"/>
  <c r="B2749" i="6"/>
  <c r="B2750" i="6"/>
  <c r="B2751" i="6"/>
  <c r="B2752" i="6"/>
  <c r="B2753" i="6"/>
  <c r="B2754" i="6"/>
  <c r="B2755" i="6"/>
  <c r="B2756" i="6"/>
  <c r="B2757" i="6"/>
  <c r="B2758" i="6"/>
  <c r="B2759" i="6"/>
  <c r="B2760" i="6"/>
  <c r="B2761" i="6"/>
  <c r="B2762" i="6"/>
  <c r="B2763" i="6"/>
  <c r="B2764" i="6"/>
  <c r="B2765" i="6"/>
  <c r="B2766" i="6"/>
  <c r="B2767" i="6"/>
  <c r="B2768" i="6"/>
  <c r="B2769" i="6"/>
  <c r="B2770" i="6"/>
  <c r="B2771" i="6"/>
  <c r="B2772" i="6"/>
  <c r="B2773" i="6"/>
  <c r="B2774" i="6"/>
  <c r="B2775" i="6"/>
  <c r="B2776" i="6"/>
  <c r="B2777" i="6"/>
  <c r="B2778" i="6"/>
  <c r="B2779" i="6"/>
  <c r="B2780" i="6"/>
  <c r="B2781" i="6"/>
  <c r="B2782" i="6"/>
  <c r="B2783" i="6"/>
  <c r="B2784" i="6"/>
  <c r="B2785" i="6"/>
  <c r="B2786" i="6"/>
  <c r="B2787" i="6"/>
  <c r="B2788" i="6"/>
  <c r="B2789" i="6"/>
  <c r="B2790" i="6"/>
  <c r="B2791" i="6"/>
  <c r="B2792" i="6"/>
  <c r="B2793" i="6"/>
  <c r="B2794" i="6"/>
  <c r="B2795" i="6"/>
  <c r="B2796" i="6"/>
  <c r="B2797" i="6"/>
  <c r="B2798" i="6"/>
  <c r="B2799" i="6"/>
  <c r="B2800" i="6"/>
  <c r="B2801" i="6"/>
  <c r="B2802" i="6"/>
  <c r="B2803" i="6"/>
  <c r="B2804" i="6"/>
  <c r="B2805" i="6"/>
  <c r="B2806" i="6"/>
  <c r="B2807" i="6"/>
  <c r="B2808" i="6"/>
  <c r="B2809" i="6"/>
  <c r="B2810" i="6"/>
  <c r="B2811" i="6"/>
  <c r="B2812" i="6"/>
  <c r="B2813" i="6"/>
  <c r="B2814" i="6"/>
  <c r="B2815" i="6"/>
  <c r="B2816" i="6"/>
  <c r="B2817" i="6"/>
  <c r="B2818" i="6"/>
  <c r="B2819" i="6"/>
  <c r="B2820" i="6"/>
  <c r="B2821" i="6"/>
  <c r="B2822" i="6"/>
  <c r="B2823" i="6"/>
  <c r="B2824" i="6"/>
  <c r="B2825" i="6"/>
  <c r="B2826" i="6"/>
  <c r="B2827" i="6"/>
  <c r="B2828" i="6"/>
  <c r="B2829" i="6"/>
  <c r="B2830" i="6"/>
  <c r="B2831" i="6"/>
  <c r="B2832" i="6"/>
  <c r="B2833" i="6"/>
  <c r="B2834" i="6"/>
  <c r="B2835" i="6"/>
  <c r="B2836" i="6"/>
  <c r="B2837" i="6"/>
  <c r="B2838" i="6"/>
  <c r="B2839" i="6"/>
  <c r="B2840" i="6"/>
  <c r="B2841" i="6"/>
  <c r="B2842" i="6"/>
  <c r="B2843" i="6"/>
  <c r="B2844" i="6"/>
  <c r="B2845" i="6"/>
  <c r="B2846" i="6"/>
  <c r="B2847" i="6"/>
  <c r="B2848" i="6"/>
  <c r="B2849" i="6"/>
  <c r="B2850" i="6"/>
  <c r="B2851" i="6"/>
  <c r="B2852" i="6"/>
  <c r="B2853" i="6"/>
  <c r="B2854" i="6"/>
  <c r="B2855" i="6"/>
  <c r="B2856" i="6"/>
  <c r="B2857" i="6"/>
  <c r="B2858" i="6"/>
  <c r="B2859" i="6"/>
  <c r="B2860" i="6"/>
  <c r="B2861" i="6"/>
  <c r="B2862" i="6"/>
  <c r="B2863" i="6"/>
  <c r="B2864" i="6"/>
  <c r="B2865" i="6"/>
  <c r="B2866" i="6"/>
  <c r="B2867" i="6"/>
  <c r="B2868" i="6"/>
  <c r="B2869" i="6"/>
  <c r="B2870" i="6"/>
  <c r="B2871" i="6"/>
  <c r="B2872" i="6"/>
  <c r="B2873" i="6"/>
  <c r="B2874" i="6"/>
  <c r="B2875" i="6"/>
  <c r="B2876" i="6"/>
  <c r="B2877" i="6"/>
  <c r="B2878" i="6"/>
  <c r="B2879" i="6"/>
  <c r="B2880" i="6"/>
  <c r="B2881" i="6"/>
  <c r="B2882" i="6"/>
  <c r="B2883" i="6"/>
  <c r="B2884" i="6"/>
  <c r="B2885" i="6"/>
  <c r="B2886" i="6"/>
  <c r="B2887" i="6"/>
  <c r="B2888" i="6"/>
  <c r="B2889" i="6"/>
  <c r="B2890" i="6"/>
  <c r="B2891" i="6"/>
  <c r="B2892" i="6"/>
  <c r="B2893" i="6"/>
  <c r="B2894" i="6"/>
  <c r="B2895" i="6"/>
  <c r="B2896" i="6"/>
  <c r="B2897" i="6"/>
  <c r="B2898" i="6"/>
  <c r="B2899" i="6"/>
  <c r="B2900" i="6"/>
  <c r="B2901" i="6"/>
  <c r="B2902" i="6"/>
  <c r="B2903" i="6"/>
  <c r="B2904" i="6"/>
  <c r="B2905" i="6"/>
  <c r="B2906" i="6"/>
  <c r="B2907" i="6"/>
  <c r="B2908" i="6"/>
  <c r="B2909" i="6"/>
  <c r="B2910" i="6"/>
  <c r="B2911" i="6"/>
  <c r="B2912" i="6"/>
  <c r="B2913" i="6"/>
  <c r="B2914" i="6"/>
  <c r="B2915" i="6"/>
  <c r="B2916" i="6"/>
  <c r="B2917" i="6"/>
  <c r="B2918" i="6"/>
  <c r="B2919" i="6"/>
  <c r="B2920" i="6"/>
  <c r="B2921" i="6"/>
  <c r="B2922" i="6"/>
  <c r="B2923" i="6"/>
  <c r="B2924" i="6"/>
  <c r="B2925" i="6"/>
  <c r="B2926" i="6"/>
  <c r="B2927" i="6"/>
  <c r="B2928" i="6"/>
  <c r="B2929" i="6"/>
  <c r="B2930" i="6"/>
  <c r="B2931" i="6"/>
  <c r="B2932" i="6"/>
  <c r="B2933" i="6"/>
  <c r="B2934" i="6"/>
  <c r="B2935" i="6"/>
  <c r="B2936" i="6"/>
  <c r="B2937" i="6"/>
  <c r="B2938" i="6"/>
  <c r="B2939" i="6"/>
  <c r="B2940" i="6"/>
  <c r="B2941" i="6"/>
  <c r="B2942" i="6"/>
  <c r="B2943" i="6"/>
  <c r="B2944" i="6"/>
  <c r="B2945" i="6"/>
  <c r="B2946" i="6"/>
  <c r="B2947" i="6"/>
  <c r="B2948" i="6"/>
  <c r="B2949" i="6"/>
  <c r="B2950" i="6"/>
  <c r="B2951" i="6"/>
  <c r="B2952" i="6"/>
  <c r="B2953" i="6"/>
  <c r="B2954" i="6"/>
  <c r="B2955" i="6"/>
  <c r="B2956" i="6"/>
  <c r="B2957" i="6"/>
  <c r="B2958" i="6"/>
  <c r="B2959" i="6"/>
  <c r="B2960" i="6"/>
  <c r="B2961" i="6"/>
  <c r="B2962" i="6"/>
  <c r="B2963" i="6"/>
  <c r="B2964" i="6"/>
  <c r="B2965" i="6"/>
  <c r="B2966" i="6"/>
  <c r="B2967" i="6"/>
  <c r="B2968" i="6"/>
  <c r="B2969" i="6"/>
  <c r="B2970" i="6"/>
  <c r="B2971" i="6"/>
  <c r="B2972" i="6"/>
  <c r="B2973" i="6"/>
  <c r="B2974" i="6"/>
  <c r="B2975" i="6"/>
  <c r="B2976" i="6"/>
  <c r="B2977" i="6"/>
  <c r="B2978" i="6"/>
  <c r="B2979" i="6"/>
  <c r="B2980" i="6"/>
  <c r="B2981" i="6"/>
  <c r="B2982" i="6"/>
  <c r="B2983" i="6"/>
  <c r="B2984" i="6"/>
  <c r="B2985" i="6"/>
  <c r="B2986" i="6"/>
  <c r="B2987" i="6"/>
  <c r="B2988" i="6"/>
  <c r="B2989" i="6"/>
  <c r="B2990" i="6"/>
  <c r="B2991" i="6"/>
  <c r="B2992" i="6"/>
  <c r="B2993" i="6"/>
  <c r="B2994" i="6"/>
  <c r="B2995" i="6"/>
  <c r="B2996" i="6"/>
  <c r="B2997" i="6"/>
  <c r="B2998" i="6"/>
  <c r="B2999" i="6"/>
  <c r="B3000" i="6"/>
  <c r="B3001" i="6"/>
  <c r="B3002" i="6"/>
  <c r="B3003" i="6"/>
  <c r="B3004" i="6"/>
  <c r="B3005" i="6"/>
  <c r="B3006" i="6"/>
  <c r="B3007" i="6"/>
  <c r="B3008" i="6"/>
  <c r="B3009" i="6"/>
  <c r="B3010" i="6"/>
  <c r="B3011" i="6"/>
  <c r="B3012" i="6"/>
  <c r="B3013" i="6"/>
  <c r="B3014" i="6"/>
  <c r="B3015" i="6"/>
  <c r="B3016" i="6"/>
  <c r="B3017" i="6"/>
  <c r="B3018" i="6"/>
  <c r="B3019" i="6"/>
  <c r="B3020" i="6"/>
  <c r="B3021" i="6"/>
  <c r="B3022" i="6"/>
  <c r="B3023" i="6"/>
  <c r="B3024" i="6"/>
  <c r="B3025" i="6"/>
  <c r="B3026" i="6"/>
  <c r="B3027" i="6"/>
  <c r="B3028" i="6"/>
  <c r="B3029" i="6"/>
  <c r="B3030" i="6"/>
  <c r="B3031" i="6"/>
  <c r="B3032" i="6"/>
  <c r="B3033" i="6"/>
  <c r="B3034" i="6"/>
  <c r="B3035" i="6"/>
  <c r="B3036" i="6"/>
  <c r="B3037" i="6"/>
  <c r="B3038" i="6"/>
  <c r="B3039" i="6"/>
  <c r="B3040" i="6"/>
  <c r="B3041" i="6"/>
  <c r="B3042" i="6"/>
  <c r="B3043" i="6"/>
  <c r="B3044" i="6"/>
  <c r="B3045" i="6"/>
  <c r="B3046" i="6"/>
  <c r="B3047" i="6"/>
  <c r="B3048" i="6"/>
  <c r="B3049" i="6"/>
  <c r="B3050" i="6"/>
  <c r="B3051" i="6"/>
  <c r="B3052" i="6"/>
  <c r="B3053" i="6"/>
  <c r="B3054" i="6"/>
  <c r="B3055" i="6"/>
  <c r="B3056" i="6"/>
  <c r="B3057" i="6"/>
  <c r="B3058" i="6"/>
  <c r="B3059" i="6"/>
  <c r="B3060" i="6"/>
  <c r="B3061" i="6"/>
  <c r="B3062" i="6"/>
  <c r="B3063" i="6"/>
  <c r="B3064" i="6"/>
  <c r="B3065" i="6"/>
  <c r="B3066" i="6"/>
  <c r="B3067" i="6"/>
  <c r="B3068" i="6"/>
  <c r="B3069" i="6"/>
  <c r="B3070" i="6"/>
  <c r="B3071" i="6"/>
  <c r="B3072" i="6"/>
  <c r="B3073" i="6"/>
  <c r="B3074" i="6"/>
  <c r="B3075" i="6"/>
  <c r="B3076" i="6"/>
  <c r="B3077" i="6"/>
  <c r="B3078" i="6"/>
  <c r="B3079" i="6"/>
  <c r="B3080" i="6"/>
  <c r="B3081" i="6"/>
  <c r="B3082" i="6"/>
  <c r="B3083" i="6"/>
  <c r="B3084" i="6"/>
  <c r="B3085" i="6"/>
  <c r="B3086" i="6"/>
  <c r="B3087" i="6"/>
  <c r="B3088" i="6"/>
  <c r="B3089" i="6"/>
  <c r="B3090" i="6"/>
  <c r="B3091" i="6"/>
  <c r="B3092" i="6"/>
  <c r="B3093" i="6"/>
  <c r="B3094" i="6"/>
  <c r="B3095" i="6"/>
  <c r="B3096" i="6"/>
  <c r="B3097" i="6"/>
  <c r="B3098" i="6"/>
  <c r="B3099" i="6"/>
  <c r="B3100" i="6"/>
  <c r="B3101" i="6"/>
  <c r="B3102" i="6"/>
  <c r="B3103" i="6"/>
  <c r="B3104" i="6"/>
  <c r="B3105" i="6"/>
  <c r="B3106" i="6"/>
  <c r="B3107" i="6"/>
  <c r="B3108" i="6"/>
  <c r="B3109" i="6"/>
  <c r="B3110" i="6"/>
  <c r="B3111" i="6"/>
  <c r="B3112" i="6"/>
  <c r="B3113" i="6"/>
  <c r="B3114" i="6"/>
  <c r="B3115" i="6"/>
  <c r="B3116" i="6"/>
  <c r="B3117" i="6"/>
  <c r="B3118" i="6"/>
  <c r="B3119" i="6"/>
  <c r="B3120" i="6"/>
  <c r="B3121" i="6"/>
  <c r="B3122" i="6"/>
  <c r="B3123" i="6"/>
  <c r="B3124" i="6"/>
  <c r="B3125" i="6"/>
  <c r="B3126" i="6"/>
  <c r="B3127" i="6"/>
  <c r="B3128" i="6"/>
  <c r="B3129" i="6"/>
  <c r="B3130" i="6"/>
  <c r="B3131" i="6"/>
  <c r="B3132" i="6"/>
  <c r="B3133" i="6"/>
  <c r="B3134" i="6"/>
  <c r="B3135" i="6"/>
  <c r="B3136" i="6"/>
  <c r="B3137" i="6"/>
  <c r="B3138" i="6"/>
  <c r="B3139" i="6"/>
  <c r="B3140" i="6"/>
  <c r="B3141" i="6"/>
  <c r="B3142" i="6"/>
  <c r="B3143" i="6"/>
  <c r="B3144" i="6"/>
  <c r="B3145" i="6"/>
  <c r="B3146" i="6"/>
  <c r="B3147" i="6"/>
  <c r="B3148" i="6"/>
  <c r="B3149" i="6"/>
  <c r="B3150" i="6"/>
  <c r="B3151" i="6"/>
  <c r="B3152" i="6"/>
  <c r="B3153" i="6"/>
  <c r="B3154" i="6"/>
  <c r="B3155" i="6"/>
  <c r="B3156" i="6"/>
  <c r="B3157" i="6"/>
  <c r="B3158" i="6"/>
  <c r="B3159" i="6"/>
  <c r="B3160" i="6"/>
  <c r="B3161" i="6"/>
  <c r="B3162" i="6"/>
  <c r="B3163" i="6"/>
  <c r="B3164" i="6"/>
  <c r="B3165" i="6"/>
  <c r="B3166" i="6"/>
  <c r="B3167" i="6"/>
  <c r="B3168" i="6"/>
  <c r="B3169" i="6"/>
  <c r="B3170" i="6"/>
  <c r="B3171" i="6"/>
  <c r="B3172" i="6"/>
  <c r="B3173" i="6"/>
  <c r="B3174" i="6"/>
  <c r="B3175" i="6"/>
  <c r="B3176" i="6"/>
  <c r="B3177" i="6"/>
  <c r="B3178" i="6"/>
  <c r="B3179" i="6"/>
  <c r="B3180" i="6"/>
  <c r="B3181" i="6"/>
  <c r="B3182" i="6"/>
  <c r="B3183" i="6"/>
  <c r="B3184" i="6"/>
  <c r="B3185" i="6"/>
  <c r="B3186" i="6"/>
  <c r="B3187" i="6"/>
  <c r="B3188" i="6"/>
  <c r="B3189" i="6"/>
  <c r="B3190" i="6"/>
  <c r="B3191" i="6"/>
  <c r="B3192" i="6"/>
  <c r="B3193" i="6"/>
  <c r="B3194" i="6"/>
  <c r="B3195" i="6"/>
  <c r="B3196" i="6"/>
  <c r="B3197" i="6"/>
  <c r="B3198" i="6"/>
  <c r="B3199" i="6"/>
  <c r="B3200" i="6"/>
  <c r="B3201" i="6"/>
  <c r="B3202" i="6"/>
  <c r="B3203" i="6"/>
  <c r="B3204" i="6"/>
  <c r="B3205" i="6"/>
  <c r="B3206" i="6"/>
  <c r="B3207" i="6"/>
  <c r="B3208" i="6"/>
  <c r="B3209" i="6"/>
  <c r="B3210" i="6"/>
  <c r="B3211" i="6"/>
  <c r="B3212" i="6"/>
  <c r="B3213" i="6"/>
  <c r="B3214" i="6"/>
  <c r="B3215" i="6"/>
  <c r="B3216" i="6"/>
  <c r="B3217" i="6"/>
  <c r="B3218" i="6"/>
  <c r="B3219" i="6"/>
  <c r="B3220" i="6"/>
  <c r="B3221" i="6"/>
  <c r="B3222" i="6"/>
  <c r="B3223" i="6"/>
  <c r="B3224" i="6"/>
  <c r="B3225" i="6"/>
  <c r="B3226" i="6"/>
  <c r="B3227" i="6"/>
  <c r="B3228" i="6"/>
  <c r="B3229" i="6"/>
  <c r="B3230" i="6"/>
  <c r="B3231" i="6"/>
  <c r="B3232" i="6"/>
  <c r="B3233" i="6"/>
  <c r="B3234" i="6"/>
  <c r="B3235" i="6"/>
  <c r="B3236" i="6"/>
  <c r="B3237" i="6"/>
  <c r="B3238" i="6"/>
  <c r="B3239" i="6"/>
  <c r="B3240" i="6"/>
  <c r="B3241" i="6"/>
  <c r="B3242" i="6"/>
  <c r="B3243" i="6"/>
  <c r="B3244" i="6"/>
  <c r="B3245" i="6"/>
  <c r="B3246" i="6"/>
  <c r="B3247" i="6"/>
  <c r="B3248" i="6"/>
  <c r="B3249" i="6"/>
  <c r="B3250" i="6"/>
  <c r="B3251" i="6"/>
  <c r="B3252" i="6"/>
  <c r="B3253" i="6"/>
  <c r="B3254" i="6"/>
  <c r="B3255" i="6"/>
  <c r="B3256" i="6"/>
  <c r="B3257" i="6"/>
  <c r="B3258" i="6"/>
  <c r="B3259" i="6"/>
  <c r="B3260" i="6"/>
  <c r="B3261" i="6"/>
  <c r="B3262" i="6"/>
  <c r="B3263" i="6"/>
  <c r="B3264" i="6"/>
  <c r="B3265" i="6"/>
  <c r="B3266" i="6"/>
  <c r="B3267" i="6"/>
  <c r="B3268" i="6"/>
  <c r="B3269" i="6"/>
  <c r="B3270" i="6"/>
  <c r="B3271" i="6"/>
  <c r="B3272" i="6"/>
  <c r="B3273" i="6"/>
  <c r="B3274" i="6"/>
  <c r="B3275" i="6"/>
  <c r="B3276" i="6"/>
  <c r="B3277" i="6"/>
  <c r="B3278" i="6"/>
  <c r="B3279" i="6"/>
  <c r="B3280" i="6"/>
  <c r="B3281" i="6"/>
  <c r="B3282" i="6"/>
  <c r="B3283" i="6"/>
  <c r="B3284" i="6"/>
  <c r="B3285" i="6"/>
  <c r="B3286" i="6"/>
  <c r="B3287" i="6"/>
  <c r="B3288" i="6"/>
  <c r="B3289" i="6"/>
  <c r="B3290" i="6"/>
  <c r="B3291" i="6"/>
  <c r="B3292" i="6"/>
  <c r="B3293" i="6"/>
  <c r="B3294" i="6"/>
  <c r="B3295" i="6"/>
  <c r="B3296" i="6"/>
  <c r="B3297" i="6"/>
  <c r="B3298" i="6"/>
  <c r="B3299" i="6"/>
  <c r="B3300" i="6"/>
  <c r="B3301" i="6"/>
  <c r="B3302" i="6"/>
  <c r="B3303" i="6"/>
  <c r="B3304" i="6"/>
  <c r="B3305" i="6"/>
  <c r="B3306" i="6"/>
  <c r="B3307" i="6"/>
  <c r="B3308" i="6"/>
  <c r="B3309" i="6"/>
  <c r="B3310" i="6"/>
  <c r="B3311" i="6"/>
  <c r="B3312" i="6"/>
  <c r="B3313" i="6"/>
  <c r="B3314" i="6"/>
  <c r="B3315" i="6"/>
  <c r="B3316" i="6"/>
  <c r="B3317" i="6"/>
  <c r="B3318" i="6"/>
  <c r="B3319" i="6"/>
  <c r="B3320" i="6"/>
  <c r="B3321" i="6"/>
  <c r="B3322" i="6"/>
  <c r="B3323" i="6"/>
  <c r="B3324" i="6"/>
  <c r="B3325" i="6"/>
  <c r="B3326" i="6"/>
  <c r="B3327" i="6"/>
  <c r="B3328" i="6"/>
  <c r="B3329" i="6"/>
  <c r="B3330" i="6"/>
  <c r="B3331" i="6"/>
  <c r="B3332" i="6"/>
  <c r="B3333" i="6"/>
  <c r="B3334" i="6"/>
  <c r="B3335" i="6"/>
  <c r="B3336" i="6"/>
  <c r="B3337" i="6"/>
  <c r="B3338" i="6"/>
  <c r="B3339" i="6"/>
  <c r="B3340" i="6"/>
  <c r="B3341" i="6"/>
  <c r="B3342" i="6"/>
  <c r="B3343" i="6"/>
  <c r="B3344" i="6"/>
  <c r="B3345" i="6"/>
  <c r="B3346" i="6"/>
  <c r="B3347" i="6"/>
  <c r="B3348" i="6"/>
  <c r="B3349" i="6"/>
  <c r="B3350" i="6"/>
  <c r="B3351" i="6"/>
  <c r="B3352" i="6"/>
  <c r="B3353" i="6"/>
  <c r="B3354" i="6"/>
  <c r="B3355" i="6"/>
  <c r="B3356" i="6"/>
  <c r="B3357" i="6"/>
  <c r="B3358" i="6"/>
  <c r="B3359" i="6"/>
  <c r="B3360" i="6"/>
  <c r="B3361" i="6"/>
  <c r="B3362" i="6"/>
  <c r="B3363" i="6"/>
  <c r="B3364" i="6"/>
  <c r="B3365" i="6"/>
  <c r="B3366" i="6"/>
  <c r="B3367" i="6"/>
  <c r="B3368" i="6"/>
  <c r="B3369" i="6"/>
  <c r="B3370" i="6"/>
  <c r="B3371" i="6"/>
  <c r="B3372" i="6"/>
  <c r="B3373" i="6"/>
  <c r="B3374" i="6"/>
  <c r="B3375" i="6"/>
  <c r="B3376" i="6"/>
  <c r="B3377" i="6"/>
  <c r="B3378" i="6"/>
  <c r="B3379" i="6"/>
  <c r="B3380" i="6"/>
  <c r="B3381" i="6"/>
  <c r="B3382" i="6"/>
  <c r="B3383" i="6"/>
  <c r="B3384" i="6"/>
  <c r="B3385" i="6"/>
  <c r="B3386" i="6"/>
  <c r="B3387" i="6"/>
  <c r="B3388" i="6"/>
  <c r="B3389" i="6"/>
  <c r="B3390" i="6"/>
  <c r="B3391" i="6"/>
  <c r="B3392" i="6"/>
  <c r="B3393" i="6"/>
  <c r="B3394" i="6"/>
  <c r="B3395" i="6"/>
  <c r="B3396" i="6"/>
  <c r="B3397" i="6"/>
  <c r="B3398" i="6"/>
  <c r="B3399" i="6"/>
  <c r="B3400" i="6"/>
  <c r="B3401" i="6"/>
  <c r="B3402" i="6"/>
  <c r="B3403" i="6"/>
  <c r="B3404" i="6"/>
  <c r="B3405" i="6"/>
  <c r="B3406" i="6"/>
  <c r="B3407" i="6"/>
  <c r="B3408" i="6"/>
  <c r="B3409" i="6"/>
  <c r="B3410" i="6"/>
  <c r="B3411" i="6"/>
  <c r="B3412" i="6"/>
  <c r="B3413" i="6"/>
  <c r="B3414" i="6"/>
  <c r="B3415" i="6"/>
  <c r="B3416" i="6"/>
  <c r="B3417" i="6"/>
  <c r="B3418" i="6"/>
  <c r="B3419" i="6"/>
  <c r="B3420" i="6"/>
  <c r="B3421" i="6"/>
  <c r="B3422" i="6"/>
  <c r="B3423" i="6"/>
  <c r="B3424" i="6"/>
  <c r="B3425" i="6"/>
  <c r="B3426" i="6"/>
  <c r="B3427" i="6"/>
  <c r="B3428" i="6"/>
  <c r="B3429" i="6"/>
  <c r="B3430" i="6"/>
  <c r="B3431" i="6"/>
  <c r="B3432" i="6"/>
  <c r="B3433" i="6"/>
  <c r="B3434" i="6"/>
  <c r="B3435" i="6"/>
  <c r="B3436" i="6"/>
  <c r="B3437" i="6"/>
  <c r="B3438" i="6"/>
  <c r="B3439" i="6"/>
  <c r="B3440" i="6"/>
  <c r="B3441" i="6"/>
  <c r="B3442" i="6"/>
  <c r="B3443" i="6"/>
  <c r="B3444" i="6"/>
  <c r="B3445" i="6"/>
  <c r="B3446" i="6"/>
  <c r="B3447" i="6"/>
  <c r="B3448" i="6"/>
  <c r="B3449" i="6"/>
  <c r="B3450" i="6"/>
  <c r="B3451" i="6"/>
  <c r="B3452" i="6"/>
  <c r="B3453" i="6"/>
  <c r="B3454" i="6"/>
  <c r="B3455" i="6"/>
  <c r="B3456" i="6"/>
  <c r="B3457" i="6"/>
  <c r="B3458" i="6"/>
  <c r="B3459" i="6"/>
  <c r="B3460" i="6"/>
  <c r="B3461" i="6"/>
  <c r="B3462" i="6"/>
  <c r="B3463" i="6"/>
  <c r="B3464" i="6"/>
  <c r="B3465" i="6"/>
  <c r="B3466" i="6"/>
  <c r="B3467" i="6"/>
  <c r="B3468" i="6"/>
  <c r="B3469" i="6"/>
  <c r="B3470" i="6"/>
  <c r="B3471" i="6"/>
  <c r="B3472" i="6"/>
  <c r="B3473" i="6"/>
  <c r="B3474" i="6"/>
  <c r="B3475" i="6"/>
  <c r="B3476" i="6"/>
  <c r="B3477" i="6"/>
  <c r="B3478" i="6"/>
  <c r="B3479" i="6"/>
  <c r="B3480" i="6"/>
  <c r="B3481" i="6"/>
  <c r="B3482" i="6"/>
  <c r="B3483" i="6"/>
  <c r="B3484" i="6"/>
  <c r="B3485" i="6"/>
  <c r="B3486" i="6"/>
  <c r="B3487" i="6"/>
  <c r="B3488" i="6"/>
  <c r="B3489" i="6"/>
  <c r="B3490" i="6"/>
  <c r="B3491" i="6"/>
  <c r="B3492" i="6"/>
  <c r="B3493" i="6"/>
  <c r="B3494" i="6"/>
  <c r="B3495" i="6"/>
  <c r="B3496" i="6"/>
  <c r="B3497" i="6"/>
  <c r="B3498" i="6"/>
  <c r="B3499" i="6"/>
  <c r="B3500" i="6"/>
  <c r="B3501" i="6"/>
  <c r="B3502" i="6"/>
  <c r="B3503" i="6"/>
  <c r="B3504" i="6"/>
  <c r="B3505" i="6"/>
  <c r="B3506" i="6"/>
  <c r="B3507" i="6"/>
  <c r="B3508" i="6"/>
  <c r="B3509" i="6"/>
  <c r="B3510" i="6"/>
  <c r="B3511" i="6"/>
  <c r="B3512" i="6"/>
  <c r="B3513" i="6"/>
  <c r="B3514" i="6"/>
  <c r="B3515" i="6"/>
  <c r="B3516" i="6"/>
  <c r="B3517" i="6"/>
  <c r="B3518" i="6"/>
  <c r="B3519" i="6"/>
  <c r="B3520" i="6"/>
  <c r="B3521" i="6"/>
  <c r="B3522" i="6"/>
  <c r="B3523" i="6"/>
  <c r="B3524" i="6"/>
  <c r="B3525" i="6"/>
  <c r="B3526" i="6"/>
  <c r="B3527" i="6"/>
  <c r="B3528" i="6"/>
  <c r="B3529" i="6"/>
  <c r="B3530" i="6"/>
  <c r="B3531" i="6"/>
  <c r="B3532" i="6"/>
  <c r="B3533" i="6"/>
  <c r="B3534" i="6"/>
  <c r="B3535" i="6"/>
  <c r="B3536" i="6"/>
  <c r="B3537" i="6"/>
  <c r="B3538" i="6"/>
  <c r="B3539" i="6"/>
  <c r="B3540" i="6"/>
  <c r="B3541" i="6"/>
  <c r="B3542" i="6"/>
  <c r="B3543" i="6"/>
  <c r="B3544" i="6"/>
  <c r="B3545" i="6"/>
  <c r="B3546" i="6"/>
  <c r="B3547" i="6"/>
  <c r="B3548" i="6"/>
  <c r="B3549" i="6"/>
  <c r="B3550" i="6"/>
  <c r="B3551" i="6"/>
  <c r="B3552" i="6"/>
  <c r="B3553" i="6"/>
  <c r="B3554" i="6"/>
  <c r="B3555" i="6"/>
  <c r="B3556" i="6"/>
  <c r="B3557" i="6"/>
  <c r="B3558" i="6"/>
  <c r="B3559" i="6"/>
  <c r="B3560" i="6"/>
  <c r="B3561" i="6"/>
  <c r="B3562" i="6"/>
  <c r="B3563" i="6"/>
  <c r="B3564" i="6"/>
  <c r="B3565" i="6"/>
  <c r="B3566" i="6"/>
  <c r="B3567" i="6"/>
  <c r="B3568" i="6"/>
  <c r="B3569" i="6"/>
  <c r="B3570" i="6"/>
  <c r="B3571" i="6"/>
  <c r="B3572" i="6"/>
  <c r="B3573" i="6"/>
  <c r="B3574" i="6"/>
  <c r="B3575" i="6"/>
  <c r="B3576" i="6"/>
  <c r="B3577" i="6"/>
  <c r="B3578" i="6"/>
  <c r="B3579" i="6"/>
  <c r="B3580" i="6"/>
  <c r="B3581" i="6"/>
  <c r="B3582" i="6"/>
  <c r="B3583" i="6"/>
  <c r="B3584" i="6"/>
  <c r="B3585" i="6"/>
  <c r="B3586" i="6"/>
  <c r="B3587" i="6"/>
  <c r="B3588" i="6"/>
  <c r="B3589" i="6"/>
  <c r="B3590" i="6"/>
  <c r="B3591" i="6"/>
  <c r="B3592" i="6"/>
  <c r="B3593" i="6"/>
  <c r="B3594" i="6"/>
  <c r="B3595" i="6"/>
  <c r="B3596" i="6"/>
  <c r="B3597" i="6"/>
  <c r="B3598" i="6"/>
  <c r="B3599" i="6"/>
  <c r="B3600" i="6"/>
  <c r="B3601" i="6"/>
  <c r="B3602" i="6"/>
  <c r="B3603" i="6"/>
  <c r="B3604" i="6"/>
  <c r="B3605" i="6"/>
  <c r="B3606" i="6"/>
  <c r="B3607" i="6"/>
  <c r="B3608" i="6"/>
  <c r="B3609" i="6"/>
  <c r="B3610" i="6"/>
  <c r="B3611" i="6"/>
  <c r="B3612" i="6"/>
  <c r="B3613" i="6"/>
  <c r="B3614" i="6"/>
  <c r="B3615" i="6"/>
  <c r="B3616" i="6"/>
  <c r="B3617" i="6"/>
  <c r="B3618" i="6"/>
  <c r="B3619" i="6"/>
  <c r="B3620" i="6"/>
  <c r="B3621" i="6"/>
  <c r="B3622" i="6"/>
  <c r="B3623" i="6"/>
  <c r="B3624" i="6"/>
  <c r="B3625" i="6"/>
  <c r="B3626" i="6"/>
  <c r="B3627" i="6"/>
  <c r="B3628" i="6"/>
  <c r="B3629" i="6"/>
  <c r="B3630" i="6"/>
  <c r="B3631" i="6"/>
  <c r="B3632" i="6"/>
  <c r="B3633" i="6"/>
  <c r="B3634" i="6"/>
  <c r="B3635" i="6"/>
  <c r="B3636" i="6"/>
  <c r="B3637" i="6"/>
  <c r="B3638" i="6"/>
  <c r="B3639" i="6"/>
  <c r="B3640" i="6"/>
  <c r="B3641" i="6"/>
  <c r="B3642" i="6"/>
  <c r="B3643" i="6"/>
  <c r="B3644" i="6"/>
  <c r="B3645" i="6"/>
  <c r="B3646" i="6"/>
  <c r="B3647" i="6"/>
  <c r="B3648" i="6"/>
  <c r="B3649" i="6"/>
  <c r="B3650" i="6"/>
  <c r="B3651" i="6"/>
  <c r="B3652" i="6"/>
  <c r="B3653" i="6"/>
  <c r="B3654" i="6"/>
  <c r="B3655" i="6"/>
  <c r="B3656" i="6"/>
  <c r="B3657" i="6"/>
  <c r="B3658" i="6"/>
  <c r="B3659" i="6"/>
  <c r="B3660" i="6"/>
  <c r="B3661" i="6"/>
  <c r="B3662" i="6"/>
  <c r="B3663" i="6"/>
  <c r="B3664" i="6"/>
  <c r="B3665" i="6"/>
  <c r="B3666" i="6"/>
  <c r="B3667" i="6"/>
  <c r="B3668" i="6"/>
  <c r="B3669" i="6"/>
  <c r="B3670" i="6"/>
  <c r="B3671" i="6"/>
  <c r="B3672" i="6"/>
  <c r="B3673" i="6"/>
  <c r="B3674" i="6"/>
  <c r="B3675" i="6"/>
  <c r="B3676" i="6"/>
  <c r="B3677" i="6"/>
  <c r="B3678" i="6"/>
  <c r="B3679" i="6"/>
  <c r="B3680" i="6"/>
  <c r="B3681" i="6"/>
  <c r="B3682" i="6"/>
  <c r="B3683" i="6"/>
  <c r="B3684" i="6"/>
  <c r="B3685" i="6"/>
  <c r="B3686" i="6"/>
  <c r="B3687" i="6"/>
  <c r="B3688" i="6"/>
  <c r="B3689" i="6"/>
  <c r="B3690" i="6"/>
  <c r="B3691" i="6"/>
  <c r="B3692" i="6"/>
  <c r="B3693" i="6"/>
  <c r="B3694" i="6"/>
  <c r="B3695" i="6"/>
  <c r="B3696" i="6"/>
  <c r="B3697" i="6"/>
  <c r="B3698" i="6"/>
  <c r="B3699" i="6"/>
  <c r="B3700" i="6"/>
  <c r="B3701" i="6"/>
  <c r="B3702" i="6"/>
  <c r="B3703" i="6"/>
  <c r="B3704" i="6"/>
  <c r="B3705" i="6"/>
  <c r="B3706" i="6"/>
  <c r="B3707" i="6"/>
  <c r="B3708" i="6"/>
  <c r="B3709" i="6"/>
  <c r="B3710" i="6"/>
  <c r="B3711" i="6"/>
  <c r="B3712" i="6"/>
  <c r="B3713" i="6"/>
  <c r="B3714" i="6"/>
  <c r="B3715" i="6"/>
  <c r="B3716" i="6"/>
  <c r="B3717" i="6"/>
  <c r="B3718" i="6"/>
  <c r="B3719" i="6"/>
  <c r="B3720" i="6"/>
  <c r="B3721" i="6"/>
  <c r="B3722" i="6"/>
  <c r="B3723" i="6"/>
  <c r="B3724" i="6"/>
  <c r="B3725" i="6"/>
  <c r="B3726" i="6"/>
  <c r="B3727" i="6"/>
  <c r="B3728" i="6"/>
  <c r="B3729" i="6"/>
  <c r="B3730" i="6"/>
  <c r="B3731" i="6"/>
  <c r="B3732" i="6"/>
  <c r="B3733" i="6"/>
  <c r="B3734" i="6"/>
  <c r="B3735" i="6"/>
  <c r="B3736" i="6"/>
  <c r="B3737" i="6"/>
  <c r="B3738" i="6"/>
  <c r="B3739" i="6"/>
  <c r="B3740" i="6"/>
  <c r="B3741" i="6"/>
  <c r="B3742" i="6"/>
  <c r="B3743" i="6"/>
  <c r="B3744" i="6"/>
  <c r="B3745" i="6"/>
  <c r="B3746" i="6"/>
  <c r="B3747" i="6"/>
  <c r="B3748" i="6"/>
  <c r="B3749" i="6"/>
  <c r="B3750" i="6"/>
  <c r="B3751" i="6"/>
  <c r="B3752" i="6"/>
  <c r="B3753" i="6"/>
  <c r="B3754" i="6"/>
  <c r="B3755" i="6"/>
  <c r="B3756" i="6"/>
  <c r="B3757" i="6"/>
  <c r="B3758" i="6"/>
  <c r="B3759" i="6"/>
  <c r="B3760" i="6"/>
  <c r="B3761" i="6"/>
  <c r="B3762" i="6"/>
  <c r="B3763" i="6"/>
  <c r="B3764" i="6"/>
  <c r="B3765" i="6"/>
  <c r="B3766" i="6"/>
  <c r="B3767" i="6"/>
  <c r="B3768" i="6"/>
  <c r="B3769" i="6"/>
  <c r="B3770" i="6"/>
  <c r="B3771" i="6"/>
  <c r="B3772" i="6"/>
  <c r="B3773" i="6"/>
  <c r="B3774" i="6"/>
  <c r="B3775" i="6"/>
  <c r="B3776" i="6"/>
  <c r="B3777" i="6"/>
  <c r="B3778" i="6"/>
  <c r="B3779" i="6"/>
  <c r="B3780" i="6"/>
  <c r="B3781" i="6"/>
  <c r="B3782" i="6"/>
  <c r="B3783" i="6"/>
  <c r="B3784" i="6"/>
  <c r="B3785" i="6"/>
  <c r="B3786" i="6"/>
  <c r="B3787" i="6"/>
  <c r="B3788" i="6"/>
  <c r="B3789" i="6"/>
  <c r="B3790" i="6"/>
  <c r="B3791" i="6"/>
  <c r="B3792" i="6"/>
  <c r="B3793" i="6"/>
  <c r="B3794" i="6"/>
  <c r="B3795" i="6"/>
  <c r="B3796" i="6"/>
  <c r="B3797" i="6"/>
  <c r="B3798" i="6"/>
  <c r="B3799" i="6"/>
  <c r="B3800" i="6"/>
  <c r="B3801" i="6"/>
  <c r="B3802" i="6"/>
  <c r="B3803" i="6"/>
  <c r="B3804" i="6"/>
  <c r="B3805" i="6"/>
  <c r="B3806" i="6"/>
  <c r="B3807" i="6"/>
  <c r="B3808" i="6"/>
  <c r="B3809" i="6"/>
  <c r="B3810" i="6"/>
  <c r="B3811" i="6"/>
  <c r="B3812" i="6"/>
  <c r="B3813" i="6"/>
  <c r="B3814" i="6"/>
  <c r="B3815" i="6"/>
  <c r="B3816" i="6"/>
  <c r="B3817" i="6"/>
  <c r="B3818" i="6"/>
  <c r="B3819" i="6"/>
  <c r="B3820" i="6"/>
  <c r="B3821" i="6"/>
  <c r="B3822" i="6"/>
  <c r="B3823" i="6"/>
  <c r="B3824" i="6"/>
  <c r="B3825" i="6"/>
  <c r="B3826" i="6"/>
  <c r="B3827" i="6"/>
  <c r="B3828" i="6"/>
  <c r="B3829" i="6"/>
  <c r="B3830" i="6"/>
  <c r="B3831" i="6"/>
  <c r="B3832" i="6"/>
  <c r="B3833" i="6"/>
  <c r="B3834" i="6"/>
  <c r="B3835" i="6"/>
  <c r="B3836" i="6"/>
  <c r="B3837" i="6"/>
  <c r="B3838" i="6"/>
  <c r="B3839" i="6"/>
  <c r="B3840" i="6"/>
  <c r="B3841" i="6"/>
  <c r="B3842" i="6"/>
  <c r="B3843" i="6"/>
  <c r="B3844" i="6"/>
  <c r="B3845" i="6"/>
  <c r="B3846" i="6"/>
  <c r="B3847" i="6"/>
  <c r="B3848" i="6"/>
  <c r="B3849" i="6"/>
  <c r="B3850" i="6"/>
  <c r="B3851" i="6"/>
  <c r="B3852" i="6"/>
  <c r="B3853" i="6"/>
  <c r="B3854" i="6"/>
  <c r="B3855" i="6"/>
  <c r="B3856" i="6"/>
  <c r="B3857" i="6"/>
  <c r="B3858" i="6"/>
  <c r="B3859" i="6"/>
  <c r="B3860" i="6"/>
  <c r="B3861" i="6"/>
  <c r="B3862" i="6"/>
  <c r="B3863" i="6"/>
  <c r="B3864" i="6"/>
  <c r="B3865" i="6"/>
  <c r="B3866" i="6"/>
  <c r="B3867" i="6"/>
  <c r="B3868" i="6"/>
  <c r="B3869" i="6"/>
  <c r="B3870" i="6"/>
  <c r="B3871" i="6"/>
  <c r="B3872" i="6"/>
  <c r="B3873" i="6"/>
  <c r="B3874" i="6"/>
  <c r="B3875" i="6"/>
  <c r="B3876" i="6"/>
  <c r="B3877" i="6"/>
  <c r="B3878" i="6"/>
  <c r="B3879" i="6"/>
  <c r="B3880" i="6"/>
  <c r="B3881" i="6"/>
  <c r="B3882" i="6"/>
  <c r="B3883" i="6"/>
  <c r="B3884" i="6"/>
  <c r="B3885" i="6"/>
  <c r="B3886" i="6"/>
  <c r="B3887" i="6"/>
  <c r="B3888" i="6"/>
  <c r="B3889" i="6"/>
  <c r="B3890" i="6"/>
  <c r="B3891" i="6"/>
  <c r="B3892" i="6"/>
  <c r="B3893" i="6"/>
  <c r="B3894" i="6"/>
  <c r="B3895" i="6"/>
  <c r="B3896" i="6"/>
  <c r="B3897" i="6"/>
  <c r="B3898" i="6"/>
  <c r="B3899" i="6"/>
  <c r="B3900" i="6"/>
  <c r="B3901" i="6"/>
  <c r="B3902" i="6"/>
  <c r="B3903" i="6"/>
  <c r="B3904" i="6"/>
  <c r="B3905" i="6"/>
  <c r="B3906" i="6"/>
  <c r="B3907" i="6"/>
  <c r="B3908" i="6"/>
  <c r="B3909" i="6"/>
  <c r="B3910" i="6"/>
  <c r="B3911" i="6"/>
  <c r="B3912" i="6"/>
  <c r="B3913" i="6"/>
  <c r="B3914" i="6"/>
  <c r="B3915" i="6"/>
  <c r="B3916" i="6"/>
  <c r="B3917" i="6"/>
  <c r="B3918" i="6"/>
  <c r="B3919" i="6"/>
  <c r="B3920" i="6"/>
  <c r="B3921" i="6"/>
  <c r="B3922" i="6"/>
  <c r="B3923" i="6"/>
  <c r="B3924" i="6"/>
  <c r="B3925" i="6"/>
  <c r="B3926" i="6"/>
  <c r="B3927" i="6"/>
  <c r="B3928" i="6"/>
  <c r="B3929" i="6"/>
  <c r="B3930" i="6"/>
  <c r="B3931" i="6"/>
  <c r="B3932" i="6"/>
  <c r="B3933" i="6"/>
  <c r="B3934" i="6"/>
  <c r="B3935" i="6"/>
  <c r="B3936" i="6"/>
  <c r="B3937" i="6"/>
  <c r="B3938" i="6"/>
  <c r="B3939" i="6"/>
  <c r="B3940" i="6"/>
  <c r="B3941" i="6"/>
  <c r="B3942" i="6"/>
  <c r="B3943" i="6"/>
  <c r="B3944" i="6"/>
  <c r="B3945" i="6"/>
  <c r="B3946" i="6"/>
  <c r="B3947" i="6"/>
  <c r="B3948" i="6"/>
  <c r="B3949" i="6"/>
  <c r="B3950" i="6"/>
  <c r="B3951" i="6"/>
  <c r="B3952" i="6"/>
  <c r="B3953" i="6"/>
  <c r="B3954" i="6"/>
  <c r="B3955" i="6"/>
  <c r="B3956" i="6"/>
  <c r="B3957" i="6"/>
  <c r="B3958" i="6"/>
  <c r="B3959" i="6"/>
  <c r="B3960" i="6"/>
  <c r="B3961" i="6"/>
  <c r="B3962" i="6"/>
  <c r="B3963" i="6"/>
  <c r="B3964" i="6"/>
  <c r="B3965" i="6"/>
  <c r="B3966" i="6"/>
  <c r="B3967" i="6"/>
  <c r="B3968" i="6"/>
  <c r="B3969" i="6"/>
  <c r="B3970" i="6"/>
  <c r="B3971" i="6"/>
  <c r="B3972" i="6"/>
  <c r="B3973" i="6"/>
  <c r="B3974" i="6"/>
  <c r="B3975" i="6"/>
  <c r="B3976" i="6"/>
  <c r="B3977" i="6"/>
  <c r="B3978" i="6"/>
  <c r="B3979" i="6"/>
  <c r="B3980" i="6"/>
  <c r="B3981" i="6"/>
  <c r="B3982" i="6"/>
  <c r="B3983" i="6"/>
  <c r="B3984" i="6"/>
  <c r="B3985" i="6"/>
  <c r="B3986" i="6"/>
  <c r="B3987" i="6"/>
  <c r="B3988" i="6"/>
  <c r="B3989" i="6"/>
  <c r="B3990" i="6"/>
  <c r="B3991" i="6"/>
  <c r="B3992" i="6"/>
  <c r="B3993" i="6"/>
  <c r="B3994" i="6"/>
  <c r="B3995" i="6"/>
  <c r="B3996" i="6"/>
  <c r="B3997" i="6"/>
  <c r="B3998" i="6"/>
  <c r="B3999" i="6"/>
  <c r="B4000" i="6"/>
  <c r="B4001" i="6"/>
  <c r="B4002" i="6"/>
  <c r="B4003" i="6"/>
  <c r="B4004" i="6"/>
  <c r="B4005" i="6"/>
  <c r="B4006" i="6"/>
  <c r="B4007" i="6"/>
  <c r="B4008" i="6"/>
  <c r="B4009" i="6"/>
  <c r="B4010" i="6"/>
  <c r="B4011" i="6"/>
  <c r="B4012" i="6"/>
  <c r="B4013" i="6"/>
  <c r="B4014" i="6"/>
  <c r="B4015" i="6"/>
  <c r="B4016" i="6"/>
  <c r="B4017" i="6"/>
  <c r="B4018" i="6"/>
  <c r="B4019" i="6"/>
  <c r="B4020" i="6"/>
  <c r="B4021" i="6"/>
  <c r="B4022" i="6"/>
  <c r="B4023" i="6"/>
  <c r="B4024" i="6"/>
  <c r="B4025" i="6"/>
  <c r="B4026" i="6"/>
  <c r="B4027" i="6"/>
  <c r="B4028" i="6"/>
  <c r="B4029" i="6"/>
  <c r="B4030" i="6"/>
  <c r="B4031" i="6"/>
  <c r="B4032" i="6"/>
  <c r="B4033" i="6"/>
  <c r="B4034" i="6"/>
  <c r="B4035" i="6"/>
  <c r="B4036" i="6"/>
  <c r="B4037" i="6"/>
  <c r="B4038" i="6"/>
  <c r="B4039" i="6"/>
  <c r="B4040" i="6"/>
  <c r="B4041" i="6"/>
  <c r="B4042" i="6"/>
  <c r="B4043" i="6"/>
  <c r="B4044" i="6"/>
  <c r="B4045" i="6"/>
  <c r="B4046" i="6"/>
  <c r="B4047" i="6"/>
  <c r="B4048" i="6"/>
  <c r="B4049" i="6"/>
  <c r="B4050" i="6"/>
  <c r="B4051" i="6"/>
  <c r="B4052" i="6"/>
  <c r="B4053" i="6"/>
  <c r="B4054" i="6"/>
  <c r="B4055" i="6"/>
  <c r="B4056" i="6"/>
  <c r="B4057" i="6"/>
  <c r="B4058" i="6"/>
  <c r="B4059" i="6"/>
  <c r="B4060" i="6"/>
  <c r="B4061" i="6"/>
  <c r="B4062" i="6"/>
  <c r="B4063" i="6"/>
  <c r="B4064" i="6"/>
  <c r="B4065" i="6"/>
  <c r="B4066" i="6"/>
  <c r="B4067" i="6"/>
  <c r="B4068" i="6"/>
  <c r="B4069" i="6"/>
  <c r="B4070" i="6"/>
  <c r="B4071" i="6"/>
  <c r="B4072" i="6"/>
  <c r="B4073" i="6"/>
  <c r="B4074" i="6"/>
  <c r="B4075" i="6"/>
  <c r="B4076" i="6"/>
  <c r="B4077" i="6"/>
  <c r="B4078" i="6"/>
  <c r="B4079" i="6"/>
  <c r="B4080" i="6"/>
  <c r="B4081" i="6"/>
  <c r="B4082" i="6"/>
  <c r="B4083" i="6"/>
  <c r="B4084" i="6"/>
  <c r="B4085" i="6"/>
  <c r="B4086" i="6"/>
  <c r="B4087" i="6"/>
  <c r="B4088" i="6"/>
  <c r="B4089" i="6"/>
  <c r="B4090" i="6"/>
  <c r="B4091" i="6"/>
  <c r="B4092" i="6"/>
  <c r="B4093" i="6"/>
  <c r="B4094" i="6"/>
  <c r="B4095" i="6"/>
  <c r="B4096" i="6"/>
  <c r="B4097" i="6"/>
  <c r="B4098" i="6"/>
  <c r="B4099" i="6"/>
  <c r="B4100" i="6"/>
  <c r="B4101" i="6"/>
  <c r="B4102" i="6"/>
  <c r="B4103" i="6"/>
  <c r="B4104" i="6"/>
  <c r="B4105" i="6"/>
  <c r="B4106" i="6"/>
  <c r="B4107" i="6"/>
  <c r="B4108" i="6"/>
  <c r="B4109" i="6"/>
  <c r="B4110" i="6"/>
  <c r="B4111" i="6"/>
  <c r="B4112" i="6"/>
  <c r="B4113" i="6"/>
  <c r="B4114" i="6"/>
  <c r="B4115" i="6"/>
  <c r="B4116" i="6"/>
  <c r="B4117" i="6"/>
  <c r="B4118" i="6"/>
  <c r="B4119" i="6"/>
  <c r="B4120" i="6"/>
  <c r="B4121" i="6"/>
  <c r="B4122" i="6"/>
  <c r="B4123" i="6"/>
  <c r="B4124" i="6"/>
  <c r="B4125" i="6"/>
  <c r="B4126" i="6"/>
  <c r="B4127" i="6"/>
  <c r="B4128" i="6"/>
  <c r="B4129" i="6"/>
  <c r="B4130" i="6"/>
  <c r="B4131" i="6"/>
  <c r="B4132" i="6"/>
  <c r="B4133" i="6"/>
  <c r="B4134" i="6"/>
  <c r="B4135" i="6"/>
  <c r="B4136" i="6"/>
  <c r="B4137" i="6"/>
  <c r="B4138" i="6"/>
  <c r="B4139" i="6"/>
  <c r="B4140" i="6"/>
  <c r="B4141" i="6"/>
  <c r="B4142" i="6"/>
  <c r="B4143" i="6"/>
  <c r="B4144" i="6"/>
  <c r="B4145" i="6"/>
  <c r="B4146" i="6"/>
  <c r="B4147" i="6"/>
  <c r="B4148" i="6"/>
  <c r="B4149" i="6"/>
  <c r="B4150" i="6"/>
  <c r="B4151" i="6"/>
  <c r="B4152" i="6"/>
  <c r="B4153" i="6"/>
  <c r="B4154" i="6"/>
  <c r="B4155" i="6"/>
  <c r="B4156" i="6"/>
  <c r="B4157" i="6"/>
  <c r="B4158" i="6"/>
  <c r="B4159" i="6"/>
  <c r="B4160" i="6"/>
  <c r="B4161" i="6"/>
  <c r="B4162" i="6"/>
  <c r="B4163" i="6"/>
  <c r="B4164" i="6"/>
  <c r="B4165" i="6"/>
  <c r="B4166" i="6"/>
  <c r="B4167" i="6"/>
  <c r="B4168" i="6"/>
  <c r="B4169" i="6"/>
  <c r="B4170" i="6"/>
  <c r="B4171" i="6"/>
  <c r="B4172" i="6"/>
  <c r="B4173" i="6"/>
  <c r="B4174" i="6"/>
  <c r="B4175" i="6"/>
  <c r="B4176" i="6"/>
  <c r="B4177" i="6"/>
  <c r="B4178" i="6"/>
  <c r="B4179" i="6"/>
  <c r="B4180" i="6"/>
  <c r="B4181" i="6"/>
  <c r="B4182" i="6"/>
  <c r="B4183" i="6"/>
  <c r="B4184" i="6"/>
  <c r="B4185" i="6"/>
  <c r="B4186" i="6"/>
  <c r="B4187" i="6"/>
  <c r="B4188" i="6"/>
  <c r="B4189" i="6"/>
  <c r="B4190" i="6"/>
  <c r="B4191" i="6"/>
  <c r="B4192" i="6"/>
  <c r="B4193" i="6"/>
  <c r="B4194" i="6"/>
  <c r="B4195" i="6"/>
  <c r="B4196" i="6"/>
  <c r="B4197" i="6"/>
  <c r="B4198" i="6"/>
  <c r="B4199" i="6"/>
  <c r="B4200" i="6"/>
  <c r="B4201" i="6"/>
  <c r="B4202" i="6"/>
  <c r="B4203" i="6"/>
  <c r="B4204" i="6"/>
  <c r="B4205" i="6"/>
  <c r="B4206" i="6"/>
  <c r="B4207" i="6"/>
  <c r="B4208" i="6"/>
  <c r="B4209" i="6"/>
  <c r="B4210" i="6"/>
  <c r="B4211" i="6"/>
  <c r="B4212" i="6"/>
  <c r="B4213" i="6"/>
  <c r="B4214" i="6"/>
  <c r="B4215" i="6"/>
  <c r="B4216" i="6"/>
  <c r="B4217" i="6"/>
  <c r="B4218" i="6"/>
  <c r="B4219" i="6"/>
  <c r="B4220" i="6"/>
  <c r="B4221" i="6"/>
  <c r="B4222" i="6"/>
  <c r="B4223" i="6"/>
  <c r="B4224" i="6"/>
  <c r="B4225" i="6"/>
  <c r="B4226" i="6"/>
  <c r="B4227" i="6"/>
  <c r="B4228" i="6"/>
  <c r="B4229" i="6"/>
  <c r="B4230" i="6"/>
  <c r="B4231" i="6"/>
  <c r="B4232" i="6"/>
  <c r="B4233" i="6"/>
  <c r="B4234" i="6"/>
  <c r="B4235" i="6"/>
  <c r="B4236" i="6"/>
  <c r="B4237" i="6"/>
  <c r="B4238" i="6"/>
  <c r="B4239" i="6"/>
  <c r="B4240" i="6"/>
  <c r="B4241" i="6"/>
  <c r="B4242" i="6"/>
  <c r="B4243" i="6"/>
  <c r="B4244" i="6"/>
  <c r="B4245" i="6"/>
  <c r="B4246" i="6"/>
  <c r="B4247" i="6"/>
  <c r="B4248" i="6"/>
  <c r="B4249" i="6"/>
  <c r="B4250" i="6"/>
  <c r="B4251" i="6"/>
  <c r="B4252" i="6"/>
  <c r="B4253" i="6"/>
  <c r="B4254" i="6"/>
  <c r="B4255" i="6"/>
  <c r="B4256" i="6"/>
  <c r="B4257" i="6"/>
  <c r="B4258" i="6"/>
  <c r="B4259" i="6"/>
  <c r="B4260" i="6"/>
  <c r="B4261" i="6"/>
  <c r="B4262" i="6"/>
  <c r="B4263" i="6"/>
  <c r="B4264" i="6"/>
  <c r="B4265" i="6"/>
  <c r="B4266" i="6"/>
  <c r="B4267" i="6"/>
  <c r="B4268" i="6"/>
  <c r="B4269" i="6"/>
  <c r="B4270" i="6"/>
  <c r="B4271" i="6"/>
  <c r="B4272" i="6"/>
  <c r="B4273" i="6"/>
  <c r="B4274" i="6"/>
  <c r="B4275" i="6"/>
  <c r="B4276" i="6"/>
  <c r="B4277" i="6"/>
  <c r="B4278" i="6"/>
  <c r="B4279" i="6"/>
  <c r="B4280" i="6"/>
  <c r="B4281" i="6"/>
  <c r="B4282" i="6"/>
  <c r="B4283" i="6"/>
  <c r="B4284" i="6"/>
  <c r="B4285" i="6"/>
  <c r="B4286" i="6"/>
  <c r="B4287" i="6"/>
  <c r="B4288" i="6"/>
  <c r="B4289" i="6"/>
  <c r="B4290" i="6"/>
  <c r="B4291" i="6"/>
  <c r="B4292" i="6"/>
  <c r="B4293" i="6"/>
  <c r="B4294" i="6"/>
  <c r="B4295" i="6"/>
  <c r="B4296" i="6"/>
  <c r="B4297" i="6"/>
  <c r="B4298" i="6"/>
  <c r="B4299" i="6"/>
  <c r="B4300" i="6"/>
  <c r="B4301" i="6"/>
  <c r="B4302" i="6"/>
  <c r="B4303" i="6"/>
  <c r="B4304" i="6"/>
  <c r="B4305" i="6"/>
  <c r="B4306" i="6"/>
  <c r="B4307" i="6"/>
  <c r="B4308" i="6"/>
  <c r="B4309" i="6"/>
  <c r="B4310" i="6"/>
  <c r="B4311" i="6"/>
  <c r="B4312" i="6"/>
  <c r="B4313" i="6"/>
  <c r="B4314" i="6"/>
  <c r="B4315" i="6"/>
  <c r="B4316" i="6"/>
  <c r="B4317" i="6"/>
  <c r="B4318" i="6"/>
  <c r="B4319" i="6"/>
  <c r="B4320" i="6"/>
  <c r="B4321" i="6"/>
  <c r="B4322" i="6"/>
  <c r="B4323" i="6"/>
  <c r="B4324" i="6"/>
  <c r="B4325" i="6"/>
  <c r="B4326" i="6"/>
  <c r="B4327" i="6"/>
  <c r="B4328" i="6"/>
  <c r="B4329" i="6"/>
  <c r="B4330" i="6"/>
  <c r="B4331" i="6"/>
  <c r="B4332" i="6"/>
  <c r="B4333" i="6"/>
  <c r="B4334" i="6"/>
  <c r="B4335" i="6"/>
  <c r="B4336" i="6"/>
  <c r="B4337" i="6"/>
  <c r="B4338" i="6"/>
  <c r="B4339" i="6"/>
  <c r="B4340" i="6"/>
  <c r="B4341" i="6"/>
  <c r="B4342" i="6"/>
  <c r="B4343" i="6"/>
  <c r="B4344" i="6"/>
  <c r="B4345" i="6"/>
  <c r="B4346" i="6"/>
  <c r="B4347" i="6"/>
  <c r="B4348" i="6"/>
  <c r="B4349" i="6"/>
  <c r="B4350" i="6"/>
  <c r="B4351" i="6"/>
  <c r="B4352" i="6"/>
  <c r="B4353" i="6"/>
  <c r="B4354" i="6"/>
  <c r="B4355" i="6"/>
  <c r="B4356" i="6"/>
  <c r="B4357" i="6"/>
  <c r="B4358" i="6"/>
  <c r="B4359" i="6"/>
  <c r="B4360" i="6"/>
  <c r="B4361" i="6"/>
  <c r="B4362" i="6"/>
  <c r="B4363" i="6"/>
  <c r="B4364" i="6"/>
  <c r="B4365" i="6"/>
  <c r="B4366" i="6"/>
  <c r="B4367" i="6"/>
  <c r="B4368" i="6"/>
  <c r="B4369" i="6"/>
  <c r="B4370" i="6"/>
  <c r="B4371" i="6"/>
  <c r="B4372" i="6"/>
  <c r="B4373" i="6"/>
  <c r="B4374" i="6"/>
  <c r="B4375" i="6"/>
  <c r="B4376" i="6"/>
  <c r="B4377" i="6"/>
  <c r="B4378" i="6"/>
  <c r="B4379" i="6"/>
  <c r="B4380" i="6"/>
  <c r="B4381" i="6"/>
  <c r="B4382" i="6"/>
  <c r="B4383" i="6"/>
  <c r="B4384" i="6"/>
  <c r="B4385" i="6"/>
  <c r="B4386" i="6"/>
  <c r="B4387" i="6"/>
  <c r="B4388" i="6"/>
  <c r="B4389" i="6"/>
  <c r="B4390" i="6"/>
  <c r="B4391" i="6"/>
  <c r="B4392" i="6"/>
  <c r="B4393" i="6"/>
  <c r="B4394" i="6"/>
  <c r="B4395" i="6"/>
  <c r="B4396" i="6"/>
  <c r="B4397" i="6"/>
  <c r="B4398" i="6"/>
  <c r="B4399" i="6"/>
  <c r="B4400" i="6"/>
  <c r="B4401" i="6"/>
  <c r="B4402" i="6"/>
  <c r="B4403" i="6"/>
  <c r="B4404" i="6"/>
  <c r="B4405" i="6"/>
  <c r="B4406" i="6"/>
  <c r="B4407" i="6"/>
  <c r="B4408" i="6"/>
  <c r="B4409" i="6"/>
  <c r="B4410" i="6"/>
  <c r="B4411" i="6"/>
  <c r="B4412" i="6"/>
  <c r="B4413" i="6"/>
  <c r="B4414" i="6"/>
  <c r="B4415" i="6"/>
  <c r="B4416" i="6"/>
  <c r="B4417" i="6"/>
  <c r="B4418" i="6"/>
  <c r="B4419" i="6"/>
  <c r="B4420" i="6"/>
  <c r="B4421" i="6"/>
  <c r="B4422" i="6"/>
  <c r="B4423" i="6"/>
  <c r="B4424" i="6"/>
  <c r="B4" i="6"/>
  <c r="F7" i="5"/>
  <c r="F8" i="5" s="1"/>
  <c r="F9" i="5" s="1"/>
  <c r="F10" i="5" s="1"/>
  <c r="F17" i="4"/>
  <c r="F18" i="4" s="1"/>
  <c r="F16" i="4"/>
  <c r="F15" i="4"/>
  <c r="A13" i="4"/>
  <c r="A10" i="4"/>
  <c r="L45" i="3"/>
  <c r="L44" i="3"/>
  <c r="L43" i="3"/>
  <c r="L41" i="3"/>
  <c r="I14" i="3" s="1"/>
  <c r="L40" i="3"/>
  <c r="I12" i="3" s="1"/>
  <c r="L39" i="3"/>
  <c r="I11" i="3" s="1"/>
  <c r="A19" i="3"/>
  <c r="F18" i="3"/>
  <c r="E18" i="3"/>
  <c r="A17" i="3"/>
  <c r="A15" i="3"/>
  <c r="F13" i="3"/>
  <c r="I10" i="3"/>
  <c r="A10" i="3"/>
  <c r="F5" i="3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41" i="2"/>
  <c r="C107" i="1"/>
  <c r="C71" i="1"/>
  <c r="G67" i="1"/>
  <c r="C67" i="1"/>
  <c r="G66" i="1"/>
  <c r="C66" i="1"/>
  <c r="G65" i="1"/>
  <c r="D23" i="1"/>
  <c r="D35" i="1" s="1"/>
  <c r="A46" i="5" l="1"/>
  <c r="A14" i="5"/>
  <c r="A27" i="5"/>
  <c r="A28" i="5"/>
  <c r="A41" i="5"/>
  <c r="A42" i="5"/>
  <c r="A13" i="5"/>
  <c r="A15" i="5"/>
  <c r="A29" i="5"/>
  <c r="A16" i="5"/>
  <c r="A38" i="5"/>
  <c r="A30" i="5"/>
  <c r="A17" i="5"/>
  <c r="A33" i="5"/>
  <c r="D37" i="1"/>
  <c r="A6" i="5"/>
  <c r="A18" i="5"/>
  <c r="A34" i="5"/>
  <c r="D38" i="1"/>
  <c r="A7" i="5"/>
  <c r="A21" i="5"/>
  <c r="A35" i="5"/>
  <c r="A22" i="5"/>
  <c r="A36" i="5"/>
  <c r="A8" i="5"/>
  <c r="A23" i="5"/>
  <c r="A37" i="5"/>
  <c r="A10" i="5"/>
  <c r="A24" i="5"/>
  <c r="G11" i="3"/>
  <c r="E17" i="3" s="1" a="1"/>
  <c r="E17" i="3" s="1"/>
  <c r="F17" i="3" s="1"/>
  <c r="G19" i="3" s="1"/>
  <c r="G21" i="3" s="1"/>
  <c r="D26" i="1" s="1"/>
  <c r="A11" i="5"/>
  <c r="A25" i="5"/>
  <c r="A39" i="5"/>
  <c r="A12" i="5"/>
  <c r="A26" i="5"/>
  <c r="A40" i="5"/>
  <c r="A9" i="5"/>
  <c r="A19" i="5"/>
  <c r="A31" i="5"/>
  <c r="A43" i="5"/>
  <c r="A20" i="5"/>
  <c r="A32" i="5"/>
  <c r="A44" i="5"/>
  <c r="A45" i="5"/>
  <c r="A5" i="5" l="1"/>
  <c r="A2" i="5" s="1"/>
  <c r="E34" i="1" s="1"/>
  <c r="D34" i="1" s="1"/>
  <c r="D39" i="1" s="1"/>
  <c r="D41" i="1" s="1"/>
  <c r="D43" i="1" l="1"/>
  <c r="D46" i="1" s="1"/>
  <c r="D47" i="1" l="1"/>
  <c r="C6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Jake Njord</author>
  </authors>
  <commentList>
    <comment ref="D2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Project manager input this amount. Include phasing, associated finishes, etc.</t>
        </r>
      </text>
    </comment>
    <comment ref="D26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This amount will auto-populate once the A&amp;E Fee Calculator Sheet is completed.</t>
        </r>
      </text>
    </comment>
    <comment ref="D27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The $5,000 in this field is simply a placeholder. Some PMs forget to enter an amount for hazardous materials so this is the default. If your project requires more less than that, edit the box accordingly.</t>
        </r>
      </text>
    </comment>
    <comment ref="D34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The contingency amount will auto-calculate based off the contingency table located on the third tab of this spreadsheet. It's the product of the Total Estimated Construction amount multiplied by the associated percentage.</t>
        </r>
      </text>
    </comment>
    <comment ref="E35" authorId="1" shapeId="0" xr:uid="{3F3FD241-2D6F-482B-817E-7EE9F5000F64}">
      <text>
        <r>
          <rPr>
            <sz val="9"/>
            <color indexed="81"/>
            <rFont val="Tahoma"/>
            <family val="2"/>
          </rPr>
          <t>This field is to add additional funding for testing and inspections for any long travel projects or special inspections</t>
        </r>
      </text>
    </comment>
    <comment ref="D37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The insurance for the project is 0.215% of the Total Estimated Construction cost. This field will auto-calculate.</t>
        </r>
      </text>
    </comment>
    <comment ref="D45" authorId="1" shapeId="0" xr:uid="{F898BFC4-873F-40EC-9399-B526E01193E4}">
      <text>
        <r>
          <rPr>
            <sz val="9"/>
            <color indexed="81"/>
            <rFont val="Tahoma"/>
            <family val="2"/>
          </rPr>
          <t>This value should be a percent of the project and is used to calculate the appropriate DFCM Management Fee. Do NOT enter a dollar amount in this box.</t>
        </r>
      </text>
    </comment>
    <comment ref="C68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 xml:space="preserve">classroom, office, armory, infrastructure, roof, paving, etc.
</t>
        </r>
      </text>
    </comment>
    <comment ref="A84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 xml:space="preserve">Has the area of renovation/demolition been assessed for hazardous building materials within the last three years as required by DAQ?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7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 xml:space="preserve">This cell is the control for "Project Type"
1 = Architectural 
2 = Engineering
</t>
        </r>
      </text>
    </comment>
    <comment ref="U27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 xml:space="preserve">For renovation projects add to percentage above for the portion that is renovation
</t>
        </r>
      </text>
    </comment>
    <comment ref="N31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 xml:space="preserve">Architectural fee for "renovation" portion of any project is automatically increased by these additional percentages.
</t>
        </r>
      </text>
    </comment>
  </commentList>
</comments>
</file>

<file path=xl/sharedStrings.xml><?xml version="1.0" encoding="utf-8"?>
<sst xmlns="http://schemas.openxmlformats.org/spreadsheetml/2006/main" count="22250" uniqueCount="11408">
  <si>
    <t>Capital Improvement Projects</t>
  </si>
  <si>
    <t>Project Name</t>
  </si>
  <si>
    <t>Agency/Institution</t>
  </si>
  <si>
    <t>Project Manager</t>
  </si>
  <si>
    <t>Risk ID</t>
  </si>
  <si>
    <t>CBE Date</t>
  </si>
  <si>
    <t>Project Type</t>
  </si>
  <si>
    <t>Improvement</t>
  </si>
  <si>
    <t>Improv Emergency</t>
  </si>
  <si>
    <t>Improv Energy</t>
  </si>
  <si>
    <t>Construction Costs</t>
  </si>
  <si>
    <t>Improv Hazardous</t>
  </si>
  <si>
    <t>Additional Construction Items</t>
  </si>
  <si>
    <t>Improv Paving</t>
  </si>
  <si>
    <t>Location Factor</t>
  </si>
  <si>
    <t>Improv Roofing</t>
  </si>
  <si>
    <t>Total Estimated Construction</t>
  </si>
  <si>
    <t>NSF Improv No Design</t>
  </si>
  <si>
    <t>Other</t>
  </si>
  <si>
    <t>NSF Improvement</t>
  </si>
  <si>
    <t>Design Fees</t>
  </si>
  <si>
    <t>The A&amp;E Fee Calculator tab can be used to adjust the fee as needed</t>
  </si>
  <si>
    <t>Hazardous Materials</t>
  </si>
  <si>
    <t>Furnishings and Equipment</t>
  </si>
  <si>
    <t>Information Technology</t>
  </si>
  <si>
    <t>Moving and Occupancy</t>
  </si>
  <si>
    <t>High Peformance Building</t>
  </si>
  <si>
    <t>Commissioning</t>
  </si>
  <si>
    <t>Other Costs</t>
  </si>
  <si>
    <t>Contingency</t>
  </si>
  <si>
    <t>Legal Services: (.1% of Est. Construction)</t>
  </si>
  <si>
    <t>Other Funding Sources (Donations, Agency, etc.)</t>
  </si>
  <si>
    <t>***Please attach a letter or email verifying other funding sources***</t>
  </si>
  <si>
    <t>Request for State Funding:</t>
  </si>
  <si>
    <t>Capital Improvement Request Project Scope</t>
  </si>
  <si>
    <t>Agency/Institution:</t>
  </si>
  <si>
    <t>Date:</t>
  </si>
  <si>
    <t>Project Name:</t>
  </si>
  <si>
    <t>Bldg. Risk ID #</t>
  </si>
  <si>
    <t>Fiscal Year:</t>
  </si>
  <si>
    <t>Facility Type:</t>
  </si>
  <si>
    <t>FCA Project#</t>
  </si>
  <si>
    <t>Requested Amount:</t>
  </si>
  <si>
    <r>
      <rPr>
        <sz val="10"/>
        <color rgb="FF000000"/>
        <rFont val="Segoe UI"/>
        <family val="2"/>
      </rPr>
      <t>Priority Classification:</t>
    </r>
  </si>
  <si>
    <t>1 - Life Safety</t>
  </si>
  <si>
    <t>DFCM Project Manager:</t>
  </si>
  <si>
    <t>2 - Critical</t>
  </si>
  <si>
    <t>Project Description</t>
  </si>
  <si>
    <t>3 - Necessary</t>
  </si>
  <si>
    <t>4 - Programmatic</t>
  </si>
  <si>
    <t>Project Schedule</t>
  </si>
  <si>
    <t>Yes</t>
  </si>
  <si>
    <t>No</t>
  </si>
  <si>
    <t>Is there a current HazMat Assessment?</t>
  </si>
  <si>
    <t>Type of Hazardous Materials</t>
  </si>
  <si>
    <t>If not, is one needed?</t>
  </si>
  <si>
    <t>Comments</t>
  </si>
  <si>
    <t>DFCM Project Manager Comments</t>
  </si>
  <si>
    <t xml:space="preserve">Agency Contact: </t>
  </si>
  <si>
    <t>Name</t>
  </si>
  <si>
    <t>Phone</t>
  </si>
  <si>
    <t>Email</t>
  </si>
  <si>
    <t>This Project Scope document is accurate and identifies the needs of this project</t>
  </si>
  <si>
    <t>DFCM Project Manager</t>
  </si>
  <si>
    <t>Typed Name</t>
  </si>
  <si>
    <t>Agency/Institution Mgr:</t>
  </si>
  <si>
    <t>Description</t>
  </si>
  <si>
    <t>Unit of Measure</t>
  </si>
  <si>
    <t># of Units</t>
  </si>
  <si>
    <t>Cost per Unit</t>
  </si>
  <si>
    <t>Total</t>
  </si>
  <si>
    <t>TOTAL</t>
  </si>
  <si>
    <t>State of Utah</t>
  </si>
  <si>
    <t>Division of Facilities and Construction Management</t>
  </si>
  <si>
    <t>Architectural / Engineering Fee Calculator</t>
  </si>
  <si>
    <t>Fill in the cell below with a '1' for Architectural and '2' for Engineering:</t>
  </si>
  <si>
    <t>ARCHITECTURAL PROJECT DESIGN FEE SCHEDULE</t>
  </si>
  <si>
    <t>ENGINEERING PROJECT DESIGN FEE SCHEDULE</t>
  </si>
  <si>
    <t>Above</t>
  </si>
  <si>
    <t>A</t>
  </si>
  <si>
    <t>B</t>
  </si>
  <si>
    <t>C</t>
  </si>
  <si>
    <t>D</t>
  </si>
  <si>
    <t>E</t>
  </si>
  <si>
    <t>Architectural Project Complexity</t>
  </si>
  <si>
    <t>Project Budget:</t>
  </si>
  <si>
    <t>%</t>
  </si>
  <si>
    <t>Considerably less than average Complexity</t>
  </si>
  <si>
    <t>Renovation % and Amount of Budget:</t>
  </si>
  <si>
    <t>Warehouses, Parking Structures, Garages, Farm Structures, Residential Housing</t>
  </si>
  <si>
    <t>Architectural Classification - B</t>
  </si>
  <si>
    <t>a</t>
  </si>
  <si>
    <t>Less than Average Complexity</t>
  </si>
  <si>
    <t>Student Housing, Office Buildings, Complex Parking Structures, Liquor Stores, Visitor Centers, Shop &amp; Maintenance facility</t>
  </si>
  <si>
    <t>Architectural Classification - C</t>
  </si>
  <si>
    <t>Plus Renovation Fee % and Amount:</t>
  </si>
  <si>
    <t>Average Complexity</t>
  </si>
  <si>
    <t>Classroom Buildings, General Teaching Spaces, Medical Offices, Clinics, Gymnasia, Armories, Nursing Homes, Care Facilities, Strength/Fitness Ctr., Mixed-Use Housing, Public Safety Admin., Laundry</t>
  </si>
  <si>
    <t>PM Adjustment to fee</t>
  </si>
  <si>
    <t>Architectual Classification - D</t>
  </si>
  <si>
    <t>Total Budget</t>
  </si>
  <si>
    <t>More than average Complexity</t>
  </si>
  <si>
    <t>Complex Classroom Bldgs., Libraries, Dinning Facilities, Theaters - no stage,,Arena's, Auditoriums - no stage, Medical Schools, Specialty Schools, Physically Disadvantaged, Adult or Youth Detention, Court Facilities, Performing Arts, Medical Clinics, Skilled Nursing, Computer Facilities, Recreation Facilities</t>
  </si>
  <si>
    <t>Architectural Classification - E</t>
  </si>
  <si>
    <t>Considerably more than average Complexity</t>
  </si>
  <si>
    <t>Scientific Research, Medical Research, Engineering Research, Teaching Labs, Hospitals, Museums, Mental Health Facilities, Prison Facilities, Stadiums, Emergency Opps Center, Vivarium's, Fish Hatcheries, Veterinarian Facilities, Auditorium - w/Stage, Theater - w/Stage</t>
  </si>
  <si>
    <t>Engineering Project Complexity</t>
  </si>
  <si>
    <t>Engineering Classification - A</t>
  </si>
  <si>
    <t>Renovation</t>
  </si>
  <si>
    <t>Average Retaining Walls and Foundations, Average Parks, Marinas and Rec Area's, Average Roads and Streets, Average Storm Drain &amp; Sewage Collection, Small Dams, Small Bridges, Airport with simple terminal facilities, Average Roofs, Water Wells, Water Tanks, Pump Station, Lift Station</t>
  </si>
  <si>
    <t>Engineering Classification - B</t>
  </si>
  <si>
    <t>Complex</t>
  </si>
  <si>
    <t>Complex Retaining Walls and Foundations, Complex Parks, Marinas and Rec Area's, Complex Roads and Streets, Complex Storm Drain &amp; Sewage Collection, Large or Complex Small Dams, Asymmetric Bridges, Airport with Complex terminal Facilities, Complex Roofs, Sewage &amp; Water Treatment Facilities, Average Telecom Facilities, Electrical &amp; Data Transmission, Solid Waste Disposal, Average Acoustical Design, Air Pollution Abatement, Control and Testing Water Reservoirs, Utility Tunnel</t>
  </si>
  <si>
    <t>Engineering Classification - C</t>
  </si>
  <si>
    <t>Unusually Complex</t>
  </si>
  <si>
    <t>Unusual Foundations with Complex Soils, Complex Acoustical Design, Complex Mechanical and Electrical Controls, Storm Drain &amp; Sewers - Heavily Urbanized Area, Complex Large Dams, Extremely Complex Bridges, Complex Sewage &amp; Water Treatment Facilities, Complex Telecom Facilities, Complex Utility Tunnels</t>
  </si>
  <si>
    <t>Rem:  Step formulas for Complexity Section (cells I11 to I34)</t>
  </si>
  <si>
    <t>Architectural</t>
  </si>
  <si>
    <t>Engineering</t>
  </si>
  <si>
    <t>#REF!</t>
  </si>
  <si>
    <t>Improvements</t>
  </si>
  <si>
    <t>Project Scope</t>
  </si>
  <si>
    <t>Constuction Cost</t>
  </si>
  <si>
    <t>New Construction</t>
  </si>
  <si>
    <t>Remodel construction</t>
  </si>
  <si>
    <t>#ERROR!</t>
  </si>
  <si>
    <t>Insurance (.215% of Est. Construction)</t>
  </si>
  <si>
    <t>Inspections &amp; Testing:</t>
  </si>
  <si>
    <t>Remove or adjust as needed</t>
  </si>
  <si>
    <t>FY2028 Capital Budget Estimate (CBE)</t>
  </si>
  <si>
    <t>FY2028</t>
  </si>
  <si>
    <t>Adjusted Owner: Account Name</t>
  </si>
  <si>
    <t>Asset Name</t>
  </si>
  <si>
    <t>Property ID</t>
  </si>
  <si>
    <t>Address</t>
  </si>
  <si>
    <t>City</t>
  </si>
  <si>
    <t>Square Footage</t>
  </si>
  <si>
    <t>Construction Year</t>
  </si>
  <si>
    <t>Program Entry Date</t>
  </si>
  <si>
    <t>Program Exit Date</t>
  </si>
  <si>
    <t>Aggie Redrock Foundation</t>
  </si>
  <si>
    <t>Moab Academic Building</t>
  </si>
  <si>
    <t>1850 S. Aggie Boulevard, Moab, UT 84532</t>
  </si>
  <si>
    <t>Moab</t>
  </si>
  <si>
    <t>St George</t>
  </si>
  <si>
    <t>Salt Lake City</t>
  </si>
  <si>
    <t>Bridgerland Technical College</t>
  </si>
  <si>
    <t>Logan Campus - Main Building</t>
  </si>
  <si>
    <t>1301 N 600 W, Logan, UT 84321</t>
  </si>
  <si>
    <t>Logan</t>
  </si>
  <si>
    <t>Vehicle Garage Building</t>
  </si>
  <si>
    <t>Logan Campus - West Building</t>
  </si>
  <si>
    <t>1410 N 1000 W, Logan, UT 84321</t>
  </si>
  <si>
    <t>Class Project Building</t>
  </si>
  <si>
    <t>1301 North 600 West, Logan, UT 84321</t>
  </si>
  <si>
    <t>Bridgerland Technical College Health Sciences Bldg</t>
  </si>
  <si>
    <t>1385 North 600 West, Logan, UT 84321</t>
  </si>
  <si>
    <t>Bridgerland Technical College Business &amp; Innovation Hub</t>
  </si>
  <si>
    <t>940 West 1400 North, Logan, UT 84321</t>
  </si>
  <si>
    <t>Logan, UT 84321</t>
  </si>
  <si>
    <t>Corrections - CUCF</t>
  </si>
  <si>
    <t>Traffic Station</t>
  </si>
  <si>
    <t>255 E 300 N, Gunnison, UT 84634</t>
  </si>
  <si>
    <t>Gunnison</t>
  </si>
  <si>
    <t>Tower 1</t>
  </si>
  <si>
    <t>Warehouse</t>
  </si>
  <si>
    <t>Central Plant</t>
  </si>
  <si>
    <t>Vehicle Maintenance</t>
  </si>
  <si>
    <t>North Warehouse</t>
  </si>
  <si>
    <t>Enforcement</t>
  </si>
  <si>
    <t>North Gatehouse</t>
  </si>
  <si>
    <t>Tower 2</t>
  </si>
  <si>
    <t>Dog Kennel</t>
  </si>
  <si>
    <t>Culinary</t>
  </si>
  <si>
    <t>Laundry Area</t>
  </si>
  <si>
    <t>Plant Maint. Shops</t>
  </si>
  <si>
    <t>Public Shared Area</t>
  </si>
  <si>
    <t>Henry Clinic</t>
  </si>
  <si>
    <t>Dogwood Housing</t>
  </si>
  <si>
    <t>Henry Housing Admin.</t>
  </si>
  <si>
    <t>Henry Intake</t>
  </si>
  <si>
    <t>Aspen Housing</t>
  </si>
  <si>
    <t>Birch Housing</t>
  </si>
  <si>
    <t>Cedar Housing</t>
  </si>
  <si>
    <t>Henry Core Storage</t>
  </si>
  <si>
    <t>Administration Building</t>
  </si>
  <si>
    <t>Pumphouse</t>
  </si>
  <si>
    <t>Water Tank #1-500,000 Gallon</t>
  </si>
  <si>
    <t>Shooting Range Shed</t>
  </si>
  <si>
    <t>Shakedown Trailer (Temporary) with No Furnishing</t>
  </si>
  <si>
    <t>Henry Chapel</t>
  </si>
  <si>
    <t>Watertank #2 (1M gallon)</t>
  </si>
  <si>
    <t>Yard Direction Station</t>
  </si>
  <si>
    <t>UCI Building #1</t>
  </si>
  <si>
    <t>Elm Housing</t>
  </si>
  <si>
    <t>Elm Support</t>
  </si>
  <si>
    <t>Hazardous Material Storage Building</t>
  </si>
  <si>
    <t>Tower #3 (CUCF)</t>
  </si>
  <si>
    <t>Fir Housing</t>
  </si>
  <si>
    <t>Fir Support</t>
  </si>
  <si>
    <t>UCI Building #2</t>
  </si>
  <si>
    <t>Chiller Plant</t>
  </si>
  <si>
    <t>Ironwood Housing</t>
  </si>
  <si>
    <t>Maintenance/Lock-shop</t>
  </si>
  <si>
    <t>255 East 300 North, Gunnison, UT 84634</t>
  </si>
  <si>
    <t>Hickory Housing/CUCF</t>
  </si>
  <si>
    <t>Gale Housing/CUCF</t>
  </si>
  <si>
    <t>Horse Barn</t>
  </si>
  <si>
    <t>North Intake</t>
  </si>
  <si>
    <t>West 1 Monroe</t>
  </si>
  <si>
    <t>Kennel Building</t>
  </si>
  <si>
    <t>225 E 300 N, Gunnison, UT 84634</t>
  </si>
  <si>
    <t>Salt Lake City, UT 84101</t>
  </si>
  <si>
    <t>Gunnison, UT 84634</t>
  </si>
  <si>
    <t>Draper</t>
  </si>
  <si>
    <t>Corrections - Utah State Prison</t>
  </si>
  <si>
    <t>Fred House Training Academy</t>
  </si>
  <si>
    <t>14727 S Minuteman Drive, Draper, UT 84020</t>
  </si>
  <si>
    <t>Pump House</t>
  </si>
  <si>
    <t>Box 250, Draper, UT 84024</t>
  </si>
  <si>
    <t>Maint Garage/Armory</t>
  </si>
  <si>
    <t>Training Academy, 14727 Minute Man Drive, Draper, UT 84020</t>
  </si>
  <si>
    <t>Training Academy Modular #2</t>
  </si>
  <si>
    <t>Draper, UT 84020</t>
  </si>
  <si>
    <t>Training Academy Modular #1</t>
  </si>
  <si>
    <t>UDC Administration Building</t>
  </si>
  <si>
    <t>14717 S Minuteman Dr, Draper, UT 84065</t>
  </si>
  <si>
    <t>S L County Water Pump House</t>
  </si>
  <si>
    <t>14727 S Minuteman Dr, Draper, UT 84020</t>
  </si>
  <si>
    <t>Water Tank 200,000 gallon</t>
  </si>
  <si>
    <t>Water Tank 400,000 gal</t>
  </si>
  <si>
    <t>Admin. Maintenance Shop</t>
  </si>
  <si>
    <t>14744 Minuteman Drive, Draper, UT 84020</t>
  </si>
  <si>
    <t>FBI / UDC Firing Range &amp; Training Facility</t>
  </si>
  <si>
    <t>1480 North 8000 West, Salt Lake City, UT 84116</t>
  </si>
  <si>
    <t>USCF Warehouse</t>
  </si>
  <si>
    <t>USCF Male Maximum Security (Antelope)</t>
  </si>
  <si>
    <t>USCF General Population 2 (Bear 2)</t>
  </si>
  <si>
    <t>USCF General Population 4 (Bear 4)</t>
  </si>
  <si>
    <t>USCF Medical and Mental Health (Currant)</t>
  </si>
  <si>
    <t>USCF General Population 3 (Bear 3)</t>
  </si>
  <si>
    <t>USCF Movement and Critical Incident Response Team (Security)</t>
  </si>
  <si>
    <t>USCF Administration (Stephen Anderson)</t>
  </si>
  <si>
    <t>USCF Utah Correctional Industries (VT)</t>
  </si>
  <si>
    <t>USCF General Population 1 (Bear 1)</t>
  </si>
  <si>
    <t>USCF Headworks</t>
  </si>
  <si>
    <t>USCF Condenser Water Facility</t>
  </si>
  <si>
    <t>USCF Fire Water Pump Station</t>
  </si>
  <si>
    <t>USCF Female General Population (Dell)</t>
  </si>
  <si>
    <t>1480 North 8000 West, Salt Lake City, Utah 84116</t>
  </si>
  <si>
    <t>USCF Female Maximum Security (Emerald)</t>
  </si>
  <si>
    <t>USCF Female Food Service (Dell Culinary)</t>
  </si>
  <si>
    <t>USCF Female Unit Center (Dell Unit Center, DUC)</t>
  </si>
  <si>
    <t>USCF Female Utah Correctional Industries</t>
  </si>
  <si>
    <t>USCF General Unit Center (Bear Unit Center, BUC)</t>
  </si>
  <si>
    <t>USCF Board of Pardons</t>
  </si>
  <si>
    <t>USCF Central Maintenance</t>
  </si>
  <si>
    <t>USCF General Food Service</t>
  </si>
  <si>
    <t>USCF Motor Pool</t>
  </si>
  <si>
    <t>USCF Male Visitation</t>
  </si>
  <si>
    <t>USCF LEB</t>
  </si>
  <si>
    <t>USCF Reception &amp; Orientation (Freemont)</t>
  </si>
  <si>
    <t>USCF Kennel</t>
  </si>
  <si>
    <t>USCF Vehicle Sallyport Control Tower</t>
  </si>
  <si>
    <t>USCF Vehicle Directional Station</t>
  </si>
  <si>
    <t>USCF Staff Dining</t>
  </si>
  <si>
    <t>USCF Staff &amp; Visitor Screening</t>
  </si>
  <si>
    <t>USCF Special Treatment Program (Green)</t>
  </si>
  <si>
    <t>USCF Horticulture Building</t>
  </si>
  <si>
    <t>Munitions Building</t>
  </si>
  <si>
    <t>1480 N 8000 W, Salt Lake City, UT 84116</t>
  </si>
  <si>
    <t>Wasatch, So Point, Draper, UT 84020</t>
  </si>
  <si>
    <t>Greenhouse</t>
  </si>
  <si>
    <t>Tuff Shed</t>
  </si>
  <si>
    <t>UCI Production Warehouse</t>
  </si>
  <si>
    <t>Corrections AP&amp;P</t>
  </si>
  <si>
    <t>Bonneville Community Correctional Center</t>
  </si>
  <si>
    <t>1141 S 2475 W, Salt Lake City, UT 84104</t>
  </si>
  <si>
    <t>Atherton Community Correctional Center</t>
  </si>
  <si>
    <t>2588 W 2365 S, West Valley City, UT 84119</t>
  </si>
  <si>
    <t>West Valley City</t>
  </si>
  <si>
    <t>Orange Street Community Correctional Center</t>
  </si>
  <si>
    <t>80 S Orange St, Salt Lake City, UT 84116</t>
  </si>
  <si>
    <t>Northern Utah Community Correctional Center</t>
  </si>
  <si>
    <t>2445 S Watertower Way (1125 W), Ogden, UT 84401</t>
  </si>
  <si>
    <t>Ogden</t>
  </si>
  <si>
    <t>Old BCI</t>
  </si>
  <si>
    <t>3888 W 5400 S, Taylorsville, UT 84118</t>
  </si>
  <si>
    <t>Taylorsville</t>
  </si>
  <si>
    <t>Atherton Community Correctional Center Shed</t>
  </si>
  <si>
    <t>Bonneville Community Correctional Center Shed</t>
  </si>
  <si>
    <t>Orange St Community Correctional Center Garage</t>
  </si>
  <si>
    <t>Orange Street Classroom</t>
  </si>
  <si>
    <t>80 South Orange Street, Salt Lake City, UT 84101</t>
  </si>
  <si>
    <t>Fortitude Transition Center</t>
  </si>
  <si>
    <t>1747 South 900 West, Salt Lake City, UT 84101</t>
  </si>
  <si>
    <t>Timpanogos Community Treatment Center</t>
  </si>
  <si>
    <t>748 N. 1340 W., Orem, UT 84057</t>
  </si>
  <si>
    <t>Orem</t>
  </si>
  <si>
    <t>Behavioral Health Transition Facility - West Jordan</t>
  </si>
  <si>
    <t>8523 South Redwood Road, West Jordan, UT 84088</t>
  </si>
  <si>
    <t>West Jordan</t>
  </si>
  <si>
    <t>14126 Pony Express Road, Draper, UT 84020</t>
  </si>
  <si>
    <t>Tooele</t>
  </si>
  <si>
    <t>Courts</t>
  </si>
  <si>
    <t>Iron County Building</t>
  </si>
  <si>
    <t>68 S 100 E, Parowan, UT 84761</t>
  </si>
  <si>
    <t>Parowan</t>
  </si>
  <si>
    <t>Sixth District Courthouse</t>
  </si>
  <si>
    <t>100 North Main Street, Manti, UT 84642</t>
  </si>
  <si>
    <t>Manti</t>
  </si>
  <si>
    <t>Historic Bishops Storehouse</t>
  </si>
  <si>
    <t>90 N Main Street, Manti, UT 84642</t>
  </si>
  <si>
    <t>Provo</t>
  </si>
  <si>
    <t>Ogden, UT 84408</t>
  </si>
  <si>
    <t>Cedar City</t>
  </si>
  <si>
    <t>Davis Technical College</t>
  </si>
  <si>
    <t>Haven J &amp; Bonnie Rae Barlow Manufacturing Tech Building</t>
  </si>
  <si>
    <t>550 East 300 South, Kaysville, UT 84037</t>
  </si>
  <si>
    <t>Kaysville</t>
  </si>
  <si>
    <t>Freeport D-5</t>
  </si>
  <si>
    <t>Freeport Center, Clearfield, UT 84015</t>
  </si>
  <si>
    <t>Clearfield</t>
  </si>
  <si>
    <t>Morgan Business Resource Center</t>
  </si>
  <si>
    <t>318 East 300 North, , 84050</t>
  </si>
  <si>
    <t>Michael J. Bouwhuis Allied Health Building</t>
  </si>
  <si>
    <t>435 S Simmons Way, Kaysville, UT 84037</t>
  </si>
  <si>
    <t>North Building</t>
  </si>
  <si>
    <t>605 East Davis Tech Drive, Kaysville, UT 84037</t>
  </si>
  <si>
    <t>Davis Tech North Irrigation Shed</t>
  </si>
  <si>
    <t>826 E. 250 S., Kaysville, UT 84037</t>
  </si>
  <si>
    <t>Welding Building</t>
  </si>
  <si>
    <t>355 S 650 E, Kaysville, UT 84037</t>
  </si>
  <si>
    <t>Davis Technical College Main Building</t>
  </si>
  <si>
    <t>550 S. 300 S., Kaysville, UT 84037</t>
  </si>
  <si>
    <t>Roy &amp; Elizabeth Simmons Entrepreneurial Center</t>
  </si>
  <si>
    <t>Department of Agriculture &amp; Food</t>
  </si>
  <si>
    <t>Ogden Grain Lab</t>
  </si>
  <si>
    <t>128 17th St., Ogden, UT 84404</t>
  </si>
  <si>
    <t>Ogden Grain Lab (Shed)</t>
  </si>
  <si>
    <t>128 17th Street, Ogden, UT 84403</t>
  </si>
  <si>
    <t>Nephi</t>
  </si>
  <si>
    <t>Department of Alcoholic Beverage Services</t>
  </si>
  <si>
    <t>1625 South 900 West, Salt Lake City, UT 84104 United States</t>
  </si>
  <si>
    <t>ASRS Warehouse Addition</t>
  </si>
  <si>
    <t>1625 South 900 West, Salt Lake City, UT 84104</t>
  </si>
  <si>
    <t>Department of Health and Human Services</t>
  </si>
  <si>
    <t>USDC DCFS</t>
  </si>
  <si>
    <t>853 E 900 N, American Fork, UT 84003</t>
  </si>
  <si>
    <t>American Fork</t>
  </si>
  <si>
    <t>Christmas Box House</t>
  </si>
  <si>
    <t>180 S 300 E, Moab, UT 84532</t>
  </si>
  <si>
    <t>Group Home - DSPD</t>
  </si>
  <si>
    <t>575 S Fort Lane, Layton, UT 84041</t>
  </si>
  <si>
    <t>Layton</t>
  </si>
  <si>
    <t>Spanish Fork DSPD Group Home</t>
  </si>
  <si>
    <t>420 N 700 E, Spanish Fork, UT 84660</t>
  </si>
  <si>
    <t>Spanish Fork</t>
  </si>
  <si>
    <t>Group Home DSPD</t>
  </si>
  <si>
    <t>750 E 9085 S, Sandy, UT 84070</t>
  </si>
  <si>
    <t>Sandy</t>
  </si>
  <si>
    <t>DSPD Group Home - St George</t>
  </si>
  <si>
    <t>193 W 200 S, St. George, UT 84770</t>
  </si>
  <si>
    <t>St. George</t>
  </si>
  <si>
    <t>DSPD Group Home - North Ogden</t>
  </si>
  <si>
    <t>446 E 2100 N, North Ogden, UT 84401</t>
  </si>
  <si>
    <t>North Ogden</t>
  </si>
  <si>
    <t>Clearfield DSPD</t>
  </si>
  <si>
    <t>1290 E 1450 S, Clearfield, UT 84015</t>
  </si>
  <si>
    <t>Orem DCFS</t>
  </si>
  <si>
    <t>97 East Center Street, Orem, UT 84057</t>
  </si>
  <si>
    <t>Comprehensive Therapy Building</t>
  </si>
  <si>
    <t>841 E 980 N, American Fork, UT 84003</t>
  </si>
  <si>
    <t>Richfield</t>
  </si>
  <si>
    <t>Price</t>
  </si>
  <si>
    <t>DGO - Division of Fleet Operations</t>
  </si>
  <si>
    <t>Fuel Network Shed #1 in Draper</t>
  </si>
  <si>
    <t>447 W 13800 S, Draper, UT 84020</t>
  </si>
  <si>
    <t>Fuel Network Shed #2 in Draper</t>
  </si>
  <si>
    <t>Fuel Cargo Container for Fleet in Draper</t>
  </si>
  <si>
    <t>Park City</t>
  </si>
  <si>
    <t>Wendover</t>
  </si>
  <si>
    <t>DGO - Facilities Construction &amp; Management (DFCM) - Maint</t>
  </si>
  <si>
    <t>Workforce Services Department</t>
  </si>
  <si>
    <t>Cedar City North Employment Center</t>
  </si>
  <si>
    <t>176 E 200 N, Cedar City, UT 84721</t>
  </si>
  <si>
    <t>Wasatch Chapel</t>
  </si>
  <si>
    <t>Capitol Preservation Board</t>
  </si>
  <si>
    <t>State Capitol</t>
  </si>
  <si>
    <t>350 N State, Salt Lake City, UT 84114</t>
  </si>
  <si>
    <t>Council Hall</t>
  </si>
  <si>
    <t>140 E 300 N, Salt Lake City, UT 84114</t>
  </si>
  <si>
    <t>Daughters of Utah Pioneers Museum</t>
  </si>
  <si>
    <t>304 N Main, Salt Lake City, UT 84114</t>
  </si>
  <si>
    <t>Carriage House</t>
  </si>
  <si>
    <t>White Memorial Chapel</t>
  </si>
  <si>
    <t>Vernal Employment Center</t>
  </si>
  <si>
    <t>1050 W Market Dr., Vernal, UT 84078</t>
  </si>
  <si>
    <t>Vernal</t>
  </si>
  <si>
    <t>Provo North Employment Center</t>
  </si>
  <si>
    <t>1550 N Freedom Blvd, Provo, UT 84604</t>
  </si>
  <si>
    <t>DHHS - Developmental Center</t>
  </si>
  <si>
    <t>USDC Recycling</t>
  </si>
  <si>
    <t>843 E 980 N, American Fork, UT 84003</t>
  </si>
  <si>
    <t>Recreation Building</t>
  </si>
  <si>
    <t>846 E 980 N, American Fork, UT 84003</t>
  </si>
  <si>
    <t>USDC DFCM Grounds Shop</t>
  </si>
  <si>
    <t>991 N 820 E, American Fork, UT 84003</t>
  </si>
  <si>
    <t>Evergreen &amp; Canteen (B-3)</t>
  </si>
  <si>
    <t>765 N 900 E, American Fork, UT 84003</t>
  </si>
  <si>
    <t>Pineridge Lodge (C-3)</t>
  </si>
  <si>
    <t>821 E 900 N, American Fork, UT 84003</t>
  </si>
  <si>
    <t>Laurelwood Lodge</t>
  </si>
  <si>
    <t>947 N 890 E, American Fork, UT 84003</t>
  </si>
  <si>
    <t>USDC MEDICAL SERVICES</t>
  </si>
  <si>
    <t>USDC Maintenance Shop</t>
  </si>
  <si>
    <t>Comp Therapy Building</t>
  </si>
  <si>
    <t>Service Station (A-B)</t>
  </si>
  <si>
    <t>832 E 900 N, American Fork, UT 84003</t>
  </si>
  <si>
    <t>USDC Administration Building</t>
  </si>
  <si>
    <t>869 E 920 N, American Fork, UT 84003</t>
  </si>
  <si>
    <t>Public Safety</t>
  </si>
  <si>
    <t>Farmington Public Safety</t>
  </si>
  <si>
    <t>631 N Lagoon Dr, Farmington, UT 84025</t>
  </si>
  <si>
    <t>Farmington</t>
  </si>
  <si>
    <t>Cultural &amp; Community Engagement</t>
  </si>
  <si>
    <t>Fine Arts Building (Glendenning Home)</t>
  </si>
  <si>
    <t>617 E South Temple, Salt Lake City, UT 84102</t>
  </si>
  <si>
    <t>Alcoholic Beverage Services</t>
  </si>
  <si>
    <t>ABC Main Office</t>
  </si>
  <si>
    <t>1625 S 900 W, Salt Lake City, UT 84104</t>
  </si>
  <si>
    <t>Calvin Rampton Building - UDOT - DPS</t>
  </si>
  <si>
    <t>4501 S 2700 W, West Valley City, UT 84129</t>
  </si>
  <si>
    <t>DPS Call Center</t>
  </si>
  <si>
    <t>Transportation (UDOT)</t>
  </si>
  <si>
    <t>MTF Maintenance Shop</t>
  </si>
  <si>
    <t>Heber M Wells Building</t>
  </si>
  <si>
    <t>160 E 300 S, Salt Lake City, UT 84111</t>
  </si>
  <si>
    <t>Heber M Wells Parking</t>
  </si>
  <si>
    <t>D&amp;RG Railroad Depot</t>
  </si>
  <si>
    <t>300 Rio Grande, Salt Lake City, UT 84101</t>
  </si>
  <si>
    <t>Governor's Mansion</t>
  </si>
  <si>
    <t>603 E South Temple, Salt Lake City, UT 84102</t>
  </si>
  <si>
    <t>Governor's Carriage House</t>
  </si>
  <si>
    <t>Office of Rehabilitative Services</t>
  </si>
  <si>
    <t>1595 West 500 South, Salt Lake City, UT 84104 United States</t>
  </si>
  <si>
    <t>Richfield Office Center</t>
  </si>
  <si>
    <t>201 E 500 N, Richfield, UT 84701</t>
  </si>
  <si>
    <t>Liquor Store #34</t>
  </si>
  <si>
    <t>1901 Sidewinder Dr, Park City, UT 84060</t>
  </si>
  <si>
    <t>Health and Human Services</t>
  </si>
  <si>
    <t>Vernal DCFS Building</t>
  </si>
  <si>
    <t>1052 W Market Dr, Vernal, UT 84078</t>
  </si>
  <si>
    <t>260 W 300 N - Provo</t>
  </si>
  <si>
    <t>260 W 300 N, Provo, UT 84601</t>
  </si>
  <si>
    <t>Rose Warehouse</t>
  </si>
  <si>
    <t>849 E 1000 N, American Fork, UT 84003</t>
  </si>
  <si>
    <t>842 E 980 N, American Fork, UT 84003</t>
  </si>
  <si>
    <t>Steel Warehouse #3</t>
  </si>
  <si>
    <t>Auditorium</t>
  </si>
  <si>
    <t>839 E 900 N, American Fork, UT 84003</t>
  </si>
  <si>
    <t>Transformer Vault</t>
  </si>
  <si>
    <t>Sunset Residential Unit</t>
  </si>
  <si>
    <t>815 E 1080 N, American Fork, UT 84003</t>
  </si>
  <si>
    <t>Willow Creek Residential Unit</t>
  </si>
  <si>
    <t>882 E 1100 N, American Fork, UT 84003</t>
  </si>
  <si>
    <t>Oak Ridge Residential Unit</t>
  </si>
  <si>
    <t>812 E 1100 N, American Fork, UT 84003</t>
  </si>
  <si>
    <t>Quail Run Residential Unit</t>
  </si>
  <si>
    <t>1085 N 870 E, American Fork, UT 84003</t>
  </si>
  <si>
    <t>Rain Tree Residential Unit</t>
  </si>
  <si>
    <t>1088 N 870 E, American Fork, UT 84003</t>
  </si>
  <si>
    <t>New Electrical Vault</t>
  </si>
  <si>
    <t>Cottonwood Residential Unit</t>
  </si>
  <si>
    <t>994 N 880 E, American Fork, UT 84003</t>
  </si>
  <si>
    <t>Horse Stalls (Farm)</t>
  </si>
  <si>
    <t>Storage - Plumbers' Storage</t>
  </si>
  <si>
    <t>Grounds Shop</t>
  </si>
  <si>
    <t>Liquor Store #6</t>
  </si>
  <si>
    <t>75 W 400 N, Logan, UT 84321</t>
  </si>
  <si>
    <t>Liquor Store #30</t>
  </si>
  <si>
    <t>625 W 600 N, Layton, UT 84041</t>
  </si>
  <si>
    <t>Liquor Store #27</t>
  </si>
  <si>
    <t>55 W 200 S, Moab, UT 84532</t>
  </si>
  <si>
    <t>Pleasant View Residential</t>
  </si>
  <si>
    <t>982 N 880 E, American Fork, UT 84003</t>
  </si>
  <si>
    <t>USDC Aspen</t>
  </si>
  <si>
    <t>978 N 880 E, American Fork, UT 84003</t>
  </si>
  <si>
    <t>Board of Education</t>
  </si>
  <si>
    <t>State Board Of Education</t>
  </si>
  <si>
    <t>250 E 500 S, Salt Lake City, UT 84111</t>
  </si>
  <si>
    <t>Provo Work Crew Office</t>
  </si>
  <si>
    <t>2021 S State, Provo, UT 84603</t>
  </si>
  <si>
    <t>Liquor Store #7</t>
  </si>
  <si>
    <t>50 N 100 W, Price, UT 84501</t>
  </si>
  <si>
    <t>Serv Station Storage</t>
  </si>
  <si>
    <t>Liquor Store #14</t>
  </si>
  <si>
    <t>63 E Miller St, Salt Lake City, UT 84115</t>
  </si>
  <si>
    <t>Ogden South Employment Center</t>
  </si>
  <si>
    <t>480 27th St, Ogden, UT 84409</t>
  </si>
  <si>
    <t>Richfield South Employment Center</t>
  </si>
  <si>
    <t>115 E 100 S, Richfield, UT 84701</t>
  </si>
  <si>
    <t>Midvale Collections Storage</t>
  </si>
  <si>
    <t>7292 S State, Midvale, UT 84047</t>
  </si>
  <si>
    <t>Midvale</t>
  </si>
  <si>
    <t>Liquor Store #23</t>
  </si>
  <si>
    <t>5948 S 1900 W, Roy, UT 84067</t>
  </si>
  <si>
    <t>Roy</t>
  </si>
  <si>
    <t>Greenhouse (Farm)</t>
  </si>
  <si>
    <t>Vernal DSPD Building</t>
  </si>
  <si>
    <t>980 W Market, Vernal, UT 84078</t>
  </si>
  <si>
    <t>Navajo Trust Funds</t>
  </si>
  <si>
    <t>Navajo Trust Admin-Blanding</t>
  </si>
  <si>
    <t>151 E 500 N, Blanding, UT 84511</t>
  </si>
  <si>
    <t>Blanding</t>
  </si>
  <si>
    <t>Ogden Regional Center</t>
  </si>
  <si>
    <t>2540 Washington Blvd, Ogden, UT 84401</t>
  </si>
  <si>
    <t>Eighth District Juvenile Court</t>
  </si>
  <si>
    <t>780 W Main, Vernal, UT 84078</t>
  </si>
  <si>
    <t>Data Processing Building</t>
  </si>
  <si>
    <t>1104 State Office Bldg, Salt Lake City, UT 84114</t>
  </si>
  <si>
    <t>Cedar City Regional Center</t>
  </si>
  <si>
    <t>106 N 100 E, Cedar City, UT 84720</t>
  </si>
  <si>
    <t>806 E 900 N, American Fork, UT 84003</t>
  </si>
  <si>
    <t>Petting Zoo (Farm)</t>
  </si>
  <si>
    <t>765 North 900 East, American Fork, UT 84003</t>
  </si>
  <si>
    <t>Provo Regional Center</t>
  </si>
  <si>
    <t>150 E Center, Provo, UT 84603</t>
  </si>
  <si>
    <t>Ogden Juvenile Probation &amp; GAL</t>
  </si>
  <si>
    <t>444 26th Street, Ogden, UT 84401</t>
  </si>
  <si>
    <t>DNR - Wildlife Resources</t>
  </si>
  <si>
    <t>Wildlife Warehouse</t>
  </si>
  <si>
    <t>1600 W North Temple, Salt Lake City, UT 84116</t>
  </si>
  <si>
    <t>DNR - Recreation</t>
  </si>
  <si>
    <t>Parks &amp; Rec Garage</t>
  </si>
  <si>
    <t>1596 W North Temple, Salt Lake City, UT 84116</t>
  </si>
  <si>
    <t>Wildlife Barn</t>
  </si>
  <si>
    <t>1588 W North Temple, Salt Lake City, UT 84116</t>
  </si>
  <si>
    <t>Murray Highway Patrol Office</t>
  </si>
  <si>
    <t>5681 S 320 W, Murray, UT 84107</t>
  </si>
  <si>
    <t>Murray</t>
  </si>
  <si>
    <t>Ogden Parking</t>
  </si>
  <si>
    <t>UHP Data</t>
  </si>
  <si>
    <t>5600 S 320 W, Murray, UT 84107</t>
  </si>
  <si>
    <t>Dept of Workforce Services South County</t>
  </si>
  <si>
    <t>5735 S Redwood Road, Taylorsville, UT 84123</t>
  </si>
  <si>
    <t>Workforce Services Metro</t>
  </si>
  <si>
    <t>720 S 200 E, Salt Lake City, UT 84111</t>
  </si>
  <si>
    <t>St George South Employment Center</t>
  </si>
  <si>
    <t>40 S 200 E, St. George, UT 84771</t>
  </si>
  <si>
    <t>DWS Call Center-Environmental Quality Building #1</t>
  </si>
  <si>
    <t>150 N 1950 W, Salt Lake City, UT 84116</t>
  </si>
  <si>
    <t>Liquor Store #3</t>
  </si>
  <si>
    <t>3381 S Redwood Road, West Valley City, UT 84119</t>
  </si>
  <si>
    <t>Cedar City Hall of Justice</t>
  </si>
  <si>
    <t>40 N 100 E, Cedar City, UT 84720</t>
  </si>
  <si>
    <t>Liquor Store #5</t>
  </si>
  <si>
    <t>166 S Freedom Blvd, Provo, UT 84601</t>
  </si>
  <si>
    <t>Liquor Store #17</t>
  </si>
  <si>
    <t>1688 N State St, Orem, UT 84057</t>
  </si>
  <si>
    <t>Liquor Store #19</t>
  </si>
  <si>
    <t>3802 Pacific Avenue, Ogden, UT 84405</t>
  </si>
  <si>
    <t>Main Street Storage</t>
  </si>
  <si>
    <t>1457 S Main, Salt Lake City, UT 84115</t>
  </si>
  <si>
    <t>Liquor Store #28</t>
  </si>
  <si>
    <t>675 E Main, Vernal, UT 84078</t>
  </si>
  <si>
    <t>Liquor Store #32</t>
  </si>
  <si>
    <t>929 W Sunset Blvd, St. George, UT 84770</t>
  </si>
  <si>
    <t>Liquor Store #33</t>
  </si>
  <si>
    <t>1675 S 900 W, Salt Lake City, UT 84104</t>
  </si>
  <si>
    <t>Liquor Store #35</t>
  </si>
  <si>
    <t>255 S 300 E, Salt Lake City, UT 84111</t>
  </si>
  <si>
    <t>Fourth District &amp; Juvenile Courts</t>
  </si>
  <si>
    <t>97 E Center St., Orem, UT 84057</t>
  </si>
  <si>
    <t>Liquor Store #22</t>
  </si>
  <si>
    <t>43 S 100 W, Brigham City, UT 84032</t>
  </si>
  <si>
    <t>Brigham City</t>
  </si>
  <si>
    <t>Davis County Court Complex</t>
  </si>
  <si>
    <t>810 W State, Farmington, UT 84025</t>
  </si>
  <si>
    <t>Administrative North</t>
  </si>
  <si>
    <t>140 E 300 S, Salt Lake City, UT 84145</t>
  </si>
  <si>
    <t>DHHS Downtown</t>
  </si>
  <si>
    <t>1385 S State Street, Salt Lake City, UT 84115</t>
  </si>
  <si>
    <t>Moab Regional Center</t>
  </si>
  <si>
    <t>1165 S Hwy 191, Moab, UT 84532</t>
  </si>
  <si>
    <t>Agriculture</t>
  </si>
  <si>
    <t>Chemical Storage Facility</t>
  </si>
  <si>
    <t>350 N Redwood Rd, Salt Lake City, UT 84116</t>
  </si>
  <si>
    <t>Layton Second District Court</t>
  </si>
  <si>
    <t>425-429 N Wasatch, Layton, UT 84041</t>
  </si>
  <si>
    <t>DHS Clearfield Office Building</t>
  </si>
  <si>
    <t>1350 E 1450 S, Clearfield, UT 84015</t>
  </si>
  <si>
    <t>Ogden Second Dist Court Building</t>
  </si>
  <si>
    <t>2525 Grant Ave, Ogden, UT 84401</t>
  </si>
  <si>
    <t>1950 W Regional Building-Environmental Quality Building #2</t>
  </si>
  <si>
    <t>168 N 1950 W, Salt Lake City, UT 84114</t>
  </si>
  <si>
    <t>Tax Commission</t>
  </si>
  <si>
    <t>Tax Commission Building</t>
  </si>
  <si>
    <t>210 N 1950 W, Salt Lake City, UT 84134</t>
  </si>
  <si>
    <t>Liquor Store #9</t>
  </si>
  <si>
    <t>5056 S State, Murray, UT 84107</t>
  </si>
  <si>
    <t>Brigham City Courts Building</t>
  </si>
  <si>
    <t>43 N Main, Brigham City, UT 84302</t>
  </si>
  <si>
    <t>ABC Warehouse</t>
  </si>
  <si>
    <t>Robert G. Sanderson Community Center for the Deaf</t>
  </si>
  <si>
    <t>5709 S 1500 W, Taylorsville, UT 84123</t>
  </si>
  <si>
    <t>Richfield Courts</t>
  </si>
  <si>
    <t>835 E 300 N, Richfield, UT 84701</t>
  </si>
  <si>
    <t>Scott Matheson Courthouse</t>
  </si>
  <si>
    <t>450 S State St, Salt Lake City, UT 84111</t>
  </si>
  <si>
    <t>Box Elder County Regional Center</t>
  </si>
  <si>
    <t>275 W 1100 S, Brigham City, UT 84302</t>
  </si>
  <si>
    <t>AP&amp;P Downtown - Freemont</t>
  </si>
  <si>
    <t>36 Fremont Ave S, Salt Lake City, UT 84101</t>
  </si>
  <si>
    <t>ITS Alternate Site</t>
  </si>
  <si>
    <t>350 S 900 W, Richfield, UT 84701</t>
  </si>
  <si>
    <t>Liquor Store #37</t>
  </si>
  <si>
    <t>1612 Ute Blvd - Kimball Junction, Park City, UT 84098</t>
  </si>
  <si>
    <t>Parking Terrace (Matheson Courthouse)</t>
  </si>
  <si>
    <t>Liquor Store #13</t>
  </si>
  <si>
    <t>1255 W North Temple, Salt Lake City, UT 84116</t>
  </si>
  <si>
    <t>Liquor Store #26</t>
  </si>
  <si>
    <t>3905 W 5400 S, Taylorsville, UT 84130</t>
  </si>
  <si>
    <t>State Library Building</t>
  </si>
  <si>
    <t>250 N 1950 W, Salt Lake City, UT 84116</t>
  </si>
  <si>
    <t>Government Surplus</t>
  </si>
  <si>
    <t>Liquor Store #16</t>
  </si>
  <si>
    <t>125 W 9000 S, Sandy, UT 84070</t>
  </si>
  <si>
    <t>Ogden Crime Lab</t>
  </si>
  <si>
    <t>819 2nd Street, Ogden, UT 84404</t>
  </si>
  <si>
    <t>DWS Brigham City</t>
  </si>
  <si>
    <t>138 W 990 S, Brigham City, UT 84301</t>
  </si>
  <si>
    <t>Clearfield Employment Center</t>
  </si>
  <si>
    <t>Utah Arts Council Storage</t>
  </si>
  <si>
    <t>310 S 500 W, Salt Lake City, UT 84101</t>
  </si>
  <si>
    <t>Vernal 8th Dist. Courthouse</t>
  </si>
  <si>
    <t>920 E Highway 40, Vernal, UT 84078</t>
  </si>
  <si>
    <t>USDC MA Office</t>
  </si>
  <si>
    <t>895 N 900 E, American Fork, UT 84003</t>
  </si>
  <si>
    <t>ABC Cleveland Ave</t>
  </si>
  <si>
    <t>33 E Cleveland, Salt Lake City, UT 84115</t>
  </si>
  <si>
    <t>House Building</t>
  </si>
  <si>
    <t>Capitol Hill, Salt Lake City, UT 84114</t>
  </si>
  <si>
    <t>Provo Regional Pkg Terrace</t>
  </si>
  <si>
    <t>150 E Center, Provo, UT 84606</t>
  </si>
  <si>
    <t>Highway Patrol UHP BDO</t>
  </si>
  <si>
    <t>451 South Stewart #43, Ogden, UT 84401</t>
  </si>
  <si>
    <t>DOT Region 3 Administration</t>
  </si>
  <si>
    <t>658 N 1500 W, Orem, UT 84507</t>
  </si>
  <si>
    <t>Heavy Equip/Paint Shop Reg 3</t>
  </si>
  <si>
    <t>658 N 1500 W, Orem, UT 84057</t>
  </si>
  <si>
    <t>Materials Lab Reg 3</t>
  </si>
  <si>
    <t>Warehouse/Shop Building Reg 3</t>
  </si>
  <si>
    <t>Liquor Store #31</t>
  </si>
  <si>
    <t>14445 S Minuteman Dr, Draper, UT 84020</t>
  </si>
  <si>
    <t>Logan First District Courts</t>
  </si>
  <si>
    <t>135 N 100 W, Logan, UT 84321</t>
  </si>
  <si>
    <t>West Valley UHP</t>
  </si>
  <si>
    <t>2780 West 4700 South, West Valley City, UT 84120</t>
  </si>
  <si>
    <t>Liquor Store #10</t>
  </si>
  <si>
    <t>433 N Main St, Tooele, UT 84074</t>
  </si>
  <si>
    <t>East Capitol Complex Building</t>
  </si>
  <si>
    <t>State Capitol Complex E310, Salt Lake City, UT 84114</t>
  </si>
  <si>
    <t>Public Safety Department</t>
  </si>
  <si>
    <t>Orem Public Safety</t>
  </si>
  <si>
    <t>759 N 1370 W, Orem, UT 84057</t>
  </si>
  <si>
    <t>State Archives Building</t>
  </si>
  <si>
    <t>346 S Rio Grande St, Salt Lake City, UT 84101</t>
  </si>
  <si>
    <t>Tooele District/Juvenile Court Facility</t>
  </si>
  <si>
    <t>100 S 100 East, Tooele, UT 84074</t>
  </si>
  <si>
    <t>Academy Square/Ogden Regional Center</t>
  </si>
  <si>
    <t>950 E 25TH ST, Ogden, UT 84401</t>
  </si>
  <si>
    <t>Liquor Store #38</t>
  </si>
  <si>
    <t>1550 Snow Creek Dr, Park City, UT 84098</t>
  </si>
  <si>
    <t>Liquor Store #21</t>
  </si>
  <si>
    <t>484 N Wall Ave, Harrisville, UT 84404</t>
  </si>
  <si>
    <t>Harrisville</t>
  </si>
  <si>
    <t>Liquor Store #25</t>
  </si>
  <si>
    <t>3255 East 3300 South, Salt Lake City, UT 84109</t>
  </si>
  <si>
    <t>Liquor Store #24</t>
  </si>
  <si>
    <t>1160 Patterson, Ogden, UT 84403</t>
  </si>
  <si>
    <t>Logan DWS Employment Center</t>
  </si>
  <si>
    <t>180 N 100 West, Logan, UT 84321</t>
  </si>
  <si>
    <t>Paint Shop</t>
  </si>
  <si>
    <t>991 North 820 East, American Fork, UT 84003</t>
  </si>
  <si>
    <t>Liquor Store #41</t>
  </si>
  <si>
    <t>280 W. Harris Ave., Salt Lake City, UT 84115</t>
  </si>
  <si>
    <t>Liquor Store #40</t>
  </si>
  <si>
    <t>13332 South Market Center Drive, Riverton, UT 84065</t>
  </si>
  <si>
    <t>Riverton</t>
  </si>
  <si>
    <t>Liquor Store #39</t>
  </si>
  <si>
    <t>161 North 900 East, St George, UT 84770</t>
  </si>
  <si>
    <t>Capitol Central Plant</t>
  </si>
  <si>
    <t>460 N State Street, Salt Lake City, UT 84101</t>
  </si>
  <si>
    <t>St George Courthouse</t>
  </si>
  <si>
    <t>206 W Tabernacle, St. George, UT 84770</t>
  </si>
  <si>
    <t>DNR - Natural Resources</t>
  </si>
  <si>
    <t>DNR Price Regional Center</t>
  </si>
  <si>
    <t>345 N Carbonville Road, Price, UT 84501</t>
  </si>
  <si>
    <t>South Valley Driver License Office</t>
  </si>
  <si>
    <t>14555 South Minuteman Dr, Draper, UT 84020</t>
  </si>
  <si>
    <t>Unified State Lab Facility</t>
  </si>
  <si>
    <t>4431 S Constitution Blvd, Taylorsville, UT 84129</t>
  </si>
  <si>
    <t>Multi Agency Office Building</t>
  </si>
  <si>
    <t>MASGOB building 195 North 1950 West, Salt Lake City, UT 84101</t>
  </si>
  <si>
    <t>Highland Center</t>
  </si>
  <si>
    <t>3760 Highland Drive, Salt Lake City, UT 84110</t>
  </si>
  <si>
    <t>Liquor Store #29</t>
  </si>
  <si>
    <t>1814 E Murray Holladay Rd, Holladay, UT 84117</t>
  </si>
  <si>
    <t>Holladay</t>
  </si>
  <si>
    <t>Bountiful Liquor Store #8</t>
  </si>
  <si>
    <t>S 500 West, Bountiful, UT 84010</t>
  </si>
  <si>
    <t>Bountiful</t>
  </si>
  <si>
    <t>Liquor Store #18</t>
  </si>
  <si>
    <t>1580 S Providence Center Dr, Cedar City, UT 84720</t>
  </si>
  <si>
    <t>Liquor Store #43</t>
  </si>
  <si>
    <t>262 E Gateway Drive, Heber City, UT 84032</t>
  </si>
  <si>
    <t>Heber City</t>
  </si>
  <si>
    <t>Liquor Store #42</t>
  </si>
  <si>
    <t>202 N Foothills Canyon Rd, Hurricane, UT 84737</t>
  </si>
  <si>
    <t>Hurricane</t>
  </si>
  <si>
    <t>Liquor Store #44</t>
  </si>
  <si>
    <t>671 S Pleasant Grove Blvd, Pleasant Grove, UT 84062</t>
  </si>
  <si>
    <t>Pleasant Grove</t>
  </si>
  <si>
    <t>Liquor Store #45</t>
  </si>
  <si>
    <t>1750 West 1551 North, Springville, UT 84664</t>
  </si>
  <si>
    <t>Springville</t>
  </si>
  <si>
    <t>USDC Boiler</t>
  </si>
  <si>
    <t>900 N 800 E, American Fork, UT 84003</t>
  </si>
  <si>
    <t>DNR -Wildlife Resources</t>
  </si>
  <si>
    <t>Vernal New DNR Wildlife Office</t>
  </si>
  <si>
    <t>318 North Vernal Avenue, Vernal, UT 84078</t>
  </si>
  <si>
    <t>Radio Maintenance Equipment Building</t>
  </si>
  <si>
    <t>461 South Stewart, Ogden, UT 84408</t>
  </si>
  <si>
    <t>Apple Grove (Twin Home #1)</t>
  </si>
  <si>
    <t>1084 North 890 East, American Fork, UT 84003</t>
  </si>
  <si>
    <t>Bear River (Twin Home #2)</t>
  </si>
  <si>
    <t>1092 North 890 East, American Fork, UT 84003</t>
  </si>
  <si>
    <t>Cascade (Twin Home #3)</t>
  </si>
  <si>
    <t>1096 North 890 East, American Fork, UT 84003</t>
  </si>
  <si>
    <t>Deer Crossing (Twin Home #4)</t>
  </si>
  <si>
    <t>1095 North 800 East, American Fork, UT 84003</t>
  </si>
  <si>
    <t>Northern Utah Fire Dispatch Center</t>
  </si>
  <si>
    <t>14224 Pony Express Road, Draper, UT 84020</t>
  </si>
  <si>
    <t>Ogden Drivers License Building</t>
  </si>
  <si>
    <t>Warehouse C-7</t>
  </si>
  <si>
    <t>7th St. and C St. 
Freeport Center, Clearfield, UT 84015</t>
  </si>
  <si>
    <t>Warehouse C-6</t>
  </si>
  <si>
    <t>5th St. and C St. 
Freeport Center, Clearfield, UT 84015</t>
  </si>
  <si>
    <t>2nd District Juvenile Courthouse</t>
  </si>
  <si>
    <t>165 West 20th Street, Ogden, UT 84401</t>
  </si>
  <si>
    <t>Training Housing - DSBVI</t>
  </si>
  <si>
    <t>1911 W 400 N, Salt Lake City, UT 84101</t>
  </si>
  <si>
    <t>Price Driver's License/Dispatch Building</t>
  </si>
  <si>
    <t>940 S Carbon Avenue, Price, UT 84501</t>
  </si>
  <si>
    <t>Vernal Driver License Facility</t>
  </si>
  <si>
    <t>230 South 1000 East, Vernal, UT 84078</t>
  </si>
  <si>
    <t>Unified State Laboratory Module #2 for Agriculture, Health and Public Safety</t>
  </si>
  <si>
    <t>4451 S 2700 W, Taylorsville, UT 84129</t>
  </si>
  <si>
    <t>USDC ASH</t>
  </si>
  <si>
    <t>809 East 900 North, American Fork, UT 84003</t>
  </si>
  <si>
    <t>Cedar City Office Building-DNR</t>
  </si>
  <si>
    <t>675 North Main Street, Cedar City, UT 84721</t>
  </si>
  <si>
    <t>Veterinary Laboratory</t>
  </si>
  <si>
    <t>514 W 3000 N, , 84660</t>
  </si>
  <si>
    <t>Fourth District Courthouse</t>
  </si>
  <si>
    <t>137 N Freedom Blvd, Provo, UT 84601</t>
  </si>
  <si>
    <t>Redwood Data Center</t>
  </si>
  <si>
    <t>1050 North 850 East, American Fork, UT 84003</t>
  </si>
  <si>
    <t>West Valley City Liquor Store #46</t>
  </si>
  <si>
    <t>6262 S 5600 W, West Valley, UT 84118</t>
  </si>
  <si>
    <t>West Valley</t>
  </si>
  <si>
    <t>Liquor Store #47</t>
  </si>
  <si>
    <t>865 West 1700 South, Syracuse, UT 84075</t>
  </si>
  <si>
    <t>Syracuse</t>
  </si>
  <si>
    <t>Chiller USDC</t>
  </si>
  <si>
    <t>DABS Store #50 - Farmington</t>
  </si>
  <si>
    <t>579 Lagoon Dr., Farmington, UT 84025</t>
  </si>
  <si>
    <t>Liquor Store #48</t>
  </si>
  <si>
    <t>5278 West Anthem Peak Lan, Herriman, UT 84096</t>
  </si>
  <si>
    <t>Herriman</t>
  </si>
  <si>
    <t>Fourth District Court Parking Structure</t>
  </si>
  <si>
    <t>137 North Freedom Blvd, Provo, UT 84601</t>
  </si>
  <si>
    <t>Saratoga Springs Liquor Store #49</t>
  </si>
  <si>
    <t>1285 North Exchange Drive, Saratoga Springs, UT 84045</t>
  </si>
  <si>
    <t>Saratoga Springs</t>
  </si>
  <si>
    <t>Taylorsville State Office Building</t>
  </si>
  <si>
    <t>4315 South 2700 West, Taylorsville, UT 84129</t>
  </si>
  <si>
    <t>Equipment Storage</t>
  </si>
  <si>
    <t>1100 North 800 East, American Fork, UT 84003</t>
  </si>
  <si>
    <t>Salt Shed</t>
  </si>
  <si>
    <t>1100 North 810 East, American Fork, UT 84003</t>
  </si>
  <si>
    <t>Taylorsville Liquor Store</t>
  </si>
  <si>
    <t>4455 South 2700 West, Salt Lake City, UT 84129 United States</t>
  </si>
  <si>
    <t>Cottage Cafe Pavilion</t>
  </si>
  <si>
    <t>895 North 900 East, American Fork, UT 84003</t>
  </si>
  <si>
    <t>Twin Home 1 Pavilion</t>
  </si>
  <si>
    <t>Sunset Pavilion</t>
  </si>
  <si>
    <t>West Valley Liquor Store #3</t>
  </si>
  <si>
    <t>5432 W. High Market Drive Suite F, West Valley City, UT 84120</t>
  </si>
  <si>
    <t>Liquor Store #52 East Sandy</t>
  </si>
  <si>
    <t>1880 East 9400 South, Sandy, UT 84093 United States</t>
  </si>
  <si>
    <t>Downtown Salt Lake Liquor/Store #1</t>
  </si>
  <si>
    <t>151 East 300 South, Salt Lake City, UT 84111 United States</t>
  </si>
  <si>
    <t>Liquor Store #4 - Foothill</t>
  </si>
  <si>
    <t>1615 Foothill Drive, Salt Lake City, UT 84108 United States</t>
  </si>
  <si>
    <t>Fleet/Surplus/DFCM</t>
  </si>
  <si>
    <t>4209 S 2700 W, Taylorsville, UT 84129</t>
  </si>
  <si>
    <t>North Capitol Building On Capitol Hill</t>
  </si>
  <si>
    <t>450 N State Street, Salt Lake City, UT 84114</t>
  </si>
  <si>
    <t>Utah Liquor Store #53 Marriott-Slatterville</t>
  </si>
  <si>
    <t>1115 West 12th Street, Marriott-Slaterville, UT 84404 United States</t>
  </si>
  <si>
    <t>Marriott-Slaterville</t>
  </si>
  <si>
    <t>Utah Liquor Store #23 Roy</t>
  </si>
  <si>
    <t>3686 West 5600 South, Roy, UT 84067 United States</t>
  </si>
  <si>
    <t>Utah Liquor Store #27 Moab</t>
  </si>
  <si>
    <t>963 South Main Street, Moab, UT 84532 United States</t>
  </si>
  <si>
    <t>New Ogden Multi Agency Building</t>
  </si>
  <si>
    <t>1001 South 1200 West, Marriott-Slaterville, UT 84404</t>
  </si>
  <si>
    <t>Natural Resources Building (East and West) Bldg 1625</t>
  </si>
  <si>
    <t>1594 West North Temple, Salt Lake City, UT 84116</t>
  </si>
  <si>
    <t>Cannon Health Building</t>
  </si>
  <si>
    <t>Liquor Store #11</t>
  </si>
  <si>
    <t>West Jordan District Court Facility</t>
  </si>
  <si>
    <t>8080 South Redwood Road, West Jordan, UT 84088</t>
  </si>
  <si>
    <t>Capitol Parking Garage</t>
  </si>
  <si>
    <t>Sterling</t>
  </si>
  <si>
    <t>Pleasant View</t>
  </si>
  <si>
    <t>DHHS - Juvenile Justice Center</t>
  </si>
  <si>
    <t>Decker Lake Youth Center</t>
  </si>
  <si>
    <t>2310 W 2770 S, West Valley City, UT 84119</t>
  </si>
  <si>
    <t>Decker Cottage A</t>
  </si>
  <si>
    <t>Decker Cottage B</t>
  </si>
  <si>
    <t>Decker Cottage C</t>
  </si>
  <si>
    <t>Millcreek Youth Center</t>
  </si>
  <si>
    <t>790 W 12th St, Ogden, UT 84404</t>
  </si>
  <si>
    <t>Millcreek Youth Center/Cottage #A</t>
  </si>
  <si>
    <t>Millcreek Youth Center/Cottage #B</t>
  </si>
  <si>
    <t>Millcreek Youth Center/Cottage #C</t>
  </si>
  <si>
    <t>Springville O&amp;A/Case Management</t>
  </si>
  <si>
    <t>205 W 900 N, Springville, UT 84663</t>
  </si>
  <si>
    <t>Southwest Utah Youth Center</t>
  </si>
  <si>
    <t>270 E 1600 N, Cedar City, UT 84720</t>
  </si>
  <si>
    <t>Decker Lake Cottage D</t>
  </si>
  <si>
    <t>Farmington Bay Youth Center</t>
  </si>
  <si>
    <t>875 W Clark Lane, Farmington, UT 84025</t>
  </si>
  <si>
    <t>Farmington Bay Youth Center/Youth Services</t>
  </si>
  <si>
    <t>Farmington Bay Youth Center/Detention</t>
  </si>
  <si>
    <t>Farmington Bay Youth Center/Secure Care</t>
  </si>
  <si>
    <t>907 W Clark Lane, Farmington, UT 84025</t>
  </si>
  <si>
    <t>Southwest Utah Youth Center Maintenance Office</t>
  </si>
  <si>
    <t>S L Valley Detention Center</t>
  </si>
  <si>
    <t>3450 S 900 W, Salt Lake City, UT 84101</t>
  </si>
  <si>
    <t>Slate Canyon Youth Center</t>
  </si>
  <si>
    <t>1991 S State, Provo, UT 84603</t>
  </si>
  <si>
    <t>Split Mtn Youth Center</t>
  </si>
  <si>
    <t>830 E Main Street, Vernal, UT 84078</t>
  </si>
  <si>
    <t>Castle Country Youth Center</t>
  </si>
  <si>
    <t>1395 S Carbon Ave, Price, UT 84501</t>
  </si>
  <si>
    <t>Iron County Youth Center</t>
  </si>
  <si>
    <t>1692 W Harding Ave, Cedar City, UT 84720</t>
  </si>
  <si>
    <t>Millcreek Youth Center/Cottage #D</t>
  </si>
  <si>
    <t>Millcreek Youth Center/Cottage #E</t>
  </si>
  <si>
    <t>Cache Valley Youth Center</t>
  </si>
  <si>
    <t>2051 N 600 W, Logan, UT 84321</t>
  </si>
  <si>
    <t>Central Utah Youth Center</t>
  </si>
  <si>
    <t>449 N Hwy 89, Richfield, UT 84107</t>
  </si>
  <si>
    <t>Canyonlands Youth Facility</t>
  </si>
  <si>
    <t>244 W Old Ruin Rd, Blanding, UT 84511</t>
  </si>
  <si>
    <t>Washington County Youth Center</t>
  </si>
  <si>
    <t>330 S 5300 W, Hurricane, UT 84737</t>
  </si>
  <si>
    <t>Decker Lake Chapel</t>
  </si>
  <si>
    <t>Millcreek Chapel</t>
  </si>
  <si>
    <t>790W 12th Street, Ogden, UT 84402</t>
  </si>
  <si>
    <t>Shed (Canyonlands Youth Center)</t>
  </si>
  <si>
    <t>244 W Old Ruin Road, Blanding, UT 84511</t>
  </si>
  <si>
    <t>Weber Valley Multi Use Youth Center</t>
  </si>
  <si>
    <t>1305 South 700 West, Ogden, UT 84404</t>
  </si>
  <si>
    <t>Utah Valley Case Management</t>
  </si>
  <si>
    <t>2021 S State St, Provo, UT 84606</t>
  </si>
  <si>
    <t>Salt Lake Youth Center Modular #1</t>
  </si>
  <si>
    <t>3450 S. 900 W., Salt Lake City, UT 84119</t>
  </si>
  <si>
    <t>Weber Valley Modular #1</t>
  </si>
  <si>
    <t>1305 Depot Dr, Ogden, UT 84404</t>
  </si>
  <si>
    <t>DHHS - State Hospital</t>
  </si>
  <si>
    <t>Administration (Heninger)</t>
  </si>
  <si>
    <t>1300 E Center St, Provo, UT 84606</t>
  </si>
  <si>
    <t>Chapel</t>
  </si>
  <si>
    <t>Amphitheatre (Castle)</t>
  </si>
  <si>
    <t>Castle Restrooms</t>
  </si>
  <si>
    <t>Day Care (Cottage)</t>
  </si>
  <si>
    <t>1300 E Center St, Provo, UT 84603</t>
  </si>
  <si>
    <t>Excel House</t>
  </si>
  <si>
    <t>Storage Shed (Pizza Hut)</t>
  </si>
  <si>
    <t>Well Pump House #1</t>
  </si>
  <si>
    <t>Heating Plant (new)</t>
  </si>
  <si>
    <t>Lucy Beth Rampton Cafeteria</t>
  </si>
  <si>
    <t>Forensic Facility (Mental Health Lockdown)</t>
  </si>
  <si>
    <t>Seven Peaks Maintenance Building</t>
  </si>
  <si>
    <t>Rampton Pavilion</t>
  </si>
  <si>
    <t>Castle Pavilion/Restrooms</t>
  </si>
  <si>
    <t>Support Services Building &amp; Shops</t>
  </si>
  <si>
    <t>Ropes Course</t>
  </si>
  <si>
    <t>Paint Storage Shed</t>
  </si>
  <si>
    <t>Grounds Storage Shed</t>
  </si>
  <si>
    <t>Lucy Beth Rampton II</t>
  </si>
  <si>
    <t>New Warehouse</t>
  </si>
  <si>
    <t>1300 E Center Street, Provo, UT 84606</t>
  </si>
  <si>
    <t>Chair Storage Shed</t>
  </si>
  <si>
    <t>Hazardous Waste Shed</t>
  </si>
  <si>
    <t>1300 East Center, Provo, UT 84606</t>
  </si>
  <si>
    <t>Kitchen Storage Shed</t>
  </si>
  <si>
    <t>1300 E Center, Provo, UT 84606</t>
  </si>
  <si>
    <t>Power Substation-Storage Building</t>
  </si>
  <si>
    <t>Provo, UT 84606</t>
  </si>
  <si>
    <t>Storage Building-State Hospital</t>
  </si>
  <si>
    <t>1300 East Center Street, Provo, UT 84606</t>
  </si>
  <si>
    <t>Mark Payne Building</t>
  </si>
  <si>
    <t>Environmental Services</t>
  </si>
  <si>
    <t>Mountain Springs Pediatric Wellness Center</t>
  </si>
  <si>
    <t>Utah State Hospital Greenhouse</t>
  </si>
  <si>
    <t>1300 E. Center St, Provo, UT 84606</t>
  </si>
  <si>
    <t>Greenhouse Storage Shed</t>
  </si>
  <si>
    <t>Green House #2</t>
  </si>
  <si>
    <t>Rampton I Adult Psychiatric Facility</t>
  </si>
  <si>
    <t>Dixie Technical College</t>
  </si>
  <si>
    <t>Dixie Technical College Building A</t>
  </si>
  <si>
    <t>610 S Tech Ridge Dr, St. George, UT 84770</t>
  </si>
  <si>
    <t>Dixie Technical College Building B</t>
  </si>
  <si>
    <t>610 S Tech Ridge Dr., St George, UT 84770</t>
  </si>
  <si>
    <t>Dixie Technical College Building C</t>
  </si>
  <si>
    <t>610 South Tech Ridge Drive, St. George, UT 84770 United States</t>
  </si>
  <si>
    <t>Environmental Quality Department</t>
  </si>
  <si>
    <t>Bountiful Monitoring Station</t>
  </si>
  <si>
    <t>171 W 1370 N, Bountiful, UT 84010</t>
  </si>
  <si>
    <t>Logan Monitoring Station</t>
  </si>
  <si>
    <t>55 1/2 W 200 N, Logan, UT 84321</t>
  </si>
  <si>
    <t>Lindon Monitoring Station</t>
  </si>
  <si>
    <t>50 E Main St, Lindon, UT 84042</t>
  </si>
  <si>
    <t>Lindon</t>
  </si>
  <si>
    <t>Harrisville Air Monitoring Station</t>
  </si>
  <si>
    <t>425 W 2550 N, Harrisville, UT 84734</t>
  </si>
  <si>
    <t>Spanish Fork Monitoring Station</t>
  </si>
  <si>
    <t>312 W 2050 N, Spanish Fork, UT 84660</t>
  </si>
  <si>
    <t>Vernal Monitoring Station</t>
  </si>
  <si>
    <t>Vernal, UT 84078</t>
  </si>
  <si>
    <t>Rose Park Monitoring Station</t>
  </si>
  <si>
    <t>Logan Monitoring Station-II</t>
  </si>
  <si>
    <t>Fruitland Monitoring Station</t>
  </si>
  <si>
    <t>6200 S 45000 W, Fruitland, UT 84027</t>
  </si>
  <si>
    <t>Fruitland</t>
  </si>
  <si>
    <t>Price Monitoring Station</t>
  </si>
  <si>
    <t>351 S. 2500 E., Price, UT 84501</t>
  </si>
  <si>
    <t>Roosevelt Monitoring Station #1</t>
  </si>
  <si>
    <t>290 S. 1000 W., Roosevelt, UT 84066</t>
  </si>
  <si>
    <t>Roosevelt</t>
  </si>
  <si>
    <t>Hurricane Monitoring Station</t>
  </si>
  <si>
    <t>147 N. 870 W., Hurricane, UT 84737</t>
  </si>
  <si>
    <t>Copperview Air Monitoring Station</t>
  </si>
  <si>
    <t>8449 South Monroe Street, Midvale, UT 84047</t>
  </si>
  <si>
    <t>Erda Air Monitoring Station</t>
  </si>
  <si>
    <t>2163 West Erda Way, Tooele, UT 84074</t>
  </si>
  <si>
    <t>Herriman Air Monitoring Station</t>
  </si>
  <si>
    <t>14055 South Mirabella Drive, Herriman, UT 84096</t>
  </si>
  <si>
    <t>Smithfield</t>
  </si>
  <si>
    <t>675 West 220 North, Smithfield, UT 84335</t>
  </si>
  <si>
    <t>Hawthorne #1</t>
  </si>
  <si>
    <t>Hawthorne Elementary, SLC, UT 84115</t>
  </si>
  <si>
    <t>SLC</t>
  </si>
  <si>
    <t>Hawthorne #2</t>
  </si>
  <si>
    <t>Roosevelt Monitoring Station #2</t>
  </si>
  <si>
    <t>Roosevelt, Roosevelt, UT 84066</t>
  </si>
  <si>
    <t>DEQ - Technical Support Center</t>
  </si>
  <si>
    <t>240 N 1950 W, SLC, UT 84116</t>
  </si>
  <si>
    <t>Enoch Air Monitoring</t>
  </si>
  <si>
    <t>Clive Utah, Enoch, UT 84074</t>
  </si>
  <si>
    <t>Enoch</t>
  </si>
  <si>
    <t>Salt Lake County Near Road</t>
  </si>
  <si>
    <t>4951 South Gallery DR, Murray, UT 84123</t>
  </si>
  <si>
    <t>Smithfield Air Monitoring Station</t>
  </si>
  <si>
    <t>Clive Utah, Smithfield, UT 84335</t>
  </si>
  <si>
    <t>Escalante Air Monitoring</t>
  </si>
  <si>
    <t>755 West Main, Escalante, UT 84726</t>
  </si>
  <si>
    <t>Escalante</t>
  </si>
  <si>
    <t>Monticello Academy Station</t>
  </si>
  <si>
    <t>2782 S Corporate Park Dr, West Valley City, UT 84120</t>
  </si>
  <si>
    <t>UofU Air Monitoring Station</t>
  </si>
  <si>
    <t>2195 Red Butte Canyon Road, Salt Lake City, UT 84018</t>
  </si>
  <si>
    <t>DEQ Vernal</t>
  </si>
  <si>
    <t>70 East 100 South, Vernal, UT 84078</t>
  </si>
  <si>
    <t>St George, UT 84770</t>
  </si>
  <si>
    <t>Santa Clara, UT 84765</t>
  </si>
  <si>
    <t>Santa Clara</t>
  </si>
  <si>
    <t>Magna</t>
  </si>
  <si>
    <t>Governors Office</t>
  </si>
  <si>
    <t>Block 407 38 North G Street 6 Plex</t>
  </si>
  <si>
    <t>38 North G Street, Salt Lake City, UT 84103</t>
  </si>
  <si>
    <t>Block 407 520-522 East 1st Ave SLC</t>
  </si>
  <si>
    <t>520-522 East 1st Ave, Salt Lake City, UT 84103</t>
  </si>
  <si>
    <t>Block 407 34 North G Street</t>
  </si>
  <si>
    <t>34 North G Street, Salt Lake City, UT 84103 United States</t>
  </si>
  <si>
    <t>Heber Valley Railroad</t>
  </si>
  <si>
    <t>Engine Shop</t>
  </si>
  <si>
    <t>450 S 600 W, Heber City, UT 84032</t>
  </si>
  <si>
    <t>Office/Depot</t>
  </si>
  <si>
    <t>450 S 600 West, Heber City, UT 84032</t>
  </si>
  <si>
    <t>Coach Storage Building</t>
  </si>
  <si>
    <t>450 South 600 West, Heber City, UT 84032</t>
  </si>
  <si>
    <t>Compressor Shed</t>
  </si>
  <si>
    <t>450 South 600 West, Heber, UT 84032</t>
  </si>
  <si>
    <t>Heber</t>
  </si>
  <si>
    <t>Mountainland Technical College</t>
  </si>
  <si>
    <t>MTECH PROVO</t>
  </si>
  <si>
    <t>125 N 100 W, Provo, UT 84601</t>
  </si>
  <si>
    <t>MTECH OREM A</t>
  </si>
  <si>
    <t>1410 W Business Park Dr, Orem, UT 84058</t>
  </si>
  <si>
    <t>MTECH SPANISH FORK A</t>
  </si>
  <si>
    <t>693 W 1210 S, Spanish Fork, UT 84660</t>
  </si>
  <si>
    <t>MTECH SPANISH FORK B</t>
  </si>
  <si>
    <t>897 W 1100 S, Spanish Fork, UT 84660</t>
  </si>
  <si>
    <t>MTECH LEHI A</t>
  </si>
  <si>
    <t>2301 W Ashton Blvd, Lehi, UT 84043</t>
  </si>
  <si>
    <t>Lehi</t>
  </si>
  <si>
    <t>MTECH LEHI D</t>
  </si>
  <si>
    <t>2801 Ashton Blvd, Lehi, UT 84043</t>
  </si>
  <si>
    <t>MTECH LEHI C</t>
  </si>
  <si>
    <t>2301 W Ashton Blvd, , 84043</t>
  </si>
  <si>
    <t>MTECH LEHI B</t>
  </si>
  <si>
    <t>2352 W Ashton Blvd, Lehi, UT 84043</t>
  </si>
  <si>
    <t>MTECH PAYSON A</t>
  </si>
  <si>
    <t>993 S 1950 W, Payson, UT 84651</t>
  </si>
  <si>
    <t>Payson</t>
  </si>
  <si>
    <t>Natural Resources - Forestry, Fire &amp; State Lands</t>
  </si>
  <si>
    <t>LPCC-Seedling Package/Storage</t>
  </si>
  <si>
    <t>271 W Bitterbrush Ln, Draper, UT 84020</t>
  </si>
  <si>
    <t>LPCC-Nursery Office (Draper)</t>
  </si>
  <si>
    <t>LPCC Cellar Building</t>
  </si>
  <si>
    <t>LPCC Quonset Building</t>
  </si>
  <si>
    <t>Little Willow Storage Tank</t>
  </si>
  <si>
    <t>Fire Equipment Maint/Office</t>
  </si>
  <si>
    <t>LPCC Wildfire Service Building</t>
  </si>
  <si>
    <t>251 W Bitterbrush Ln, Draper, UT 84020</t>
  </si>
  <si>
    <t>Storage Building (Cedar City Office Bldg)</t>
  </si>
  <si>
    <t>585 N Main, Cedar City, UT 84720</t>
  </si>
  <si>
    <t>Richfield Interagency Fire Center</t>
  </si>
  <si>
    <t>2301 South Industrial Park Road, Richfield, UT 84701</t>
  </si>
  <si>
    <t>Tioga Outhouse</t>
  </si>
  <si>
    <t>Bear Lake Docks, Garden City, UT 84032</t>
  </si>
  <si>
    <t>Garden City</t>
  </si>
  <si>
    <t>Richfield Fire Cache</t>
  </si>
  <si>
    <t>2071 Industrial Park Road, Richfield, UT 84701 United States</t>
  </si>
  <si>
    <t>LPCC Pesticide Building</t>
  </si>
  <si>
    <t>Natural Resources - Office of Energy Development</t>
  </si>
  <si>
    <t>San Rafael Energy Lab</t>
  </si>
  <si>
    <t>800 North Coal Haul Road, Orangeville, UT 84537</t>
  </si>
  <si>
    <t>Orangeville</t>
  </si>
  <si>
    <t>Natural Resources - Outdoor Recreation</t>
  </si>
  <si>
    <t>Maintenance Shop Building</t>
  </si>
  <si>
    <t>1594 W North Temple, Salt Lake City, UT 84116</t>
  </si>
  <si>
    <t>Maintenance Building (Monte Cristo)</t>
  </si>
  <si>
    <t>P O Box 131, Huntsville, UT 84317</t>
  </si>
  <si>
    <t>Huntsville</t>
  </si>
  <si>
    <t>Office/Maintenance Building</t>
  </si>
  <si>
    <t>751 Lakeshore Dr (PO Box 4883), Page, AZ 86040</t>
  </si>
  <si>
    <t>Page</t>
  </si>
  <si>
    <t>Bullfrog Storage</t>
  </si>
  <si>
    <t>Behind Units #601A &amp; B, Bullfrog Marina, UT 84533</t>
  </si>
  <si>
    <t>Bullfrog Marina</t>
  </si>
  <si>
    <t>Bullfrog Office/Residence</t>
  </si>
  <si>
    <t>Unit #601A &amp; 601B, Bullfrog Marina, UT 84533</t>
  </si>
  <si>
    <t>Snowcat Shed</t>
  </si>
  <si>
    <t>Logan Summit US Highway 89, Garden City, UT 84028</t>
  </si>
  <si>
    <t>Fairview Snowcat Shed</t>
  </si>
  <si>
    <t>1343 Morland Rd, Huntington, UT 84528</t>
  </si>
  <si>
    <t>Huntington</t>
  </si>
  <si>
    <t>Maintenance Building</t>
  </si>
  <si>
    <t>795 South BLVD, DUTCH JOHN, UT 84023</t>
  </si>
  <si>
    <t>DUTCH JOHN</t>
  </si>
  <si>
    <t>Snowcat Shed (Rockport)</t>
  </si>
  <si>
    <t>2 Mi S, Wanship, UT 84061</t>
  </si>
  <si>
    <t>Wanship</t>
  </si>
  <si>
    <t>Ranger Residence</t>
  </si>
  <si>
    <t>53 Veronica Ct, Page, AZ 86040</t>
  </si>
  <si>
    <t>Mirror Lake Snowcat Shed</t>
  </si>
  <si>
    <t>UT</t>
  </si>
  <si>
    <t>Ranger Residence Dutch John</t>
  </si>
  <si>
    <t>106 1st Avenue, Dutch John, UT 84023</t>
  </si>
  <si>
    <t>Dutch John</t>
  </si>
  <si>
    <t>Natural Resources - Parks</t>
  </si>
  <si>
    <t>#2 Entrance Station (Willard) North</t>
  </si>
  <si>
    <t>3 Mi W Willard, Willard, UT 84340</t>
  </si>
  <si>
    <t>Willard</t>
  </si>
  <si>
    <t>Willard Bay Recr Shop #2</t>
  </si>
  <si>
    <t>Willard Bay Recr North Docks</t>
  </si>
  <si>
    <t>Willard Bay Recr South Docks</t>
  </si>
  <si>
    <t>5 Mi N Plain City W I-15, Willard, UT 84340</t>
  </si>
  <si>
    <t>Office Entrance Station (Green River)</t>
  </si>
  <si>
    <t>Green River Blvd, Green River, UT 84525</t>
  </si>
  <si>
    <t>Green River</t>
  </si>
  <si>
    <t>Rest Room Group Use (Dead Horse Point)</t>
  </si>
  <si>
    <t>27 Mi W Moab Hwy 313, Moab, UT 84532</t>
  </si>
  <si>
    <t>Storage Shed (Dead Horse Point)</t>
  </si>
  <si>
    <t>Triplex Residence (Dead Horse Point)</t>
  </si>
  <si>
    <t>Point Restroom</t>
  </si>
  <si>
    <t>33 Mi W Moab Hwy 313, Moab, UT 84532</t>
  </si>
  <si>
    <t>Residence 2 (Dead Horse Point)</t>
  </si>
  <si>
    <t>Carriage Museum (Frontier Homestead)</t>
  </si>
  <si>
    <t>635 N Main, Cedar City, UT 84720</t>
  </si>
  <si>
    <t>Restroom/Shower</t>
  </si>
  <si>
    <t>12500 Sand Dunes Rd, Kanab, UT 84741</t>
  </si>
  <si>
    <t>Kanab</t>
  </si>
  <si>
    <t>Statehouse (Territorial)</t>
  </si>
  <si>
    <t>50 W Capitol Ave, Fillmore, UT 84631</t>
  </si>
  <si>
    <t>Fillmore</t>
  </si>
  <si>
    <t>Entry Building-Big Rock (East Canyon)</t>
  </si>
  <si>
    <t>12 Mi SE Morgan Hwy 66, Morgan, UT 84050</t>
  </si>
  <si>
    <t>Morgan</t>
  </si>
  <si>
    <t>Old Stagecoach Inn</t>
  </si>
  <si>
    <t>Fairfield, Fairfield, UT 84065</t>
  </si>
  <si>
    <t>Fairfield</t>
  </si>
  <si>
    <t>Visitor Contact Center</t>
  </si>
  <si>
    <t>4400 W Center, Provo, UT 84603</t>
  </si>
  <si>
    <t>Ranger Residence (WMSP)</t>
  </si>
  <si>
    <t>2 Mi NW Midway, Midway, UT 84049</t>
  </si>
  <si>
    <t>Midway</t>
  </si>
  <si>
    <t>E.C. Epperson Home</t>
  </si>
  <si>
    <t>Chalet Building</t>
  </si>
  <si>
    <t>Clubhouse/Pro Shop (WMSP)</t>
  </si>
  <si>
    <t>975 W Clubhouse Rd, Midway, UT 84049</t>
  </si>
  <si>
    <t>Information Center (WMSP)</t>
  </si>
  <si>
    <t>Maintenance/Office Building (Willard) North</t>
  </si>
  <si>
    <t>Storage Building (Willard) North</t>
  </si>
  <si>
    <t>Residence (Willard)</t>
  </si>
  <si>
    <t>Area Pumphouse (Willard/So)</t>
  </si>
  <si>
    <t>5 Mi N Plain City W I-15, Plain City, UT 84404</t>
  </si>
  <si>
    <t>Plain City</t>
  </si>
  <si>
    <t>Workshop (Hyrum)</t>
  </si>
  <si>
    <t>1 Mi SW Hyrum, Hyrum, UT 84319</t>
  </si>
  <si>
    <t>Hyrum</t>
  </si>
  <si>
    <t>Restrooms Beach (Hyrum)</t>
  </si>
  <si>
    <t>Entrance Station (Scofield)</t>
  </si>
  <si>
    <t>6 Mi N Scofield Hwy 96, Scofield, UT 84526</t>
  </si>
  <si>
    <t>Scofield</t>
  </si>
  <si>
    <t>Restroom - Mountain View</t>
  </si>
  <si>
    <t>Pump Building (Scofield)</t>
  </si>
  <si>
    <t>Restroom BB Beach South</t>
  </si>
  <si>
    <t>Antelope Island, Syracuse, UT 84075</t>
  </si>
  <si>
    <t>Office/Maintenance Shop</t>
  </si>
  <si>
    <t>Off Hwy Info Building (Jordan River)</t>
  </si>
  <si>
    <t>2810 Rose Lane, Salt Lake City, UT 84116</t>
  </si>
  <si>
    <t>Chlorine House VC</t>
  </si>
  <si>
    <t>Antelope Island, Lakepoint, UT 84075</t>
  </si>
  <si>
    <t>Lakepoint</t>
  </si>
  <si>
    <t>Pump House residence (blue)</t>
  </si>
  <si>
    <t>Restroom BB Beach North</t>
  </si>
  <si>
    <t>Beach Pavilion</t>
  </si>
  <si>
    <t>Antelope Island Shearing</t>
  </si>
  <si>
    <t>Ranch House (So End Antelope)</t>
  </si>
  <si>
    <t>Silo (So End Antelope)</t>
  </si>
  <si>
    <t>Bunkhouse (So End Antelope)</t>
  </si>
  <si>
    <t>Marina Park Office-GSL</t>
  </si>
  <si>
    <t>S Shore Great Salt Lake, Magna, UT 84044</t>
  </si>
  <si>
    <t>Blacksmith Shop (So End Antelope)</t>
  </si>
  <si>
    <t>Springhouse (So End Antelope)</t>
  </si>
  <si>
    <t>Residence #1 West (Starvation)</t>
  </si>
  <si>
    <t>4 Mi NW, Duchesne, UT 84021</t>
  </si>
  <si>
    <t>Duchesne</t>
  </si>
  <si>
    <t>Shop (Green River)</t>
  </si>
  <si>
    <t>Green River Shower/Toilet Building</t>
  </si>
  <si>
    <t>Picnic Shelter (Huntington)</t>
  </si>
  <si>
    <t>1 Mi N Huntington Hwy 10, Huntington, UT 84528</t>
  </si>
  <si>
    <t>Maintenance Building (Huntington)</t>
  </si>
  <si>
    <t>Entrance Station (Huntington)</t>
  </si>
  <si>
    <t>Pump House (Huntington)</t>
  </si>
  <si>
    <t>Restrooms (Huntington)</t>
  </si>
  <si>
    <t>CXT Restroom (Huntington Lake)</t>
  </si>
  <si>
    <t>Storage/Wood Shop (Huntington Lake)</t>
  </si>
  <si>
    <t>Huntington State Park Office 1</t>
  </si>
  <si>
    <t>Millsite State Park Office 2</t>
  </si>
  <si>
    <t>1 Mi N Ferron Hwy 10, Ferron, UT 84528</t>
  </si>
  <si>
    <t>Ferron</t>
  </si>
  <si>
    <t>Millsite Entrance Station</t>
  </si>
  <si>
    <t>1 Mi N, Ferron, UT 84528</t>
  </si>
  <si>
    <t>Millsite Shower/Restroom</t>
  </si>
  <si>
    <t>Kodachrome State Park (Shop)</t>
  </si>
  <si>
    <t>9 Mi SE, Cannonville, UT 84718</t>
  </si>
  <si>
    <t>Cannonville</t>
  </si>
  <si>
    <t>Residence #1 West (Kodachrome)</t>
  </si>
  <si>
    <t>Kodachrome State Resr (Shower/Rest Room)</t>
  </si>
  <si>
    <t>Residence #2 East (Kodachrome)</t>
  </si>
  <si>
    <t>Residence (Escalante)</t>
  </si>
  <si>
    <t>1 Mi NW, Escalante, UT 84726</t>
  </si>
  <si>
    <t>Shelters Group Use (Dead Horse Point)</t>
  </si>
  <si>
    <t>Maintenance Building (Dead Horse Point)</t>
  </si>
  <si>
    <t>Visitors Center/Hdqtrs (Dead Horse Point)</t>
  </si>
  <si>
    <t>P O Box 609, Moab, UT 84532</t>
  </si>
  <si>
    <t>Dead Horse Point (Shelter/Overlook)</t>
  </si>
  <si>
    <t>Maintenance Building (SoWest Region)</t>
  </si>
  <si>
    <t>685 N. 100 W., Cedar City, UT 84720</t>
  </si>
  <si>
    <t>Cabin - Large (Frontier Homestead) (Museum/Library)</t>
  </si>
  <si>
    <t>D.U.P. Cabin (Frontier Homestead)</t>
  </si>
  <si>
    <t>Cabin - Small (Frontier Homestead)</t>
  </si>
  <si>
    <t>Residence 1 (Yuba)</t>
  </si>
  <si>
    <t>Exit 202 I-15, Levan, UT 84639</t>
  </si>
  <si>
    <t>Levan</t>
  </si>
  <si>
    <t>Residence #2 (Yuba)</t>
  </si>
  <si>
    <t>Maintenance Building (Yuba)</t>
  </si>
  <si>
    <t>Yuba Lake Rec Area (Docks)</t>
  </si>
  <si>
    <t>14 Mi SW Levan Hwy 15, Levan, UT 84639</t>
  </si>
  <si>
    <t>Group Shelter-Day Use (Yuba)</t>
  </si>
  <si>
    <t>Ranger Residence (Coral Pink)</t>
  </si>
  <si>
    <t>Little Rock School House (Territorial)</t>
  </si>
  <si>
    <t>Multi-purpose Building (Territorial)</t>
  </si>
  <si>
    <t>Maintenance Building (shop &amp; office)</t>
  </si>
  <si>
    <t>East Canyon Ranger Duplex</t>
  </si>
  <si>
    <t>East Canyon Toilet/Shower</t>
  </si>
  <si>
    <t>Green River Docks</t>
  </si>
  <si>
    <t>12 Mi SE Morgan Hwy 66, Green River, UT 84525</t>
  </si>
  <si>
    <t>Residence (Otter Creek)</t>
  </si>
  <si>
    <t>5 Mi N, Antimony, UT 84712</t>
  </si>
  <si>
    <t>Antimony</t>
  </si>
  <si>
    <t>Fish Cleaning Station (Otter Creek)</t>
  </si>
  <si>
    <t>Otter Creek Shop</t>
  </si>
  <si>
    <t>5 Mi NW, Antimony, UT 84712</t>
  </si>
  <si>
    <t>Entrance Station-Rendezvous Beach</t>
  </si>
  <si>
    <t>1220 North Bear Lake Blvd, Laketown, UT 84038</t>
  </si>
  <si>
    <t>Laketown</t>
  </si>
  <si>
    <t>Maintenance Building-Marina</t>
  </si>
  <si>
    <t>940 North Bear Lake Blvd, Garden City, UT 84028</t>
  </si>
  <si>
    <t>Day Use Pavilion-Marina</t>
  </si>
  <si>
    <t>Pay Cabin (TITP)</t>
  </si>
  <si>
    <t>2601 Sunnyside Ave, Salt Lake City, UT 84108</t>
  </si>
  <si>
    <t>Murdock Carriage House (TITP)</t>
  </si>
  <si>
    <t>Main Village Restrooms</t>
  </si>
  <si>
    <t>Monument (TITP)</t>
  </si>
  <si>
    <t>Great Salt Lake Toilet Station A</t>
  </si>
  <si>
    <t>S Shore Great Salt Lake Park, Magna, UT 84044</t>
  </si>
  <si>
    <t>Great Salt Lake Pump Station C</t>
  </si>
  <si>
    <t>Lift Station E-GSL</t>
  </si>
  <si>
    <t>GSLP Marina Pump</t>
  </si>
  <si>
    <t>Great Salt Lake Park, Magna, UT 84044</t>
  </si>
  <si>
    <t>Maintenance Offices and Shop</t>
  </si>
  <si>
    <t>Brigham Young Forest Home (TITP)</t>
  </si>
  <si>
    <t>Social Hall (TITP)</t>
  </si>
  <si>
    <t>Blacksmith Shop (TITP)</t>
  </si>
  <si>
    <t>Emery Cabin (TITP)</t>
  </si>
  <si>
    <t>Rich Home (TITP)</t>
  </si>
  <si>
    <t>Fairbanks Home (TITP)</t>
  </si>
  <si>
    <t>Andrus Home (TITP)</t>
  </si>
  <si>
    <t>Jewkes/Draper Home</t>
  </si>
  <si>
    <t>Gardiner Cabin (TITP)</t>
  </si>
  <si>
    <t>Roberts Cabin (TITP)</t>
  </si>
  <si>
    <t>Holladay Cabin (TITP)</t>
  </si>
  <si>
    <t>Mary Fielding Smith Cabin (TITP)</t>
  </si>
  <si>
    <t>Ritter Cabin (TITP)</t>
  </si>
  <si>
    <t>Amphitheatre Dressing Room (TITP)</t>
  </si>
  <si>
    <t>Misc Farm Buildings (TITP)</t>
  </si>
  <si>
    <t>Shop &amp; Office Complex (Jordan River)</t>
  </si>
  <si>
    <t>1084 N Redwood Rd, Salt Lake City, UT 84116</t>
  </si>
  <si>
    <t>Museum (Edge Of The Cedars)</t>
  </si>
  <si>
    <t>660 W 400 N, Blanding, UT 84511</t>
  </si>
  <si>
    <t>Grainary by Rich</t>
  </si>
  <si>
    <t>Camp Restroom Arapeen</t>
  </si>
  <si>
    <t>2200 East Palisaide Road, Sterling, UT 84665</t>
  </si>
  <si>
    <t>Entrance Station (Palisades)</t>
  </si>
  <si>
    <t>2200 East Palisade Road, Sterling, UT 84665</t>
  </si>
  <si>
    <t>Golf Club House (Palisades)</t>
  </si>
  <si>
    <t>Mobile Home Residence (Rockport)</t>
  </si>
  <si>
    <t>Restrooms (Rockport) Juniper</t>
  </si>
  <si>
    <t>Rockport Office</t>
  </si>
  <si>
    <t>9040 N Hwy 302, Peoa, UT 84061</t>
  </si>
  <si>
    <t>Peoa</t>
  </si>
  <si>
    <t>Maintenance Building (Rockport)</t>
  </si>
  <si>
    <t>Rockport Docks</t>
  </si>
  <si>
    <t>2 Mi S Wanship, Wanship, UT 84061</t>
  </si>
  <si>
    <t>Restroom Marina &amp; Dumpstation (Rockport)</t>
  </si>
  <si>
    <t>Ranger Residence (Rockport)</t>
  </si>
  <si>
    <t>Peoa, Peoa, UT 84061</t>
  </si>
  <si>
    <t>Pumphouse (Rockport)</t>
  </si>
  <si>
    <t>2 Mi S, Wanship, UT 80461</t>
  </si>
  <si>
    <t>Entrance Station (Rockport)</t>
  </si>
  <si>
    <t>9040 North HWY 302, Peoa, UT 84061</t>
  </si>
  <si>
    <t>Old Church House (Rockport)</t>
  </si>
  <si>
    <t>9040 North PHWY 302, Peoa, UT 84061</t>
  </si>
  <si>
    <t>Carport (Steinaker)</t>
  </si>
  <si>
    <t>6 Mi N Vernal Hwy 44, Vernal, UT 84078</t>
  </si>
  <si>
    <t>Maintenance Building (Steinaker)</t>
  </si>
  <si>
    <t>Well Building (Steinaker)</t>
  </si>
  <si>
    <t>Commissary Building (Camp Floyd)</t>
  </si>
  <si>
    <t>3 Mi NE Fairfield, Fairfield, UT 84065</t>
  </si>
  <si>
    <t>Restroom South Jetty</t>
  </si>
  <si>
    <t>Shop Building (Utah Lake)</t>
  </si>
  <si>
    <t>4400 W Center, Provo, UT 84601</t>
  </si>
  <si>
    <t>Maintenance Building (Palisades)</t>
  </si>
  <si>
    <t>Cart Shed</t>
  </si>
  <si>
    <t>Fuel DockUtah Lake</t>
  </si>
  <si>
    <t>Maintenance Shed (Camp Floyd)</t>
  </si>
  <si>
    <t>Fairfield School</t>
  </si>
  <si>
    <t>WMSP - Camp Manager</t>
  </si>
  <si>
    <t>Restroom (Mahogany)</t>
  </si>
  <si>
    <t>Restrooms (Oak Hollow)</t>
  </si>
  <si>
    <t>Restroom (Little Deer Creek)</t>
  </si>
  <si>
    <t>Maintenance Building (WMSP)</t>
  </si>
  <si>
    <t>Chlorinator Building (WMSP)</t>
  </si>
  <si>
    <t>Huber Farmhouse</t>
  </si>
  <si>
    <t>Restroom (WMSP/Cottonwood)</t>
  </si>
  <si>
    <t>Pavilions Building #1 (Mahogany)</t>
  </si>
  <si>
    <t>Pavilions Building #2 (Mahogany)</t>
  </si>
  <si>
    <t>Deer Creek Boat Docks</t>
  </si>
  <si>
    <t>Deer Creek Reservoir, Charleston, UT 84082</t>
  </si>
  <si>
    <t>Charleston</t>
  </si>
  <si>
    <t>Residence #1 (Wallsburg)</t>
  </si>
  <si>
    <t>Maintenance Building (Wallsburg)</t>
  </si>
  <si>
    <t>5 Mi SW of, Charleston, UT 84049</t>
  </si>
  <si>
    <t>Rainbow Group</t>
  </si>
  <si>
    <t>Deer Creek Reservoir, Charleston, UT 84049</t>
  </si>
  <si>
    <t>Island South</t>
  </si>
  <si>
    <t>Residence #2 (Wallsburg)</t>
  </si>
  <si>
    <t>Upper Chokecherry</t>
  </si>
  <si>
    <t>Campground Restroom w/showers</t>
  </si>
  <si>
    <t>1002 N Snow Canyon Dr, Ivins, UT 84738</t>
  </si>
  <si>
    <t>Ivins</t>
  </si>
  <si>
    <t>Long-Term Rental Docks-Marina "South Side"</t>
  </si>
  <si>
    <t>Water System Pump House-South Eden</t>
  </si>
  <si>
    <t>8 miles north on Cisco Road, Laketown, UT 84038</t>
  </si>
  <si>
    <t>Fremont Museum</t>
  </si>
  <si>
    <t>11550 W Clear Creek, Sevier, UT 84766</t>
  </si>
  <si>
    <t>Sevier</t>
  </si>
  <si>
    <t>Garage (Fremont)</t>
  </si>
  <si>
    <t>10300 W Clear Creek, Sevier, UT 84766</t>
  </si>
  <si>
    <t>Handicapped Bridges (4)</t>
  </si>
  <si>
    <t>Electric Storage Building</t>
  </si>
  <si>
    <t>Museum (Anasazi)</t>
  </si>
  <si>
    <t>2 Mi SW Boulder, Boulder, UT 84716</t>
  </si>
  <si>
    <t>Boulder</t>
  </si>
  <si>
    <t>Shelters (Anasazi)</t>
  </si>
  <si>
    <t>Camp Ground Restroom (Red Fleet)</t>
  </si>
  <si>
    <t>8750 N Hwy 191, Vernal, UT 84078</t>
  </si>
  <si>
    <t>Toilet at Ramp (Quail Creek)</t>
  </si>
  <si>
    <t>St. George, UT 84771</t>
  </si>
  <si>
    <t>Residence (Red Fleet)</t>
  </si>
  <si>
    <t>Office (Quail Creek)</t>
  </si>
  <si>
    <t>P O Box 1943, St. George, UT 84771</t>
  </si>
  <si>
    <t>Hardware Ranch Building</t>
  </si>
  <si>
    <t>Hyrum, Hyrum, UT 84319</t>
  </si>
  <si>
    <t>Restroom #2 (Red Fleet)</t>
  </si>
  <si>
    <t>8750 N Highway 191, Vernal, UT 84078</t>
  </si>
  <si>
    <t>Shop Building (Edge of the Cedars)</t>
  </si>
  <si>
    <t>Shop (Red Fleet)</t>
  </si>
  <si>
    <t>Utah Lake - Pump House</t>
  </si>
  <si>
    <t>Beach Toilet - Quail Creek</t>
  </si>
  <si>
    <t>Quail Creek, St. George, UT 84771</t>
  </si>
  <si>
    <t>Camp Toilet - Quail Creek</t>
  </si>
  <si>
    <t>Fish Clean - Quail Creek</t>
  </si>
  <si>
    <t>Shop - Quail Creek</t>
  </si>
  <si>
    <t>Docks - Quail Creek</t>
  </si>
  <si>
    <t>Boat Docks GSL Marina</t>
  </si>
  <si>
    <t>13312 West HWY 202, Magna, UT 84044</t>
  </si>
  <si>
    <t>Hickman Cabin (TITP)</t>
  </si>
  <si>
    <t>Wagon Barn - Frontier Homestead</t>
  </si>
  <si>
    <t>Log Cabin - Territorial</t>
  </si>
  <si>
    <t>OHV Storage</t>
  </si>
  <si>
    <t>Residence #1 (Antelope)</t>
  </si>
  <si>
    <t>4528 W 1700 S, Syracuse, UT 84075</t>
  </si>
  <si>
    <t>Residence #2 (Antelope)</t>
  </si>
  <si>
    <t>Region Complex</t>
  </si>
  <si>
    <t>Jordanelle State Park, Heber City, UT 84032</t>
  </si>
  <si>
    <t>Huntsman Hotel &amp; Saloon (TITP)</t>
  </si>
  <si>
    <t>Barber Shop (TITP)</t>
  </si>
  <si>
    <t>Heber E Ward School (TITP)_</t>
  </si>
  <si>
    <t>Livery Stable (TITP)</t>
  </si>
  <si>
    <t>Godbe-Pitts Drug Store (TITP)</t>
  </si>
  <si>
    <t>Bank (TITP)</t>
  </si>
  <si>
    <t>Fire Suppression Pump House</t>
  </si>
  <si>
    <t>Hay Barn</t>
  </si>
  <si>
    <t>Visitor Center</t>
  </si>
  <si>
    <t>21 Shelters/Kayenta (Dead Horse)</t>
  </si>
  <si>
    <t>Dead Horse Point State Park, Moab, UT 84532</t>
  </si>
  <si>
    <t>Office - Mtn View</t>
  </si>
  <si>
    <t>Vault Toilets (3) (Scofield)</t>
  </si>
  <si>
    <t>Lakeside Restroom (Scofield)</t>
  </si>
  <si>
    <t>Lakeside Pavilion (Scofield)</t>
  </si>
  <si>
    <t>Mtn View Pump House</t>
  </si>
  <si>
    <t>Madsen Bay Restroom</t>
  </si>
  <si>
    <t>Camp Svc/Showers - Murdock</t>
  </si>
  <si>
    <t>Camp Svc/Showers - McHenry</t>
  </si>
  <si>
    <t>McHenry A Loop Restroom/Showers</t>
  </si>
  <si>
    <t>Dutch Hollow Restroom/Showers</t>
  </si>
  <si>
    <t>Lower Fisher Restroom/Showers</t>
  </si>
  <si>
    <t>Upper Fisher Restroom/Showers</t>
  </si>
  <si>
    <t>PWC Restroom/Outside Showers</t>
  </si>
  <si>
    <t>Cove Restroom/Outside Showers</t>
  </si>
  <si>
    <t>Beach House Complex/Outside Showers</t>
  </si>
  <si>
    <t>Marina Ramp Restrm w/Fish Cleaning Sta</t>
  </si>
  <si>
    <t>Marina Store/Restaurant</t>
  </si>
  <si>
    <t>Keetley Restroom (no showers)</t>
  </si>
  <si>
    <t>Entrance Station - Hailstone</t>
  </si>
  <si>
    <t>Ranger Residence (2)</t>
  </si>
  <si>
    <t>Lift Station (2) - Hailstone @ PWC &amp; Keetley</t>
  </si>
  <si>
    <t>Cove Pavilion</t>
  </si>
  <si>
    <t>Keetley Pavilion</t>
  </si>
  <si>
    <t>Day Use Cabanas (65)</t>
  </si>
  <si>
    <t>Nature Center</t>
  </si>
  <si>
    <t>Rock View Restroom/Showers</t>
  </si>
  <si>
    <t>Aspen Grove Restroom/Showers</t>
  </si>
  <si>
    <t>Upland Meadow Restroom/Showers</t>
  </si>
  <si>
    <t>North Pavilion</t>
  </si>
  <si>
    <t>South Pavilion</t>
  </si>
  <si>
    <t>Entrance Station/Rock Cliff (1)</t>
  </si>
  <si>
    <t>Lift Station/Rock Cliff (2)(So side river)</t>
  </si>
  <si>
    <t>New Restroom w/shower</t>
  </si>
  <si>
    <t>Hyrum State Park, Hyrum, UT 84319</t>
  </si>
  <si>
    <t>Storage Shed</t>
  </si>
  <si>
    <t>Residence #1 (Dead Horse Point)</t>
  </si>
  <si>
    <t>21 Mi W Moab Hwy 313, Moab, UT 84532</t>
  </si>
  <si>
    <t>Cabin (west)</t>
  </si>
  <si>
    <t>Territorial State Park, Fillmore, UT 84631</t>
  </si>
  <si>
    <t>Park Office (Yuba)</t>
  </si>
  <si>
    <t>Gift Shop (TITP)</t>
  </si>
  <si>
    <t>2601 East Sunnyside Ave, Salt Lake City, UT 84101</t>
  </si>
  <si>
    <t>Open Storage/Maint Building</t>
  </si>
  <si>
    <t>Painted Rocks Entrance Station</t>
  </si>
  <si>
    <t>E Shelter/Pavilion</t>
  </si>
  <si>
    <t>Millsite State Park, Ferron, UT 84528</t>
  </si>
  <si>
    <t>W Shelter/Pavilion</t>
  </si>
  <si>
    <t>A &amp; B Loop Restrooms w/showers (2)</t>
  </si>
  <si>
    <t>Utah Lake State Park, Provo, UT 84601</t>
  </si>
  <si>
    <t>Gate House</t>
  </si>
  <si>
    <t>Fish Cleaning Station</t>
  </si>
  <si>
    <t>Rockport State Park, UT 84601</t>
  </si>
  <si>
    <t>Rockport State Park</t>
  </si>
  <si>
    <t>Polygon Pavalions (98)</t>
  </si>
  <si>
    <t>Polygon Shelters (34)</t>
  </si>
  <si>
    <t>Willard Bay State Park, Willard, UT 84340</t>
  </si>
  <si>
    <t>Polygon Group Shelter (Eagle Beach)</t>
  </si>
  <si>
    <t>Cart Barn &amp; Maint Shop (WMSP)</t>
  </si>
  <si>
    <t>New Club House (Green River)</t>
  </si>
  <si>
    <t>Green River State Park, Green River, UT 84525</t>
  </si>
  <si>
    <t>Maintenance Shed - Hailstone</t>
  </si>
  <si>
    <t>Jordanelle, Heber City, UT 84032</t>
  </si>
  <si>
    <t>Group Pavilion</t>
  </si>
  <si>
    <t>Camp Floyd/Stagecoach, Fairfield, UT 84065</t>
  </si>
  <si>
    <t>Visitor's Center/Amphitheatre</t>
  </si>
  <si>
    <t>8 Cabanas on Beach</t>
  </si>
  <si>
    <t>Single Vault Toilets(5)@$8000 ea</t>
  </si>
  <si>
    <t>Double Vault Toilets(2)@$20000 ea</t>
  </si>
  <si>
    <t>Ranch Restroom</t>
  </si>
  <si>
    <t>Single Vault Toilet-Buffalo Point</t>
  </si>
  <si>
    <t>Single Vault Toilet-Marina</t>
  </si>
  <si>
    <t>Single Vault Toilet-Lady Finger</t>
  </si>
  <si>
    <t>Entrance Station</t>
  </si>
  <si>
    <t>Ranger Residence (Triplex)</t>
  </si>
  <si>
    <t>Storage Shed (Brown)</t>
  </si>
  <si>
    <t>12500 Sand Dune Road, Kanab, UT 84741</t>
  </si>
  <si>
    <t>Iron Mission, Cedar City, UT 84720</t>
  </si>
  <si>
    <t>Restroom Building</t>
  </si>
  <si>
    <t>Escalante, Escalante, UT 84726</t>
  </si>
  <si>
    <t>Restroom - Kodachrome</t>
  </si>
  <si>
    <t>P O Box 69, Cannonville, UT 84718</t>
  </si>
  <si>
    <t>Composting Restrooms (1)</t>
  </si>
  <si>
    <t>Entrance Station (2)(North&amp;South)</t>
  </si>
  <si>
    <t>Storage Shop</t>
  </si>
  <si>
    <t>Hwy 22 Otter Creek, Antimony, UT 84712</t>
  </si>
  <si>
    <t>Metal Storage Box (2)</t>
  </si>
  <si>
    <t>Mobile Home (12X48)</t>
  </si>
  <si>
    <t>Edge of the Cedars, Blanding, UT 84511</t>
  </si>
  <si>
    <t>Shelter @ Goosenecks</t>
  </si>
  <si>
    <t>House - On Park</t>
  </si>
  <si>
    <t>Green River, Green River, UT 84525</t>
  </si>
  <si>
    <t>Lean-to Storage Shed</t>
  </si>
  <si>
    <t>Day Use Pavilion</t>
  </si>
  <si>
    <t>Goblin Valley, Green River, UT 84525</t>
  </si>
  <si>
    <t>Storage Shed - Mtn View</t>
  </si>
  <si>
    <t>Storage Shed - Madsen Bay</t>
  </si>
  <si>
    <t>Single Vault Toilet-Back Country Trailhead</t>
  </si>
  <si>
    <t>Bathroom Building-East(Monte Cristo)</t>
  </si>
  <si>
    <t>Soldier Hollow Golf Course Clubhouse</t>
  </si>
  <si>
    <t>1370 W Soldier Hollow Lane, Midway, UT 84049</t>
  </si>
  <si>
    <t>Tate Barn</t>
  </si>
  <si>
    <t>Midway, UT 84049</t>
  </si>
  <si>
    <t>Goblin Valley Triplex</t>
  </si>
  <si>
    <t>Goblin Valley State Park, Green River, UT 84525</t>
  </si>
  <si>
    <t>Coral Pink Visitors Station</t>
  </si>
  <si>
    <t>Kodachrome Visitors Station</t>
  </si>
  <si>
    <t>25 Miles East of Hwy 89, Cannonville, UT 84718</t>
  </si>
  <si>
    <t>Yuba Entrance Station</t>
  </si>
  <si>
    <t>Mtn View Pavilion (Scofield)</t>
  </si>
  <si>
    <t>SR 96 PO Box 166, Carbon, UT 84526</t>
  </si>
  <si>
    <t>Carbon</t>
  </si>
  <si>
    <t>Castle Rock Restrooms</t>
  </si>
  <si>
    <t>3820 W Clear Creek Canyon Rd, Sevier, UT 84766</t>
  </si>
  <si>
    <t>Castle Rock Pit Toilet</t>
  </si>
  <si>
    <t>Historic Log Cabin</t>
  </si>
  <si>
    <t>Rock Cliff Storage Shed</t>
  </si>
  <si>
    <t>SR 319 515 Box 4, Heber City, UT 84032</t>
  </si>
  <si>
    <t>Rock Cliff Main Lift Station</t>
  </si>
  <si>
    <t>Hailstone Well House (Culinary)</t>
  </si>
  <si>
    <t>Maintenance Shed - (Territorial)</t>
  </si>
  <si>
    <t>25 W. 100 S., Fillmore, UT 84631</t>
  </si>
  <si>
    <t>Polygon Group Shelter (Pelican Beach)</t>
  </si>
  <si>
    <t>Willow Creek Restrm/w shower (3)</t>
  </si>
  <si>
    <t>South Marina Restroom</t>
  </si>
  <si>
    <t>South Marina Restroom w/showers</t>
  </si>
  <si>
    <t>Eagle Beach Restrooms (3)</t>
  </si>
  <si>
    <t>Pelican Beach Restroom</t>
  </si>
  <si>
    <t>Slip Restroom</t>
  </si>
  <si>
    <t>Cottonwood Restrooms (2)</t>
  </si>
  <si>
    <t>Maintenance Shed 4-bay</t>
  </si>
  <si>
    <t>5535 So Hwy 66, Morgan, UT 84050</t>
  </si>
  <si>
    <t>Park Office Building</t>
  </si>
  <si>
    <t>Small Campground Restroom</t>
  </si>
  <si>
    <t>Sand Dunes Restroom</t>
  </si>
  <si>
    <t>Small Mower Shed</t>
  </si>
  <si>
    <t>Pavilions (4)</t>
  </si>
  <si>
    <t>Peterson Beach, Sailboat, Island &amp; Rainbow Bay, Midway, UT 84049</t>
  </si>
  <si>
    <t>Wallsburg Pavilions (3)</t>
  </si>
  <si>
    <t>Wallsburg, UT 84082</t>
  </si>
  <si>
    <t>Wallsburg</t>
  </si>
  <si>
    <t>Island Entrance Station</t>
  </si>
  <si>
    <t>Deer Creek Island Area, Wallsburg, UT 84049</t>
  </si>
  <si>
    <t>Rainbow Entrance Station</t>
  </si>
  <si>
    <t>Deer Creek Rainbow Area, Wallsburg, UT 84049</t>
  </si>
  <si>
    <t>Pump Houses (4)</t>
  </si>
  <si>
    <t>Main,Wallsburg,Rainbow,Island, Wallsburg, UT 84049</t>
  </si>
  <si>
    <t>Courtesy Dock-6 wing (E Canyon)</t>
  </si>
  <si>
    <t>East Canyon, UT 84033</t>
  </si>
  <si>
    <t>East Canyon</t>
  </si>
  <si>
    <t>Deseret Hospital (TITP)</t>
  </si>
  <si>
    <t>Relief Society Hall (TITP)</t>
  </si>
  <si>
    <t>Brigham Young Horse Barn</t>
  </si>
  <si>
    <t>Joseph F Staker Cabin (TITP)</t>
  </si>
  <si>
    <t>Deseret News Building (TITP)</t>
  </si>
  <si>
    <t>William V Burnett Cabin (TITP)</t>
  </si>
  <si>
    <t>Pine Valley Chapel (TITP)</t>
  </si>
  <si>
    <t>Niels O Anderson Home (TITP)</t>
  </si>
  <si>
    <t>Deseret Telegraph/Boot Shop (TITP)</t>
  </si>
  <si>
    <t>Ottinger Hall (TITP)</t>
  </si>
  <si>
    <t>John Pack Home (TITP)</t>
  </si>
  <si>
    <t>Deseret Village ZCMI Store (TITP)</t>
  </si>
  <si>
    <t>Heber C Kimball Home (TITP)</t>
  </si>
  <si>
    <t>Dinwoody Furniture &amp; Cabinet Shop (TITP)</t>
  </si>
  <si>
    <t>Madsen Furniture Co (TITP)</t>
  </si>
  <si>
    <t>Orson Pratt Observatory</t>
  </si>
  <si>
    <t>Cedar City Tithing Office Complex (TITP)</t>
  </si>
  <si>
    <t>William Atkin Home (TITP)</t>
  </si>
  <si>
    <t>Manti Fort Gristmill (TITP)</t>
  </si>
  <si>
    <t>Beach Pavilion (Quail Creek)</t>
  </si>
  <si>
    <t>Camp Pavillion (Quail Creek)</t>
  </si>
  <si>
    <t>Cabanas (24)(Quail Creek)</t>
  </si>
  <si>
    <t>Soldier Hollow Golf Course Maint Building</t>
  </si>
  <si>
    <t>1744 S NW Spur Rd, Midway, UT 84049</t>
  </si>
  <si>
    <t>Park Office/Visitory Center-Marina</t>
  </si>
  <si>
    <t>Group Pavilion at Chuckwalla Trailhead</t>
  </si>
  <si>
    <t>Pump House (Otter Creek)</t>
  </si>
  <si>
    <t>North of Entrance Station, Antimony, UT 84712</t>
  </si>
  <si>
    <t>Single Shade Shelter (2)-North Eden</t>
  </si>
  <si>
    <t>13 miles north on Cisco Road, Laketown, UT 84038</t>
  </si>
  <si>
    <t>Single Shade Shelter (3)-Cisco Beach</t>
  </si>
  <si>
    <t>9.5 miles north on Cisco Road, Laketown, UT 84038</t>
  </si>
  <si>
    <t>Cottonwood Group Camping Pavilion (3)-Rendezvous Beach</t>
  </si>
  <si>
    <t>Willow Group Camping Pavilion (3)-Rendezvous Beach</t>
  </si>
  <si>
    <t>Single Shade Shelter (60) Birch Campground-Rendezvous Beach</t>
  </si>
  <si>
    <t>Cold Storage Building-Marina</t>
  </si>
  <si>
    <t>Water System Pump House and Storage Tank-Rendezvous Beach</t>
  </si>
  <si>
    <t>Rendezvous Beach, Birch, RRs #4, #5, and #6</t>
  </si>
  <si>
    <t>North Restroom-Marina</t>
  </si>
  <si>
    <t>Entrance Station-Marina</t>
  </si>
  <si>
    <t>1030 N Bear Lake Blvd, Garden City, UT 84028</t>
  </si>
  <si>
    <t>Entrance Station-Cisco Beach</t>
  </si>
  <si>
    <t>Laketown, UT 84038</t>
  </si>
  <si>
    <t>Single Vault CXT Restrooms (2)-North Eden</t>
  </si>
  <si>
    <t>13 Miles north on Cisco Road, Laketown, UT 84038</t>
  </si>
  <si>
    <t>Double Vault CXT Restrooms (3)-Rainbow Cove</t>
  </si>
  <si>
    <t>10.5 Miles north on Cisco Road, Laketown, UT 84038</t>
  </si>
  <si>
    <t>Single Vault CXT Restrooms (4); Double Vault CXT Restrooms (2) - Cisco Beach</t>
  </si>
  <si>
    <t>Double Vault CXT Restrooms (2) - South Eden</t>
  </si>
  <si>
    <t>Single Vault CXT Restrooms (2) - First Point</t>
  </si>
  <si>
    <t>4 miles north on Cisco Road, Laketown, UT 84038</t>
  </si>
  <si>
    <t>Mountain View Storage Shed #2</t>
  </si>
  <si>
    <t>SR96, Scofield, UT 84526</t>
  </si>
  <si>
    <t>Madsen Bay Storage Shed #2</t>
  </si>
  <si>
    <t>SR 96, Scofield, UT 84526</t>
  </si>
  <si>
    <t>Picnic Shelters (7)</t>
  </si>
  <si>
    <t>1343 Morland Rd, Huntington, UT 84513</t>
  </si>
  <si>
    <t>CXT Vault Toilet (Millsite)</t>
  </si>
  <si>
    <t>4000 Canyon Rd, Ferron, UT 84523</t>
  </si>
  <si>
    <t>CXT Restroom</t>
  </si>
  <si>
    <t>Hardware Ranch Trail Head, Hyrum, UT 84319</t>
  </si>
  <si>
    <t>Sand Hollow Main Entrance Station</t>
  </si>
  <si>
    <t>3351 South Sand Hollow Road, Hurricane, UT 84737 United States</t>
  </si>
  <si>
    <t>North Boat Ramp Restrooms</t>
  </si>
  <si>
    <t>Smoot Hall - B Y Academy</t>
  </si>
  <si>
    <t>Hyrum Entrance Station</t>
  </si>
  <si>
    <t>405 W 300 South, Hyrum, UT 84319</t>
  </si>
  <si>
    <t>Jones Sheep Shearing Shed</t>
  </si>
  <si>
    <t>635 North Main, Cedar City, UT 84720</t>
  </si>
  <si>
    <t>Beacon Knob</t>
  </si>
  <si>
    <t>Coral Pink Day Use Restroom</t>
  </si>
  <si>
    <t>Utah Lake State Park Storage Shed</t>
  </si>
  <si>
    <t>4400 W Center St, Provo, UT 84601</t>
  </si>
  <si>
    <t>New Restroom at Hyrum Group Use Area</t>
  </si>
  <si>
    <t>Hyrum, UT 84319</t>
  </si>
  <si>
    <t>Wakara Campground Restroom</t>
  </si>
  <si>
    <t>Climate Control Storage</t>
  </si>
  <si>
    <t>113 3rd Ave, dutch John, UT 84023</t>
  </si>
  <si>
    <t>dutch John</t>
  </si>
  <si>
    <t>Boat Storage</t>
  </si>
  <si>
    <t>Utah Fieldhouse</t>
  </si>
  <si>
    <t>496 E Main, Vernal, UT 84078</t>
  </si>
  <si>
    <t>Sand Hollow State Park Maintenance Building</t>
  </si>
  <si>
    <t>CXT Restroom and storage building - Otter Creek State Park</t>
  </si>
  <si>
    <t>Highway 22, Antimony, UT 84712</t>
  </si>
  <si>
    <t>CXT Restroom and small storage building - Piute State Park</t>
  </si>
  <si>
    <t>Junction, UT 84740</t>
  </si>
  <si>
    <t>Junction</t>
  </si>
  <si>
    <t>Group Use Pavilion</t>
  </si>
  <si>
    <t>Entrance Station - Secondary</t>
  </si>
  <si>
    <t>Restroom - Center Lawn</t>
  </si>
  <si>
    <t>440 W Center, Provo, UT 84604</t>
  </si>
  <si>
    <t>55 Campground Pavilions</t>
  </si>
  <si>
    <t>17 Day Use Pavilions</t>
  </si>
  <si>
    <t>Yurt #4 and Deck</t>
  </si>
  <si>
    <t>5535 S Hwy 66, Morgan, UT 84050</t>
  </si>
  <si>
    <t>Yurt #3 and Deck</t>
  </si>
  <si>
    <t>Yurt #2 and Deck</t>
  </si>
  <si>
    <t>Yurt ADA #1 and Deck</t>
  </si>
  <si>
    <t>Dock 4-Wing Concession</t>
  </si>
  <si>
    <t>Entrance Gate Electric</t>
  </si>
  <si>
    <t>Restroom Yurt Area</t>
  </si>
  <si>
    <t>Restroom Day Use Area</t>
  </si>
  <si>
    <t>Residence and Garage</t>
  </si>
  <si>
    <t>Bridge Mormon Flats</t>
  </si>
  <si>
    <t>Office Building/Entrance Station</t>
  </si>
  <si>
    <t>Concession and Deck</t>
  </si>
  <si>
    <t>Restroom CG Upper</t>
  </si>
  <si>
    <t>Restroom CG Lower</t>
  </si>
  <si>
    <t>Westside Lower Restroom</t>
  </si>
  <si>
    <t>Westside Upper Restroom</t>
  </si>
  <si>
    <t>Historic Hunter House(Museum/Library)</t>
  </si>
  <si>
    <t>New Entrance Station</t>
  </si>
  <si>
    <t>Quail Creek, St. George, UT 84770</t>
  </si>
  <si>
    <t>#2 Entrance Station (Willard) South</t>
  </si>
  <si>
    <t>Goblin Valley Visitors Center</t>
  </si>
  <si>
    <t>Goblin Valley Campground Restroom</t>
  </si>
  <si>
    <t>130 South Fairway Drive, Green River, UT 84525</t>
  </si>
  <si>
    <t>Goblin Valley Shop</t>
  </si>
  <si>
    <t>130South Fairway Drive, Green River, UT 84525</t>
  </si>
  <si>
    <t>Goblin Valley Generator Shed</t>
  </si>
  <si>
    <t>Goblin Valley Laundry Room</t>
  </si>
  <si>
    <t>Goblin Valley Solar Electric Building</t>
  </si>
  <si>
    <t>Goblin Valley Ampitheater</t>
  </si>
  <si>
    <t>Goblin Valley Group Site Pavillion</t>
  </si>
  <si>
    <t>Golf Cart Storage Green River</t>
  </si>
  <si>
    <t>130 South Fairway Dr, Green River, UT 84525</t>
  </si>
  <si>
    <t>Green River Group Site #1 Restroom</t>
  </si>
  <si>
    <t>Steinaker Lake Office/Entrance Building</t>
  </si>
  <si>
    <t>8750 U.S. Scenic, Vernal, UT 84078</t>
  </si>
  <si>
    <t>Scenic By-Way Vault Toilet</t>
  </si>
  <si>
    <t>4335 North 2500 West, Vernal, UT 84078</t>
  </si>
  <si>
    <t>Beach Vault Toilet 2</t>
  </si>
  <si>
    <t>4335 North HWY 191, Vernal, UT 84078</t>
  </si>
  <si>
    <t>Double CXT Toilet</t>
  </si>
  <si>
    <t>Flight Park Recreation Area, Lehi, UT 84043</t>
  </si>
  <si>
    <t>Gunlock CXT Restroom #1</t>
  </si>
  <si>
    <t>Gunlock Road MM 5.5, Gunlock, UT 84737</t>
  </si>
  <si>
    <t>Gunlock</t>
  </si>
  <si>
    <t>Restroom Downunder Rockport State Park</t>
  </si>
  <si>
    <t>9040 North HWY 302, PEOA, UT 84061</t>
  </si>
  <si>
    <t>PEOA</t>
  </si>
  <si>
    <t>Hawthorne Restroom Rockport State Park</t>
  </si>
  <si>
    <t>Riverside Group Restroom Rockport State Park</t>
  </si>
  <si>
    <t>Crandall Group Restroom Rockport</t>
  </si>
  <si>
    <t>Old Church Restroom Rockport State Park</t>
  </si>
  <si>
    <t>Lariat Loop Restroom Rockport</t>
  </si>
  <si>
    <t>Twin Cove Lower Restroom Rockport</t>
  </si>
  <si>
    <t>Twin Cove Upper Restroom Rockport</t>
  </si>
  <si>
    <t>Dam Restroom Rockport</t>
  </si>
  <si>
    <t>Rockport Estates Restroom</t>
  </si>
  <si>
    <t>Twin Cedars Restroom Rockport</t>
  </si>
  <si>
    <t>Cedarpoint Restroom RockPort</t>
  </si>
  <si>
    <t>4090 North HWY 302, Peoa, UT 84061</t>
  </si>
  <si>
    <t>Water Tank Rockport</t>
  </si>
  <si>
    <t>Old Church Pavillion Rockport</t>
  </si>
  <si>
    <t>Gunlock Shop</t>
  </si>
  <si>
    <t>Bridger Bay Campground Pavillion</t>
  </si>
  <si>
    <t>4528 West 1700 South Antelope Island, Syracuse, UT 84075</t>
  </si>
  <si>
    <t>Day Use Pavillion</t>
  </si>
  <si>
    <t>4825 West 1700 South, Syracuse, UT 84075</t>
  </si>
  <si>
    <t>Storage Shed Flight Park</t>
  </si>
  <si>
    <t>Flight park Recreation Area, Lehi, UT 84043</t>
  </si>
  <si>
    <t>Gunlock, Gunlock, UT 84733</t>
  </si>
  <si>
    <t>Gunlock, UT 84733</t>
  </si>
  <si>
    <t>2 Fish Cleaning Stations</t>
  </si>
  <si>
    <t>Scofield State Park, Scofield, UT 84526</t>
  </si>
  <si>
    <t>Juniper East Vault Restroom</t>
  </si>
  <si>
    <t>Starvation State Park, Duchesne, UT 84021</t>
  </si>
  <si>
    <t>2 Vault Restrooms</t>
  </si>
  <si>
    <t>Tiogo Restroom</t>
  </si>
  <si>
    <t>4400 W Center, Provo, UT 84604</t>
  </si>
  <si>
    <t>24X64 Shelter</t>
  </si>
  <si>
    <t>4400 West Center, Provo, UT 84604</t>
  </si>
  <si>
    <t>Overnight Group Shelter</t>
  </si>
  <si>
    <t>Bonner Hollow Pump</t>
  </si>
  <si>
    <t>Wasatch Mountain Golf Course, Midway, UT 84049</t>
  </si>
  <si>
    <t>Snake Creek Pump Station</t>
  </si>
  <si>
    <t>V.C. Pump Station</t>
  </si>
  <si>
    <t>Main Courtesy Docks</t>
  </si>
  <si>
    <t>Bison Office</t>
  </si>
  <si>
    <t>Syracuse, UT 84075</t>
  </si>
  <si>
    <t>Bison Shed</t>
  </si>
  <si>
    <t>Big Creek Group Camping Pavillion (1) - Rendezvous Beach</t>
  </si>
  <si>
    <t>Rendezvous Beach, Big Creek, RR#10.</t>
  </si>
  <si>
    <t>Government Boat Dock 150' - Marina</t>
  </si>
  <si>
    <t>Cold Storage / Maintenance Building - Rendezvous Beach</t>
  </si>
  <si>
    <t>Wellhead House - Rendezvous Beach</t>
  </si>
  <si>
    <t>South Eden Group Camping Pavilion (2) - South Eden</t>
  </si>
  <si>
    <t>Moab, UT 84532</t>
  </si>
  <si>
    <t>Picnic Pavillions (89)</t>
  </si>
  <si>
    <t>Charleston, UT 84049</t>
  </si>
  <si>
    <t>Storage Shelters (2)</t>
  </si>
  <si>
    <t>Main Ramp CXT</t>
  </si>
  <si>
    <t>CTX Restroom</t>
  </si>
  <si>
    <t>Escalante, UT 84726</t>
  </si>
  <si>
    <t>Vault Toilet</t>
  </si>
  <si>
    <t>Cedar City, UT 84720</t>
  </si>
  <si>
    <t>CTX Restroom Rock Cliff</t>
  </si>
  <si>
    <t>Heber City, UT 84032</t>
  </si>
  <si>
    <t>CTX Restroom Ross Creek</t>
  </si>
  <si>
    <t>Marina Docks</t>
  </si>
  <si>
    <t>CXT Restrooms (2)</t>
  </si>
  <si>
    <t>Antimony, UT 84712</t>
  </si>
  <si>
    <t>4 Wing Atlantic Meeco Docks</t>
  </si>
  <si>
    <t>Maintenance Shop</t>
  </si>
  <si>
    <t>Ivins, UT 84738</t>
  </si>
  <si>
    <t>Group Use Restroom</t>
  </si>
  <si>
    <t>Duchesne, UT 84021</t>
  </si>
  <si>
    <t>Group Area Pavillion</t>
  </si>
  <si>
    <t>(6) Camp Shelters</t>
  </si>
  <si>
    <t>Soldier Hollow Pavillion Restroom</t>
  </si>
  <si>
    <t>Ranger Residence #2</t>
  </si>
  <si>
    <t>Huber Creamery</t>
  </si>
  <si>
    <t>Snake Canyon/Wasatch Lane, Midway, UT 84049</t>
  </si>
  <si>
    <t>Monte Cristo West CTX Restroom</t>
  </si>
  <si>
    <t>Huntsville, UT 84317</t>
  </si>
  <si>
    <t>Monte Cristo South Restroom</t>
  </si>
  <si>
    <t>Upper Galoot Campground CXT Restroom</t>
  </si>
  <si>
    <t>1002 Snow Canyon Drive, Ivins, UT 84738</t>
  </si>
  <si>
    <t>Frontier Homestead State Park CXT Restroom</t>
  </si>
  <si>
    <t>Cedar City, UT 84721</t>
  </si>
  <si>
    <t>Willard Bay State Park Boat Storage Building</t>
  </si>
  <si>
    <t>Willard Bay State Park, Willard, UT 84320</t>
  </si>
  <si>
    <t>Courtesy Dock (2) - Marina</t>
  </si>
  <si>
    <t>Rockport-Boat-In Courtesy Dock</t>
  </si>
  <si>
    <t>Rockport State Park, UT 84061</t>
  </si>
  <si>
    <t>Otter Creek St Park Boat Ramp Restroom</t>
  </si>
  <si>
    <t>Yuba State Park Oasis Campground Restroom Replacement</t>
  </si>
  <si>
    <t>Levan, UT 84639</t>
  </si>
  <si>
    <t>Boat Ramp Main Restroom Yuba State Park</t>
  </si>
  <si>
    <t>PO Box 159, Levan, UT 84639</t>
  </si>
  <si>
    <t>Fish Cleaning Station Yuba State Park</t>
  </si>
  <si>
    <t>Box 159, Levan, UT 84639</t>
  </si>
  <si>
    <t>Wasatch Mountain State Park Visitor Center Yurt</t>
  </si>
  <si>
    <t>1281 Warm Springs Road, Midway, UT 84049</t>
  </si>
  <si>
    <t>Green River State Park Cabin</t>
  </si>
  <si>
    <t>Green River Recreation Area, Green River, UT 84525</t>
  </si>
  <si>
    <t>BF Johnson Sadlery</t>
  </si>
  <si>
    <t>2601 East Sunnyside Avenue S, Salt Lake City, UT 84108</t>
  </si>
  <si>
    <t>Steel Train Barn (TITP)</t>
  </si>
  <si>
    <t>2601 E Sunnyside Avenue, Salt Lake City, UT 84108</t>
  </si>
  <si>
    <t>Little Train Barn</t>
  </si>
  <si>
    <t>2601 East Sunnyside Avenue, Salt Lake City, UT 84108</t>
  </si>
  <si>
    <t>Restroom by the Pond</t>
  </si>
  <si>
    <t>Native American Village &amp; Mountain Man</t>
  </si>
  <si>
    <t>Storage Shed #2 (TITP)</t>
  </si>
  <si>
    <t>Pony Express Cabin</t>
  </si>
  <si>
    <t>Shop Storage - GSL</t>
  </si>
  <si>
    <t>Marina Off I-80, Exit 104, Magna, UT 84044</t>
  </si>
  <si>
    <t>Visitors Center Great Salt Lake Marina</t>
  </si>
  <si>
    <t>1075 South 13312 West, Magna, UT 84044</t>
  </si>
  <si>
    <t>Day Use Docks Utah Lake State Park</t>
  </si>
  <si>
    <t>4400 West Center Street, Provo, UT 84601</t>
  </si>
  <si>
    <t>3 Shed Building</t>
  </si>
  <si>
    <t>Residence East (Starvation)</t>
  </si>
  <si>
    <t>Pumphouse Lower</t>
  </si>
  <si>
    <t>Pumphouse Upper</t>
  </si>
  <si>
    <t>(2) Storage Unit</t>
  </si>
  <si>
    <t>Maintenance Building Starvation</t>
  </si>
  <si>
    <t>Starvation Office Building</t>
  </si>
  <si>
    <t>Steel Building Shelter</t>
  </si>
  <si>
    <t>Pavillion, Group Campground</t>
  </si>
  <si>
    <t>4 Pavillions Jordan River OHV Center</t>
  </si>
  <si>
    <t>Jordan River OHV Ctr Maintenance Building</t>
  </si>
  <si>
    <t>Pinon Pine Cabin</t>
  </si>
  <si>
    <t>Bristle Cone Cabin</t>
  </si>
  <si>
    <t>Whitepine Cabin</t>
  </si>
  <si>
    <t>Pioneer Restroom</t>
  </si>
  <si>
    <t>CXT Vault</t>
  </si>
  <si>
    <t>Fertilizer Building</t>
  </si>
  <si>
    <t>Nelson Barn/carpentry Shop</t>
  </si>
  <si>
    <t>Blast Furnace Replica</t>
  </si>
  <si>
    <t>Jensen Sawmill</t>
  </si>
  <si>
    <t>Overlook Pavillion</t>
  </si>
  <si>
    <t>Dead Horse Point Yurts (3)</t>
  </si>
  <si>
    <t>Soldier Hollow pump building (s)</t>
  </si>
  <si>
    <t>1370 W Soldier Hollow Lane, Midway, Ut 84049</t>
  </si>
  <si>
    <t>Wasatch Golf Garage 3 Sided</t>
  </si>
  <si>
    <t>Wasatch mountain Golf Course, Midway, Ut 84049</t>
  </si>
  <si>
    <t>CXT Restroom Boat Ramp</t>
  </si>
  <si>
    <t>900 W 650 N, Willard, UT 84340</t>
  </si>
  <si>
    <t>CXT Restroom Lower Frary Peak Trail</t>
  </si>
  <si>
    <t>4528 W 1700 S, Syracuse, Ut 84075</t>
  </si>
  <si>
    <t>South Boat Ramp Restroom</t>
  </si>
  <si>
    <t>3351 South Sand Hollow Rd, Hurricane, ut 84737</t>
  </si>
  <si>
    <t>Campground CXT Restroom</t>
  </si>
  <si>
    <t>PO Box 609, Moab, Ut 84532</t>
  </si>
  <si>
    <t>Rental Boat Docks</t>
  </si>
  <si>
    <t>OHV Staging Area Restroom</t>
  </si>
  <si>
    <t>3351 South Sand Hollow Rd, Hurricane, UT 84737</t>
  </si>
  <si>
    <t>Cabin Tabby</t>
  </si>
  <si>
    <t>Starvation State Park, Duchesne, Ut 84021</t>
  </si>
  <si>
    <t>Pavilion</t>
  </si>
  <si>
    <t>Cabin</t>
  </si>
  <si>
    <t>6 mi N Vernal Hwy 44, Vernal, Ut 84078</t>
  </si>
  <si>
    <t>Cabin Black Tail</t>
  </si>
  <si>
    <t>Cabin Kings Peak</t>
  </si>
  <si>
    <t>Beach Campground Restroom</t>
  </si>
  <si>
    <t>Restroom Beach Day Use</t>
  </si>
  <si>
    <t>Mountain View Restroom</t>
  </si>
  <si>
    <t>Concession Building</t>
  </si>
  <si>
    <t>Storage Building</t>
  </si>
  <si>
    <t>1 mi NW, Escalante, Ut 84726</t>
  </si>
  <si>
    <t>Artifact Storage Building</t>
  </si>
  <si>
    <t>635 N Main, Cedar City, Ut 84720</t>
  </si>
  <si>
    <t>Boat Docks</t>
  </si>
  <si>
    <t>4405 W 3600 S, Hurricane, Ut 84737</t>
  </si>
  <si>
    <t>Fishing Pier</t>
  </si>
  <si>
    <t>Po box 1943, St George, ut 84770</t>
  </si>
  <si>
    <t>Cart Shed #2</t>
  </si>
  <si>
    <t>2200 East Palisade Road, Sterling, Ut 84665</t>
  </si>
  <si>
    <t>Goosenecks, Blanding, Ut 84511</t>
  </si>
  <si>
    <t>Boat Ramp Vault Restroom</t>
  </si>
  <si>
    <t>4 Mi NW, Duchesne, Ut 84021</t>
  </si>
  <si>
    <t>2nd Entrance Station</t>
  </si>
  <si>
    <t>9 MI SE, Cannonville, UT 84718</t>
  </si>
  <si>
    <t>Group Use Pavilion Indian Bay</t>
  </si>
  <si>
    <t>Group Use Pavilion Oasis Campground</t>
  </si>
  <si>
    <t>Exit 202 I-15, Levan, Ut 84639</t>
  </si>
  <si>
    <t>Cottonwood West Restroom Rendezvous Beach</t>
  </si>
  <si>
    <t>1220 North Bear Lake Blvd, Laketown, Ut 84038</t>
  </si>
  <si>
    <t>Willow East Restroom Rendezvous Beach</t>
  </si>
  <si>
    <t>Day Use Pavilion West Rendezvous Beach</t>
  </si>
  <si>
    <t>Golf Cart Garage (TITP)</t>
  </si>
  <si>
    <t>2601 Sunnyside Avenue, Salt Lake City, UT 84108</t>
  </si>
  <si>
    <t>TeePee (TITP)</t>
  </si>
  <si>
    <t>Train Barn</t>
  </si>
  <si>
    <t>Treasure House (TITP)</t>
  </si>
  <si>
    <t>Boat Storage Building 1 Jordanelle Teir 4247</t>
  </si>
  <si>
    <t>SR 319 Building 515, Heber City, UT 84032</t>
  </si>
  <si>
    <t>Storage Building H Jordanelle Tier 4247</t>
  </si>
  <si>
    <t>Rockport Office Addition</t>
  </si>
  <si>
    <t>Deer Creek Office Building</t>
  </si>
  <si>
    <t>19 US 189, Wallsburg, UT 84049</t>
  </si>
  <si>
    <t>Vault Restroom North Beach Double</t>
  </si>
  <si>
    <t>8750 N HWY 191, VERNAL, UT 84078</t>
  </si>
  <si>
    <t>VERNAL</t>
  </si>
  <si>
    <t>Vault Restroom Boat Ramp Single</t>
  </si>
  <si>
    <t>Restroom #1 Sandpit Campground w/Showers</t>
  </si>
  <si>
    <t>Laundry Mat Restroom</t>
  </si>
  <si>
    <t>9 MI SE, Cannonville, ut 84718</t>
  </si>
  <si>
    <t>Restroom #2 Sandpit Campground</t>
  </si>
  <si>
    <t>Knight North Vault Restroom</t>
  </si>
  <si>
    <t>4 MI NW, Vernal, UT 84021</t>
  </si>
  <si>
    <t>Bryce View CXT Restroom</t>
  </si>
  <si>
    <t>Campground Double Vault Restroom</t>
  </si>
  <si>
    <t>6 MI N Vernal HWY 44, Vernal, UT 84078</t>
  </si>
  <si>
    <t>Maintenance Covered Parking</t>
  </si>
  <si>
    <t>Cabin #1</t>
  </si>
  <si>
    <t>Cabin #2</t>
  </si>
  <si>
    <t>Entrance Booth</t>
  </si>
  <si>
    <t>Mi 37, SR-39, Huntsville, UT 84317</t>
  </si>
  <si>
    <t>Boat Ramp Restroom</t>
  </si>
  <si>
    <t>6 Mi N Vernal Hwy 44, Vernal, UT 84061</t>
  </si>
  <si>
    <t>Flush Restroom</t>
  </si>
  <si>
    <t>New Vault Restroom</t>
  </si>
  <si>
    <t>Pumphouse Building</t>
  </si>
  <si>
    <t>Flush Restroom #1 New Campground</t>
  </si>
  <si>
    <t>Flush Restroom #2 New Campground</t>
  </si>
  <si>
    <t>Flush Restroom #3 New Campground</t>
  </si>
  <si>
    <t>Bear Lake Slips North Side</t>
  </si>
  <si>
    <t>Keetley Flush Restroom</t>
  </si>
  <si>
    <t>Second Entrance Booth Hailstone</t>
  </si>
  <si>
    <t>Willis Creek Bunkhouse</t>
  </si>
  <si>
    <t>Paria Bunkhouse</t>
  </si>
  <si>
    <t>Lower Chokecherry Restroom</t>
  </si>
  <si>
    <t>Wallsburg West Restroom</t>
  </si>
  <si>
    <t>Sailboat Restroom</t>
  </si>
  <si>
    <t>Main Ramp Restroom CXT</t>
  </si>
  <si>
    <t>Deer Creek Reservoir, Wallsburg, UT 84082</t>
  </si>
  <si>
    <t>Deer Creek Trail Head Restroom</t>
  </si>
  <si>
    <t>Rainbow South Restroom CXT</t>
  </si>
  <si>
    <t>Rainbow Middle Restroom CXT</t>
  </si>
  <si>
    <t>Rainbow North Restroom CXT</t>
  </si>
  <si>
    <t>Island Middle Restroom CXT</t>
  </si>
  <si>
    <t>Provo River Restroom CXt</t>
  </si>
  <si>
    <t>Deer Creek Reservoir, Wallsburg, Ut 84082</t>
  </si>
  <si>
    <t>Charleston New Restroom CXT</t>
  </si>
  <si>
    <t>Beach CXT Restroom #1</t>
  </si>
  <si>
    <t>Beach CXT Restroom #2</t>
  </si>
  <si>
    <t>Jordanelle State Park Boat Shop</t>
  </si>
  <si>
    <t>State Road 319 #515, Heber City, UT 84032</t>
  </si>
  <si>
    <t>CXT Vault Restroom</t>
  </si>
  <si>
    <t>PO Box 16613, Salt lake city, UT 84116</t>
  </si>
  <si>
    <t>Salt lake city</t>
  </si>
  <si>
    <t>12500 Sand Dunes Road, Kanab, UT 84741</t>
  </si>
  <si>
    <t>Storage Unit #1 8'x40'</t>
  </si>
  <si>
    <t>2 Mi NW Midway, Heber City, UT 84032</t>
  </si>
  <si>
    <t>CXT Boulder Basin</t>
  </si>
  <si>
    <t>Cabin # 1</t>
  </si>
  <si>
    <t>1 mi SW, Hyrum, UT 84319</t>
  </si>
  <si>
    <t>Cabin # 2</t>
  </si>
  <si>
    <t>Vault Restroom Willow Creek</t>
  </si>
  <si>
    <t>3 Mi W, Willard, UT 84340</t>
  </si>
  <si>
    <t>Vault Restroom Boat Ramp</t>
  </si>
  <si>
    <t>Vault Restroom SM Inlet</t>
  </si>
  <si>
    <t>CXT Restroom Visitor Center Parking</t>
  </si>
  <si>
    <t>Storage Unit #2 25x10</t>
  </si>
  <si>
    <t>Storage Unit</t>
  </si>
  <si>
    <t>Storage Unit #2 8x40</t>
  </si>
  <si>
    <t>2115 Echo Dam Road, Coalville, ut 84017</t>
  </si>
  <si>
    <t>Coalville</t>
  </si>
  <si>
    <t>Day Use Cabana (2)</t>
  </si>
  <si>
    <t>2115 Echo Dam Road, Coalville, UT 84017</t>
  </si>
  <si>
    <t>Paddleboard Storage Building</t>
  </si>
  <si>
    <t>Sand Pavilion</t>
  </si>
  <si>
    <t>PWC Event Building</t>
  </si>
  <si>
    <t>Otter Creek Entrance Office Building</t>
  </si>
  <si>
    <t>400 East SR 22, Antimony, UT 84712</t>
  </si>
  <si>
    <t>Yurts (6)</t>
  </si>
  <si>
    <t>27 Mi West Hwy 313, Moab, UT 84532</t>
  </si>
  <si>
    <t>Campground Restroom</t>
  </si>
  <si>
    <t>Overlook Restroom</t>
  </si>
  <si>
    <t>Lower Galoot Restroom</t>
  </si>
  <si>
    <t>1002 Snow Canyon Dr, Ivins, UT 84738</t>
  </si>
  <si>
    <t>Courtesy Docks</t>
  </si>
  <si>
    <t>12225 South Yuba Dam Road, Levan, UT 84639</t>
  </si>
  <si>
    <t>Pavilion Rabbit Gulch 28x28</t>
  </si>
  <si>
    <t>PO box 584, Duchesne, Ut 84021</t>
  </si>
  <si>
    <t>Single Vault CXT Restroom</t>
  </si>
  <si>
    <t>Deer Creek Reservoir, Charleston, ut 84049</t>
  </si>
  <si>
    <t>Pavilion 24x44</t>
  </si>
  <si>
    <t>Hyrum state park, hyrum, ut 84319</t>
  </si>
  <si>
    <t>hyrum</t>
  </si>
  <si>
    <t>Fishing Dock</t>
  </si>
  <si>
    <t>5535 S Highway 66, Morgan, Ut 84050</t>
  </si>
  <si>
    <t>Vault North Beach Restroom</t>
  </si>
  <si>
    <t>1385 W Morland Rd, Huntington, UT 84528</t>
  </si>
  <si>
    <t>Rabbit Gulch East Vault</t>
  </si>
  <si>
    <t>Rabbit Gulch East Center Vault</t>
  </si>
  <si>
    <t>Rabbit Gulch site #1 Vault</t>
  </si>
  <si>
    <t>Group Pavilion Rabbit Gulch</t>
  </si>
  <si>
    <t>Highland North Vault Restroom</t>
  </si>
  <si>
    <t>9040 No State Highway 302, Peoa, Ut 84061</t>
  </si>
  <si>
    <t>Pinery South Vault Restroom</t>
  </si>
  <si>
    <t>Crandal South Vault Restroom</t>
  </si>
  <si>
    <t>Pinery North Vault Restroom</t>
  </si>
  <si>
    <t>Crandal North Vault Restroom</t>
  </si>
  <si>
    <t>Cottonwood Vault Restroom</t>
  </si>
  <si>
    <t>Highland South Restroom</t>
  </si>
  <si>
    <t>Oasis Vista CXT Restroom</t>
  </si>
  <si>
    <t>Sandpitch Restroom</t>
  </si>
  <si>
    <t>2200 palisade road, Sterling, Ut 84665</t>
  </si>
  <si>
    <t>T-4283 Lakeview CXT</t>
  </si>
  <si>
    <t>T-4284 Primitive CXT</t>
  </si>
  <si>
    <t>3351 S Sand Hollow Road, Hurricane, Ut 84737</t>
  </si>
  <si>
    <t>Golf CXT Restroom Hole 7</t>
  </si>
  <si>
    <t>Golf CXT Restroom Hole 18</t>
  </si>
  <si>
    <t>Shop and Storage Building</t>
  </si>
  <si>
    <t>2002 Olympic Drive, Midway, Ut 84049</t>
  </si>
  <si>
    <t>CXT Restroom Goosenecks</t>
  </si>
  <si>
    <t>660 west 400 north, blanding, ut 84511</t>
  </si>
  <si>
    <t>blanding</t>
  </si>
  <si>
    <t>Duplex Residence (Dead Horse Point)</t>
  </si>
  <si>
    <t>Echo CXT Restroom #1</t>
  </si>
  <si>
    <t>2115 Echo Dam Rd, Coalville, UT 84017</t>
  </si>
  <si>
    <t>Echo CXT Restroom #2</t>
  </si>
  <si>
    <t>Echo CXT Restroom #3</t>
  </si>
  <si>
    <t>Echo CXT Restroom w/ Showers</t>
  </si>
  <si>
    <t>Fremont Cabin #1</t>
  </si>
  <si>
    <t>Jordanelle Cabin #3</t>
  </si>
  <si>
    <t>Jordanelle Cabin #4</t>
  </si>
  <si>
    <t>Jordanelle Cabin #5</t>
  </si>
  <si>
    <t>Starvation Lookout Cabin</t>
  </si>
  <si>
    <t>Palisade Bear Cave Cabin</t>
  </si>
  <si>
    <t>2200 East Palisade Rd, Sterling, UT 84665</t>
  </si>
  <si>
    <t>Palisade Bobcat Den Cabin</t>
  </si>
  <si>
    <t>Palisade Eagle Nest Cabin</t>
  </si>
  <si>
    <t>Coral Pink CXT Restroom</t>
  </si>
  <si>
    <t>Quail Creek CXT Restroom</t>
  </si>
  <si>
    <t>472 North 5300 West, Hurricane, UT 84737</t>
  </si>
  <si>
    <t>Pioneer Center (TITP)</t>
  </si>
  <si>
    <t>Storage Shed Millsite</t>
  </si>
  <si>
    <t>1 Mi N Ferron Hwy, Ferron, UT 84528</t>
  </si>
  <si>
    <t>660 West 400 North, Blanding, UT 84511</t>
  </si>
  <si>
    <t>Cabin #2 Fremont</t>
  </si>
  <si>
    <t>Half Shed Fremont</t>
  </si>
  <si>
    <t>3820 w clear creek canyon rd, sevier, ut 84766</t>
  </si>
  <si>
    <t>sevier</t>
  </si>
  <si>
    <t>Maintenance Shop Fremont</t>
  </si>
  <si>
    <t>3820 W Clear Canyon Rd, Sevier, UT 84766</t>
  </si>
  <si>
    <t>Restroom &amp; Group Use Area Fremont</t>
  </si>
  <si>
    <t>3820 W Clear Canyon Rd, Sevier, Ut 84766</t>
  </si>
  <si>
    <t>Pit House Fremont</t>
  </si>
  <si>
    <t>3820 W Clear Canyon Dr, Sevier, ut 84766</t>
  </si>
  <si>
    <t>CXT Restroom 1</t>
  </si>
  <si>
    <t>CXT Restroom 2</t>
  </si>
  <si>
    <t>CXT Restroom 3</t>
  </si>
  <si>
    <t>CXT Restroom 4</t>
  </si>
  <si>
    <t>T-4459 Sandpit CXT</t>
  </si>
  <si>
    <t>Escalante Visitor Center</t>
  </si>
  <si>
    <t>710 Reservoir Road, Escalante, UT 84726</t>
  </si>
  <si>
    <t>Dip Tank Pump House</t>
  </si>
  <si>
    <t>Bison Run Pavilion</t>
  </si>
  <si>
    <t>Site 3 Pavilion</t>
  </si>
  <si>
    <t>Entrance Station Dry Hollow</t>
  </si>
  <si>
    <t>Rendezvous Beach, Big Creek RR#9. Cheyenne CXT</t>
  </si>
  <si>
    <t>Gunnison CXT 2</t>
  </si>
  <si>
    <t>Gunnison CXT 3</t>
  </si>
  <si>
    <t>Gunnison CXT 4</t>
  </si>
  <si>
    <t>Gunnison CXT</t>
  </si>
  <si>
    <t>Tioga CXT Restroom</t>
  </si>
  <si>
    <t>Madsen Bay restroom w/showers</t>
  </si>
  <si>
    <t>Lookout Cabin</t>
  </si>
  <si>
    <t>Rendezvous Beach, Day Use, RR#1. Cheyenne CXT</t>
  </si>
  <si>
    <t>Rendezvous Beach, Day Use, RR#2. Cheyenne CXT.</t>
  </si>
  <si>
    <t>Rendezvous Beach, Cottonwood, RR#8 Cheyenne CXT.</t>
  </si>
  <si>
    <t>Knight South Vault</t>
  </si>
  <si>
    <t>Juniper West Vault</t>
  </si>
  <si>
    <t>Entrance Station Vault</t>
  </si>
  <si>
    <t>Mountain View West Vault</t>
  </si>
  <si>
    <t>Mountain View East Vault</t>
  </si>
  <si>
    <t>Indian Bay Vault</t>
  </si>
  <si>
    <t>Indan Bay West Vault</t>
  </si>
  <si>
    <t>Indian Bay Center Vault</t>
  </si>
  <si>
    <t>Indian Bay East Vault</t>
  </si>
  <si>
    <t>Rabbit Gulch Site #11 Vault</t>
  </si>
  <si>
    <t>Rabbit Gultch East center Vault</t>
  </si>
  <si>
    <t>9 Mi S Hwy 12, Cannonville, UT 84718</t>
  </si>
  <si>
    <t>CXT Cheyenne</t>
  </si>
  <si>
    <t>Candle Making Pavilion</t>
  </si>
  <si>
    <t>635 N Main St, Cedar City, UT 84721</t>
  </si>
  <si>
    <t>Steel Pavilion at Cottontail Group Site</t>
  </si>
  <si>
    <t>CXT @ STARVATION</t>
  </si>
  <si>
    <t>Hunter Property - 02-087-0001</t>
  </si>
  <si>
    <t>82 South 500 West, Willard, UT 84340</t>
  </si>
  <si>
    <t>Parks - Frontier Homestead State Park Maintenance Building #2</t>
  </si>
  <si>
    <t>635 N Main Street Building #, Cedar City, UT 84721</t>
  </si>
  <si>
    <t>6 Mi N Vernal Hwy44, Vernal, UT 84078</t>
  </si>
  <si>
    <t>Gunnison Left Hand Restroom</t>
  </si>
  <si>
    <t>Poohbah Toilet Building</t>
  </si>
  <si>
    <t>4529 W 1700 S, Syracuse, UT 84076</t>
  </si>
  <si>
    <t>Gunnison Restroom</t>
  </si>
  <si>
    <t>Pavilion #1</t>
  </si>
  <si>
    <t>3 Mi W Willard, Willard, Utah 84340</t>
  </si>
  <si>
    <t>Pavilion #2</t>
  </si>
  <si>
    <t>Double Rocky Mtn w/Chase CXT</t>
  </si>
  <si>
    <t>T-4565 OHV Staging CXT</t>
  </si>
  <si>
    <t>Double Cascadian w/Chase</t>
  </si>
  <si>
    <t>1450 S Gunlock Road, Gunlock, UT 84733</t>
  </si>
  <si>
    <t>North Eden Tioga CXT w/chase, campround RR#2</t>
  </si>
  <si>
    <t>Tioga CXT W/Chase</t>
  </si>
  <si>
    <t>1220 North Bear Lake Boulevard, Laketown, UT 84038 United States</t>
  </si>
  <si>
    <t>T-4585 CXT</t>
  </si>
  <si>
    <t>3 Mi S Fairfield Rd, Fairfield, UT 84065</t>
  </si>
  <si>
    <t>20" Shipping Container</t>
  </si>
  <si>
    <t>Mi 139 Hwy 191, Moab, UT 84532</t>
  </si>
  <si>
    <t>Rental Shed 12 x 20</t>
  </si>
  <si>
    <t>8750 US Scenic, Vernal, UT 84078</t>
  </si>
  <si>
    <t>16 x 16 Fish Cleaning Station</t>
  </si>
  <si>
    <t>Highway 22 Otter Creek, Antimony, UT 84712</t>
  </si>
  <si>
    <t>20' Storage Container</t>
  </si>
  <si>
    <t>Grand Carport RV Sheltor</t>
  </si>
  <si>
    <t>40' Cube Containor #1</t>
  </si>
  <si>
    <t>40' Cube Containor #2</t>
  </si>
  <si>
    <t>CXT T-4691 @ Knight Hollow</t>
  </si>
  <si>
    <t>4 MI NW, Duchesne, UT 84021</t>
  </si>
  <si>
    <t>CXT T-4679 Scofield</t>
  </si>
  <si>
    <t>CXT G-6589 Mountain View CG</t>
  </si>
  <si>
    <t>CXT T-4684 Lost Creek 1</t>
  </si>
  <si>
    <t>CXT T-4685 Lost Creek 2</t>
  </si>
  <si>
    <t>CXT T-4686 Large Spring</t>
  </si>
  <si>
    <t>CXT T-4680 @ Rockport-Cedar</t>
  </si>
  <si>
    <t>CXT C-2119 @ Rockport-Cedar</t>
  </si>
  <si>
    <t>CXT T-4667 Redrock Campground</t>
  </si>
  <si>
    <t>2115 N Echo Dam RD, Coalville, UT 84017</t>
  </si>
  <si>
    <t>CXT A-080 Redrock Campground</t>
  </si>
  <si>
    <t>CXT CR-1613 @ Huber Grove</t>
  </si>
  <si>
    <t>CXT CH-302 @ AISP Bridger Bay</t>
  </si>
  <si>
    <t>CXT CH-303 @ AISP Bridger Bay</t>
  </si>
  <si>
    <t>CXT CR-1528 @ AISP Bridger Bay</t>
  </si>
  <si>
    <t>CXT Cheyenne #1 Day Use Pond</t>
  </si>
  <si>
    <t>CXT Cheyenne #2 Day Use Pond</t>
  </si>
  <si>
    <t>Caretaker Dwelling</t>
  </si>
  <si>
    <t>T-4672 Pavilion CXT</t>
  </si>
  <si>
    <t>2022 T-4700 CXT N EDEN</t>
  </si>
  <si>
    <t>2022 T-4702 CXT N EDEN</t>
  </si>
  <si>
    <t>North Eden Tioga CXT w/chase, campground RR#1.</t>
  </si>
  <si>
    <t>1220 North Bear Lake Blvd, Laketown, 84038</t>
  </si>
  <si>
    <t>2022 T-4695 CXT RAINBOW COVE</t>
  </si>
  <si>
    <t>2022 RH24x44M-P4 Pavilion</t>
  </si>
  <si>
    <t>2022 T-4687 Ross Creek #3</t>
  </si>
  <si>
    <t>2022 T-4688 Ross Creek #4</t>
  </si>
  <si>
    <t>This is the Place Security Residence</t>
  </si>
  <si>
    <t>2601 E. Sunnyside Ave, Salt Lake City, UT 84108</t>
  </si>
  <si>
    <t>Tuff Shed Boat House</t>
  </si>
  <si>
    <t>1450 North Reservoir Rd, Escalante, UT 84723</t>
  </si>
  <si>
    <t>Camp Floyd Restroom</t>
  </si>
  <si>
    <t>69 West Main Street, Fairfield, UT 84013</t>
  </si>
  <si>
    <t>Soldier Hollow State Park East Restroom</t>
  </si>
  <si>
    <t>Soldier Hollow State Park West Restrooms</t>
  </si>
  <si>
    <t>2002 Shuttle Loop Road, Midway, UT 84049</t>
  </si>
  <si>
    <t>Fee Station Ross Creek Trailhead</t>
  </si>
  <si>
    <t>Ross Creek Trailhead, Hideout, UT 84036</t>
  </si>
  <si>
    <t>Hideout</t>
  </si>
  <si>
    <t>Pioneer Pavilion (TITP)</t>
  </si>
  <si>
    <t>Echo Maintenance Shop</t>
  </si>
  <si>
    <t>Concession Stand</t>
  </si>
  <si>
    <t>5567 S. SR 313, Moab, UT 84532</t>
  </si>
  <si>
    <t>Willard Bay State Park Entrance Precast Restroom</t>
  </si>
  <si>
    <t>Willard, UT 84340</t>
  </si>
  <si>
    <t>Willard Bay Pit Toilet (2Hole) Entrance</t>
  </si>
  <si>
    <t>Willard Bay Entrance Station 1 (North)</t>
  </si>
  <si>
    <t>North Entrance of Willard Bay, Willard, UT 84340</t>
  </si>
  <si>
    <t>Willard Bay Cottonwood Campground Restrooms</t>
  </si>
  <si>
    <t>Willard Bay Entry Station (South)</t>
  </si>
  <si>
    <t>South Beach Day Use Area Precast Restrooms-South</t>
  </si>
  <si>
    <t>3rd Entrance Station</t>
  </si>
  <si>
    <t>3351 Sand Hollow Road, Hurricane, UT 84737 United States</t>
  </si>
  <si>
    <t>Scout Cave Trailhead Restroom</t>
  </si>
  <si>
    <t>1002 Snow Canyon Drive, Ivins, UT 84738 United States</t>
  </si>
  <si>
    <t>Lakeview Restrooms w/Showers</t>
  </si>
  <si>
    <t>Public Use Pavilion</t>
  </si>
  <si>
    <t>Dutch Hollow Residence</t>
  </si>
  <si>
    <t>1700 N Dutch Canyon Road, Midway, UT 84049</t>
  </si>
  <si>
    <t>T-4926 Jumping Rocks CXT</t>
  </si>
  <si>
    <t>3351 S Sand Hollow Rd, Hurrican, UT 84737</t>
  </si>
  <si>
    <t>Hurrican</t>
  </si>
  <si>
    <t>550 Green River Blvd, Green River, UT 84525</t>
  </si>
  <si>
    <t>Escalante St Park 1 Mi NW, Escalante, UT 84726</t>
  </si>
  <si>
    <t>Equipment Building</t>
  </si>
  <si>
    <t>9705 N Cisco Rd, Lake Town, UT 84028</t>
  </si>
  <si>
    <t>Lake Town</t>
  </si>
  <si>
    <t>Booster Pump Station</t>
  </si>
  <si>
    <t>Green River St Park 130 S Fairway Dr, Green River, UT</t>
  </si>
  <si>
    <t>Well Head Pump Station</t>
  </si>
  <si>
    <t>9705 N Cisco Rd, Lake Town, UT</t>
  </si>
  <si>
    <t>CCC Parking Lot CXT #1</t>
  </si>
  <si>
    <t>13890 N HWY 191, Moab, UT 84532</t>
  </si>
  <si>
    <t>CCC Parking Lot CXT #2</t>
  </si>
  <si>
    <t>Mule Shed (Metal Building)</t>
  </si>
  <si>
    <t>5566 UT 314, Wallsburg, UT 84082</t>
  </si>
  <si>
    <t>North Boat Ramp Solarium</t>
  </si>
  <si>
    <t>3351 S Sand Hollow Road, Hurrican, UT 84737</t>
  </si>
  <si>
    <t>Snow Canyon South Entrance</t>
  </si>
  <si>
    <t>Snow Canyon Drive, Ivins, UT 84738</t>
  </si>
  <si>
    <t>Tiny Home #2</t>
  </si>
  <si>
    <t>550 S Green River Blvd, Green River, UT 84525</t>
  </si>
  <si>
    <t>Tiny Home #3</t>
  </si>
  <si>
    <t>Tiny Home #4</t>
  </si>
  <si>
    <t>Tiny Home #1</t>
  </si>
  <si>
    <t>Bigfoot Cabin</t>
  </si>
  <si>
    <t>Escalante Residence Storage Shed</t>
  </si>
  <si>
    <t>1326 North Reservoir Road, Escalante, UT 84726</t>
  </si>
  <si>
    <t>Park Model RV1 (Rentable Cabin)</t>
  </si>
  <si>
    <t>900 West 650 North, Willard, UT 84340</t>
  </si>
  <si>
    <t>Staff Housing 1</t>
  </si>
  <si>
    <t>138 North Hwy 191, Moab, UT 84532</t>
  </si>
  <si>
    <t>Staff Housing 2</t>
  </si>
  <si>
    <t>Yurt 1</t>
  </si>
  <si>
    <t>18630 Goblin Valley Road 
38.57385, -110.71538, Green River, UT 84525</t>
  </si>
  <si>
    <t>Yurt 2</t>
  </si>
  <si>
    <t>1860 Goblin Valley Road 
38.57435, -110.71473, Green River, UT 84525</t>
  </si>
  <si>
    <t>Yurt CXT Vault Toilet</t>
  </si>
  <si>
    <t>1630 Goblin Valley Rd 
38.57430, -110.71463, Green River, UT 84525</t>
  </si>
  <si>
    <t>Storage Building (Camp Floyd)</t>
  </si>
  <si>
    <t>Stage (Camp Floyd)</t>
  </si>
  <si>
    <t>Wagon Lean-To (Camp Floyd)</t>
  </si>
  <si>
    <t>Fossil Flats CXT</t>
  </si>
  <si>
    <t>Manager House</t>
  </si>
  <si>
    <t>Zoltar Vault CXT</t>
  </si>
  <si>
    <t>Monitor Vault CXT</t>
  </si>
  <si>
    <t>Fossil Flats Restroom</t>
  </si>
  <si>
    <t>Mainhtenance Shop</t>
  </si>
  <si>
    <t>Zoltar Restroom</t>
  </si>
  <si>
    <t>Monitor Restroom</t>
  </si>
  <si>
    <t>138 North Highway 191, Moab, UT 84532</t>
  </si>
  <si>
    <t>Park Cottage 3</t>
  </si>
  <si>
    <t>Portable Office/Booth</t>
  </si>
  <si>
    <t>Park Cottage 1</t>
  </si>
  <si>
    <t>Park Cottage 2</t>
  </si>
  <si>
    <t>Campground Restroom (West)</t>
  </si>
  <si>
    <t>Campground Restroom w/Shower</t>
  </si>
  <si>
    <t>Concrete Water Tank</t>
  </si>
  <si>
    <t>West Canyon CXT</t>
  </si>
  <si>
    <t>CXT Restroom Eagle View Site 1-2</t>
  </si>
  <si>
    <t>39.373986, -111.975383, Levan, UT 84639</t>
  </si>
  <si>
    <t>Max Reid CXT</t>
  </si>
  <si>
    <t>3820 Clear Creek Canyon Road, Sevier, UT 84766</t>
  </si>
  <si>
    <t>Garden Place Building</t>
  </si>
  <si>
    <t>New Boat Dock</t>
  </si>
  <si>
    <t>Rental Cabins (3)</t>
  </si>
  <si>
    <t>Restroom CXT WRB Trailhead single</t>
  </si>
  <si>
    <t>Metal Storage Building</t>
  </si>
  <si>
    <t>4528 West 1700 South, Syracuse, UT 84075</t>
  </si>
  <si>
    <t>Tuff Shed Ranch for solar</t>
  </si>
  <si>
    <t>JJS Storage Building</t>
  </si>
  <si>
    <t>UT 84075</t>
  </si>
  <si>
    <t>318 N Vernal Ave, Vernal, UT 84078</t>
  </si>
  <si>
    <t>Bullfrog</t>
  </si>
  <si>
    <t>Santaquin, UT 84655</t>
  </si>
  <si>
    <t>Santaquin</t>
  </si>
  <si>
    <t>Hurricane, UT 84737</t>
  </si>
  <si>
    <t>Hooper</t>
  </si>
  <si>
    <t>Natural Resources - Utah Geological Survey</t>
  </si>
  <si>
    <t>Core Sample Library</t>
  </si>
  <si>
    <t>240 N Redwood Road, Salt Lake City, UT 84114</t>
  </si>
  <si>
    <t>Natural Resources - Water Resources Division</t>
  </si>
  <si>
    <t>West Desert Pumps</t>
  </si>
  <si>
    <t>West Desert, Tooele, UT 84074</t>
  </si>
  <si>
    <t>Keller Property - 02-034-0097</t>
  </si>
  <si>
    <t>1495 West 2950 South, Perry, UT 84302</t>
  </si>
  <si>
    <t>Perry</t>
  </si>
  <si>
    <t>Natural Resources - Wildlife Resources</t>
  </si>
  <si>
    <t>Maple Springs Hatchery</t>
  </si>
  <si>
    <t>1 1/2 Mi SE Mantua, Mantua, UT 84324</t>
  </si>
  <si>
    <t>Mantua</t>
  </si>
  <si>
    <t>Assistants Home</t>
  </si>
  <si>
    <t>1465 W 200 N, Logan, UT 84321</t>
  </si>
  <si>
    <t>Brick Superintendant Home</t>
  </si>
  <si>
    <t>Hardware Ranch, Hyrum, UT 84319</t>
  </si>
  <si>
    <t>Asst. Supt. Residence</t>
  </si>
  <si>
    <t>Ranch Residence</t>
  </si>
  <si>
    <t>Shop Building</t>
  </si>
  <si>
    <t>Visitors Center</t>
  </si>
  <si>
    <t>Machine Shed</t>
  </si>
  <si>
    <t>3116 S 500 W, Vernal, UT 84078</t>
  </si>
  <si>
    <t>Hatchery Building</t>
  </si>
  <si>
    <t>6 Mi SW Hatch, Hatch, UT 84735</t>
  </si>
  <si>
    <t>Hatch</t>
  </si>
  <si>
    <t>Hatchery Storage</t>
  </si>
  <si>
    <t>2 Block Equipment Buildings</t>
  </si>
  <si>
    <t>Residence Duplex</t>
  </si>
  <si>
    <t>1600 W Fish Hatchery Road, Fountain Green, UT 84632</t>
  </si>
  <si>
    <t>Fountain Green</t>
  </si>
  <si>
    <t>Hatchery Lower Residence</t>
  </si>
  <si>
    <t>Hatchery Building (Recycle Module)</t>
  </si>
  <si>
    <t>Glenwood, Glenwood, UT 84730</t>
  </si>
  <si>
    <t>Glenwood</t>
  </si>
  <si>
    <t>Hatchery Residence</t>
  </si>
  <si>
    <t>22 Mi N Roosevelt, Whiterocks, UT 84085</t>
  </si>
  <si>
    <t>Whiterocks</t>
  </si>
  <si>
    <t>1000 N Main, Springville, UT 84663</t>
  </si>
  <si>
    <t>Bird Coop</t>
  </si>
  <si>
    <t>Storage Workshop E</t>
  </si>
  <si>
    <t>Superintendant Home</t>
  </si>
  <si>
    <t>Tool Shed (Masonry)</t>
  </si>
  <si>
    <t>Garage</t>
  </si>
  <si>
    <t>2550 S 200 W, Bicknell, UT 84715</t>
  </si>
  <si>
    <t>Bicknell</t>
  </si>
  <si>
    <t>Hatchery Building &amp; Chemical Storage</t>
  </si>
  <si>
    <t>Food &amp; Storage Building</t>
  </si>
  <si>
    <t>Residence (Supt.)</t>
  </si>
  <si>
    <t>Residence (Asst. Supt.)</t>
  </si>
  <si>
    <t>Hatchery Superintendant Home</t>
  </si>
  <si>
    <t>1 Mi SE Mantua, Mantua, UT 84324</t>
  </si>
  <si>
    <t>Hatchery Home</t>
  </si>
  <si>
    <t>Assistants Garage</t>
  </si>
  <si>
    <t>1465 W 200 North, Logan, UT 84321</t>
  </si>
  <si>
    <t>Feed Storage Building</t>
  </si>
  <si>
    <t>Hardware Ranch Barn</t>
  </si>
  <si>
    <t>1 1/2 Mi W of Dam, Scofield, UT 84526</t>
  </si>
  <si>
    <t>Browns Park B H &amp; Garage</t>
  </si>
  <si>
    <t>30 Mi E, Dutch John, UT 84023</t>
  </si>
  <si>
    <t>Browns Park Waterfowl Shop</t>
  </si>
  <si>
    <t>30 Mi E Dutch John, Dutch John, UT 84023</t>
  </si>
  <si>
    <t>Bridger Lake</t>
  </si>
  <si>
    <t>25 Mi S Mt View, Wyo, Manila, UT 84046</t>
  </si>
  <si>
    <t>Manila</t>
  </si>
  <si>
    <t>Deseret Lake Waterfowl</t>
  </si>
  <si>
    <t>3 Mi SE, Elmo, UT 84521</t>
  </si>
  <si>
    <t>Elmo</t>
  </si>
  <si>
    <t>Residence</t>
  </si>
  <si>
    <t>Callao, Callao, UT 84034</t>
  </si>
  <si>
    <t>Callao</t>
  </si>
  <si>
    <t>Bullfrog Basin, Bullfrog, UT 84533</t>
  </si>
  <si>
    <t>Generator Shed</t>
  </si>
  <si>
    <t>10 Mi E Clear Lake, Clear Lake, UT 84631</t>
  </si>
  <si>
    <t>Clear Lake</t>
  </si>
  <si>
    <t>Superintendant Garage</t>
  </si>
  <si>
    <t>Morgan Hatchery (Residence)</t>
  </si>
  <si>
    <t>Morgan, Morgan, UT 84050</t>
  </si>
  <si>
    <t>Morgan Hatchery</t>
  </si>
  <si>
    <t>3 Mi NW Morgan, Morgan, UT 84050</t>
  </si>
  <si>
    <t>Residence (Cabin) Swan Creek</t>
  </si>
  <si>
    <t>Garden City, UT 84028</t>
  </si>
  <si>
    <t>Game Barn</t>
  </si>
  <si>
    <t>Kay Hunter Center</t>
  </si>
  <si>
    <t>2100 S 6000 W, Salt Lake City, UT 84120</t>
  </si>
  <si>
    <t>LK Bunkhouse</t>
  </si>
  <si>
    <t>Fry Canyon Cabin</t>
  </si>
  <si>
    <t>60 Mi W Blanding Hwy 95, Blanding, UT 84511</t>
  </si>
  <si>
    <t>Feed Building</t>
  </si>
  <si>
    <t>Superintendent's New Home</t>
  </si>
  <si>
    <t>Assistant Superintendants New Home</t>
  </si>
  <si>
    <t>Fish Lake Hatchery</t>
  </si>
  <si>
    <t>12 Mi NE Koosharem, Koosharem, UT 84744</t>
  </si>
  <si>
    <t>Koosharem</t>
  </si>
  <si>
    <t>Cabin/Hayden Pass</t>
  </si>
  <si>
    <t>Hayden Pass, Kamas, UT 84036</t>
  </si>
  <si>
    <t>Kamas</t>
  </si>
  <si>
    <t>Steel Storage Warehouse</t>
  </si>
  <si>
    <t>Garage Hatch Building E</t>
  </si>
  <si>
    <t>1115 N Main, Springville, UT 84663</t>
  </si>
  <si>
    <t>Fisheries House (Strawberry)</t>
  </si>
  <si>
    <t>28 Mi E Heber City, Heber City, UT 84032</t>
  </si>
  <si>
    <t>Law Enforcement Home (Strawberry)</t>
  </si>
  <si>
    <t>Water Control Building</t>
  </si>
  <si>
    <t>Warehouse Building</t>
  </si>
  <si>
    <t>515 E 5300 S, South Ogden, UT 84405</t>
  </si>
  <si>
    <t>South Ogden</t>
  </si>
  <si>
    <t>Northern Regional</t>
  </si>
  <si>
    <t>4786 S 7500 W, Hooper, UT 84315</t>
  </si>
  <si>
    <t>Laboratory Office</t>
  </si>
  <si>
    <t>4789 S 7500 W, Hooper, UT 84315</t>
  </si>
  <si>
    <t>Garage Warehouse</t>
  </si>
  <si>
    <t>Bear Lake Spawn Trap</t>
  </si>
  <si>
    <t>1 Mi N Garden City, Garden City, UT 84028</t>
  </si>
  <si>
    <t>Browns Park Residence</t>
  </si>
  <si>
    <t>Kay Hunter - Shotgun Center</t>
  </si>
  <si>
    <t>8 Stall Garage</t>
  </si>
  <si>
    <t>Metal Building Storage w/shop &amp; freezer</t>
  </si>
  <si>
    <t>Pine Springs Cabin</t>
  </si>
  <si>
    <t>45 Mi S Ouray, Ouray, UT 81427</t>
  </si>
  <si>
    <t>Ouray</t>
  </si>
  <si>
    <t>Horseridge Cabin</t>
  </si>
  <si>
    <t>15 Mi S Fruitland, Fruitland, UT 84027</t>
  </si>
  <si>
    <t>Farmington Bay Storage Building</t>
  </si>
  <si>
    <t>2 Mi W 2 Mi S Farmington, Farmington, UT 84025</t>
  </si>
  <si>
    <t>Salt Creek Office/Shop</t>
  </si>
  <si>
    <t>Hwy 102, Penrose, UT 84337</t>
  </si>
  <si>
    <t>Penrose</t>
  </si>
  <si>
    <t>Salt Creek Storage Building</t>
  </si>
  <si>
    <t>Residence #2</t>
  </si>
  <si>
    <t>110 S Boulevard, Dutch John, UT 84023</t>
  </si>
  <si>
    <t>Residence #3</t>
  </si>
  <si>
    <t>112 S Boulevard, Dutch John, UT 84023</t>
  </si>
  <si>
    <t>Residence #1</t>
  </si>
  <si>
    <t>108 S Boulevard, Dutch John, UT 84023</t>
  </si>
  <si>
    <t>Fisheries Warehouse</t>
  </si>
  <si>
    <t>600 S Boulevard, Dutch John, UT 84023</t>
  </si>
  <si>
    <t>Bear Lake Office Trailer (See Record #5001)</t>
  </si>
  <si>
    <t>Bear Lake Project Metal Garage</t>
  </si>
  <si>
    <t>Bear Lake Project Shed</t>
  </si>
  <si>
    <t>Strawberry Boat Shed</t>
  </si>
  <si>
    <t>Strawberry Pinnacles, Duchesne, UT 84021</t>
  </si>
  <si>
    <t>Superintendent's New Residence (frame)</t>
  </si>
  <si>
    <t>Experiment Station</t>
  </si>
  <si>
    <t>Shop (Feed House)</t>
  </si>
  <si>
    <t>Indian Peaks Cabin</t>
  </si>
  <si>
    <t>65 Miles NW of Cedar City, Cedar City, UT 84720</t>
  </si>
  <si>
    <t>June Sucker Facility</t>
  </si>
  <si>
    <t>She Canyon Cabin</t>
  </si>
  <si>
    <t>Bookcliff/Roadless, Bookcliffs Wilderness, UT 84101</t>
  </si>
  <si>
    <t>Bookcliffs Wilderness</t>
  </si>
  <si>
    <t>Bogart Cabin</t>
  </si>
  <si>
    <t>Roadless/Bookcliffs, Bookcliffs Wilderness, UT 84101</t>
  </si>
  <si>
    <t>Atchee Ridge Cabin</t>
  </si>
  <si>
    <t>East Bookcliffs, Bookcliffs Wilderness, UT 84101</t>
  </si>
  <si>
    <t>Ranch House @ Nash</t>
  </si>
  <si>
    <t>Nash Wash, Cisco, UT 84515</t>
  </si>
  <si>
    <t>Cisco</t>
  </si>
  <si>
    <t>Double wide @ Nash</t>
  </si>
  <si>
    <t>Bunkhouse @ Nash</t>
  </si>
  <si>
    <t>Elk Ridge Cabin</t>
  </si>
  <si>
    <t>Wooden Shoe Canyon, UT 84532</t>
  </si>
  <si>
    <t>Wooden Shoe Canyon</t>
  </si>
  <si>
    <t>Pine Ridge Cabin</t>
  </si>
  <si>
    <t>La Sal Mountains, UT 84530</t>
  </si>
  <si>
    <t>La Sal Mountains</t>
  </si>
  <si>
    <t>Dolores Triangle Cabin</t>
  </si>
  <si>
    <t>Moab, UT n/a</t>
  </si>
  <si>
    <t>Garage &amp; Shop</t>
  </si>
  <si>
    <t>Clear Lake, Clear Lake, UT 84631</t>
  </si>
  <si>
    <t>Superintendent's Residence</t>
  </si>
  <si>
    <t>Utility Building</t>
  </si>
  <si>
    <t>Hatt Ranch House</t>
  </si>
  <si>
    <t>San Rafael, UT 84601</t>
  </si>
  <si>
    <t>San Rafael</t>
  </si>
  <si>
    <t>East Hatchery House</t>
  </si>
  <si>
    <t>907 S Center Street, Midway, UT 84049</t>
  </si>
  <si>
    <t>Cache Valley Hunter Ed</t>
  </si>
  <si>
    <t>2851 W Valley View Hwy, Logan, UT 84327</t>
  </si>
  <si>
    <t>Cache Valley Hunter Ed-Structures</t>
  </si>
  <si>
    <t>2851 W Valley View Hwy, Logan, UT 84321</t>
  </si>
  <si>
    <t>Shooting Sports Storage/valued by HE</t>
  </si>
  <si>
    <t>Lee Kay Shooting Range Trap Buildings</t>
  </si>
  <si>
    <t>6000 W 2100 S, Salt Lake City, UT 84120</t>
  </si>
  <si>
    <t>Skeet Houses</t>
  </si>
  <si>
    <t>East Restroom Building (Lee Kay Center)</t>
  </si>
  <si>
    <t>Construction &amp; Maintenance Shop</t>
  </si>
  <si>
    <t>6000 W 2100 S, West Valley City, UT 84120</t>
  </si>
  <si>
    <t>Grainary</t>
  </si>
  <si>
    <t>1100 N Main, Springville, UT 84663</t>
  </si>
  <si>
    <t>Covered Equipment Storage</t>
  </si>
  <si>
    <t>Superintendent's Garage</t>
  </si>
  <si>
    <t>HCR 67 Box 10, Whiterocks, UT 84085</t>
  </si>
  <si>
    <t>Tack House Storage Building</t>
  </si>
  <si>
    <t>(K E Bullock), Bicknell, UT 94715</t>
  </si>
  <si>
    <t>Shed</t>
  </si>
  <si>
    <t>Block Storage Shed</t>
  </si>
  <si>
    <t>555 E Hatchery Rd, Mantua, UT 84324</t>
  </si>
  <si>
    <t>Head Spring House</t>
  </si>
  <si>
    <t>Barn/Garage</t>
  </si>
  <si>
    <t>Nash Wash Complex, UT 84532</t>
  </si>
  <si>
    <t>Nash Wash Complex</t>
  </si>
  <si>
    <t>McMillin Springs Cabin</t>
  </si>
  <si>
    <t>Henry Mountains, UT 84734</t>
  </si>
  <si>
    <t>Henry Mountains</t>
  </si>
  <si>
    <t>Storage (5 Bay Aluminum)</t>
  </si>
  <si>
    <t>Open Bay Storage</t>
  </si>
  <si>
    <t>Dutch John Flaming Gorge</t>
  </si>
  <si>
    <t>600 S Blvd, Dutch John, UT 84023</t>
  </si>
  <si>
    <t>LE Boat Storage</t>
  </si>
  <si>
    <t>Office-Lab/Storage</t>
  </si>
  <si>
    <t>200 Fish Hatchery Rd, Big Water, UT 84741</t>
  </si>
  <si>
    <t>Big Water</t>
  </si>
  <si>
    <t>Tack Room &amp; Coverage Storage</t>
  </si>
  <si>
    <t>Equipment Storage Building</t>
  </si>
  <si>
    <t>Farmington Bay Waterfowl, Farmington, UT 84025</t>
  </si>
  <si>
    <t>Air Pump Building</t>
  </si>
  <si>
    <t>5700 E Hatchery Rd, Glenwood, UT 84730</t>
  </si>
  <si>
    <t>Steel Hay Barn</t>
  </si>
  <si>
    <t>Walt Fitzgerald WMA Storage</t>
  </si>
  <si>
    <t>Hwy 36 Mile Marker 28, Faust, UT 84080</t>
  </si>
  <si>
    <t>Faust</t>
  </si>
  <si>
    <t>Cache Valley H/E Storage</t>
  </si>
  <si>
    <t>2851 W 200 N, Logan, UT 84321</t>
  </si>
  <si>
    <t>Fish Raceway Cover</t>
  </si>
  <si>
    <t>4 Mi E Kamas Hwy 150, Kamas, UT 84036</t>
  </si>
  <si>
    <t>Wash Rack Storage Building</t>
  </si>
  <si>
    <t>Storage</t>
  </si>
  <si>
    <t>Micro Screen/Pump Building</t>
  </si>
  <si>
    <t>Primary Degassing Structure</t>
  </si>
  <si>
    <t>4 Mi E Kamas Hwy 150, Kamas, UT 80436</t>
  </si>
  <si>
    <t>Secondary Degassing Structure</t>
  </si>
  <si>
    <t>Feed &amp; Vehicle Storage/Shop</t>
  </si>
  <si>
    <t>Kamas Hatchery Building</t>
  </si>
  <si>
    <t>Storage Shed B</t>
  </si>
  <si>
    <t>Asst Supervisor Residence</t>
  </si>
  <si>
    <t>2722 E Mirror Lake Highway, Kamas, UT 84036</t>
  </si>
  <si>
    <t>DNR Big Water Hatchery Residence</t>
  </si>
  <si>
    <t>1745 or 1690 N Fish Hatchery Rd, Big Water, UT 84741</t>
  </si>
  <si>
    <t>1600 W Fish Hatchery Rd, Fountain Green, UT 84632</t>
  </si>
  <si>
    <t>Asst Supt's Residence</t>
  </si>
  <si>
    <t>Hatchery Fill Station Storage</t>
  </si>
  <si>
    <t>Degassing Facility</t>
  </si>
  <si>
    <t>Vehicle/Feed Storage</t>
  </si>
  <si>
    <t>Hatchery</t>
  </si>
  <si>
    <t>Microscreen Building - Fish Hatchery</t>
  </si>
  <si>
    <t>June Sucker Metal</t>
  </si>
  <si>
    <t>Supervisor Residence</t>
  </si>
  <si>
    <t>Cache Valley LE/Wild Storage</t>
  </si>
  <si>
    <t>Salt Creek Storage Oil Shed</t>
  </si>
  <si>
    <t>8475 N 11600 W, Tremonton, UT 84337</t>
  </si>
  <si>
    <t>Tremonton</t>
  </si>
  <si>
    <t>3 Bay Wooden Storage</t>
  </si>
  <si>
    <t>Concrete Restroom</t>
  </si>
  <si>
    <t>Whiterocks Fish Hatchery</t>
  </si>
  <si>
    <t>Whiterocks, UT 84085</t>
  </si>
  <si>
    <t>2550 S 200 W, Bicknell, UT 94715</t>
  </si>
  <si>
    <t>Boat Shed</t>
  </si>
  <si>
    <t>750 Lakeshore Dr, Page, AZ 86040</t>
  </si>
  <si>
    <t>East Gazebo (Lee Kay Center)</t>
  </si>
  <si>
    <t>6000 W 2100 S, Salt Lake City, UT 84128</t>
  </si>
  <si>
    <t>West Gazebo</t>
  </si>
  <si>
    <t>Midway Steel Building</t>
  </si>
  <si>
    <t>850 S 140 E, Midway, UT 84049</t>
  </si>
  <si>
    <t>Whiterocks Fish Hatchery Storage Building</t>
  </si>
  <si>
    <t>Big Water Pump House #1</t>
  </si>
  <si>
    <t>201 Fish Hatchery Road, Big Water, UT 84741</t>
  </si>
  <si>
    <t>2-Bay Farm Shed</t>
  </si>
  <si>
    <t>202 Fish Hatchery Road, Big Water, UT 84741</t>
  </si>
  <si>
    <t>Midway Fish Hatchery Office</t>
  </si>
  <si>
    <t>850 South 140 East, Midway, UT 84049</t>
  </si>
  <si>
    <t>New Springville Hatchery Storage Bldg</t>
  </si>
  <si>
    <t>June Sucker Recirculation</t>
  </si>
  <si>
    <t>A System Raceway Covers</t>
  </si>
  <si>
    <t>1306 S Fish Hatchery Rd, Hatch, UT 84321</t>
  </si>
  <si>
    <t>B System Raceway Covers</t>
  </si>
  <si>
    <t>C System Raceway Covers</t>
  </si>
  <si>
    <t>1306 S Fish Hatchery Rd, Hatch, UT 84735</t>
  </si>
  <si>
    <t>Big Water Pump House #2</t>
  </si>
  <si>
    <t>203 Fish Hatchery Rd, Big Water, UT 84741</t>
  </si>
  <si>
    <t>Mantua Hatchery Raceway Building</t>
  </si>
  <si>
    <t>515 E Fish Hatchery Road, Mantua, UT 84324</t>
  </si>
  <si>
    <t>DWR Residence</t>
  </si>
  <si>
    <t>105 Second Avenue, Dutch John, UT 84023</t>
  </si>
  <si>
    <t>GBRC Greenhouse (Ephraim Seed Warehouse)</t>
  </si>
  <si>
    <t>494 W 100 South, Ephraim, UT 84627</t>
  </si>
  <si>
    <t>Ephraim</t>
  </si>
  <si>
    <t>Microscreen</t>
  </si>
  <si>
    <t>555 E Fish Hatchery Rd, Mantua, UT 84324</t>
  </si>
  <si>
    <t>Division of Wildlife Resources-Washington County Field Office</t>
  </si>
  <si>
    <t>472 N 5300 W, Hurricane, UT 84737</t>
  </si>
  <si>
    <t>Vernal Game Farm Maintenance Shop</t>
  </si>
  <si>
    <t>3116 S 500 West, Vernal, UT 84078</t>
  </si>
  <si>
    <t>Ogden Bay GSLEP Administration Bldg</t>
  </si>
  <si>
    <t>4790 S 7500 W, Hooper, UT 84315</t>
  </si>
  <si>
    <t>GSLE Office #1-Moved to Cedar City</t>
  </si>
  <si>
    <t>1470 N Airport Rd, Cedar City, UT 84720</t>
  </si>
  <si>
    <t>Whiterocks Fish Hatchery Raceway Cover</t>
  </si>
  <si>
    <t>Springville Fish Hatchery Raceway Cover</t>
  </si>
  <si>
    <t>Springville, UT 84663</t>
  </si>
  <si>
    <t>Springville Hatchery Water Filtration Sys Bldg</t>
  </si>
  <si>
    <t>Ozark Restroom</t>
  </si>
  <si>
    <t>2100 S 6000 W, West Valley City, UT 84128</t>
  </si>
  <si>
    <t>LK Equipment Storage</t>
  </si>
  <si>
    <t>Egan Fish Hatchery Raceway Cover</t>
  </si>
  <si>
    <t>3283 South Egan Lane, Bicknell, UT 84715</t>
  </si>
  <si>
    <t>Whiterocks Feed Building</t>
  </si>
  <si>
    <t>Whiterocks Hatchery, Whiterocks, UT 84085</t>
  </si>
  <si>
    <t>West Hatchery House</t>
  </si>
  <si>
    <t>Raceway Cover</t>
  </si>
  <si>
    <t>Truck Wash Shed</t>
  </si>
  <si>
    <t>Supt Residence House Whiterocks</t>
  </si>
  <si>
    <t>HRC 67, Whiterocks, UT 84085</t>
  </si>
  <si>
    <t>Asst Residence House (B) Whiterocks</t>
  </si>
  <si>
    <t>Ogden Bay FR Salt Lake Metal Boat Storage BLD</t>
  </si>
  <si>
    <t>4786th 7500 West, Hooper, UT 84315</t>
  </si>
  <si>
    <t>Habitat Covered Storage Facility</t>
  </si>
  <si>
    <t>Lee Kay Fish Hatchery Building</t>
  </si>
  <si>
    <t>6100 West 1800 South, , 84720</t>
  </si>
  <si>
    <t>EWEC Assembly Hall</t>
  </si>
  <si>
    <t>1157 S Waterfowl Way, Farmington, UT 84025</t>
  </si>
  <si>
    <t>DWR CRO Springville Office</t>
  </si>
  <si>
    <t>1115 North Main Street, Springville, UT 84663</t>
  </si>
  <si>
    <t>SRO Three Sided Storage Building</t>
  </si>
  <si>
    <t>NERO DWR HABITAT STORAGE</t>
  </si>
  <si>
    <t>3116 SOUTH 500 WEST, VERNAL, UT 84078</t>
  </si>
  <si>
    <t>NRO DWR Storage BLDG</t>
  </si>
  <si>
    <t>515 EAST 5300 SOUTH, OGDEN, UT 84405</t>
  </si>
  <si>
    <t>OGDEN</t>
  </si>
  <si>
    <t>Mammoth Creek Inflow Filtration Building</t>
  </si>
  <si>
    <t>1306 West Fish Hatchery Road, Hatch, UT 84735</t>
  </si>
  <si>
    <t>Logan Hatchery Building</t>
  </si>
  <si>
    <t>1464 W 200 N, Logan, UT 84321</t>
  </si>
  <si>
    <t>Waterfowl Office</t>
  </si>
  <si>
    <t>Fountain Green Raceway Cover</t>
  </si>
  <si>
    <t>700 North Big Springs Road, Fountain Green, UT 84632</t>
  </si>
  <si>
    <t>EWEC Office</t>
  </si>
  <si>
    <t>1157 S. Waterfowl Way, Farmington, UT 84025</t>
  </si>
  <si>
    <t>Dutch John Bunkhouse</t>
  </si>
  <si>
    <t>675 S. BLVD, Dutch John, UT 84023</t>
  </si>
  <si>
    <t>Yankee Meadows Restroom</t>
  </si>
  <si>
    <t>FR 2380, Paragonah, UT 84760</t>
  </si>
  <si>
    <t>Paragonah</t>
  </si>
  <si>
    <t>Yankee Meadows Restroom #2</t>
  </si>
  <si>
    <t>EWEC Classroom</t>
  </si>
  <si>
    <t>SRO Three Sided Storage West</t>
  </si>
  <si>
    <t>1470 N. Airport RD., Cedar City, UT 84721</t>
  </si>
  <si>
    <t>Vernal Game Farm Aquatics Storage</t>
  </si>
  <si>
    <t>3116 S. 500 W., Vernal, UT 84078</t>
  </si>
  <si>
    <t>Wahweap Bunkhouse/Warehouse</t>
  </si>
  <si>
    <t>750 Lake Shore Dr., Page, AZ 86040</t>
  </si>
  <si>
    <t>Fish Isolation</t>
  </si>
  <si>
    <t>1450 W. 24950 N., Fountain Green, UT 84632</t>
  </si>
  <si>
    <t>Dwr Rosebud Bunkhouse Replacement</t>
  </si>
  <si>
    <t>64820 Emigrant Trail Road, Park Valley, UT 84329</t>
  </si>
  <si>
    <t>Park Valley</t>
  </si>
  <si>
    <t>Mantua Fish Hatchery</t>
  </si>
  <si>
    <t>615 East Fish Hatchery Road, Mantua, UT 84324</t>
  </si>
  <si>
    <t>Fish Lake Cabin</t>
  </si>
  <si>
    <t>S Twin Creek Road, Fish Lake, UT 84744</t>
  </si>
  <si>
    <t>Fish Lake</t>
  </si>
  <si>
    <t>CRO Habitat/Hatchery Shop</t>
  </si>
  <si>
    <t>1000 North Main Street, Springville, UT 84663</t>
  </si>
  <si>
    <t>Cache Valley Shotgun Center</t>
  </si>
  <si>
    <t>2851 West 200 North, Logan, UT 84321</t>
  </si>
  <si>
    <t>LG WWAB</t>
  </si>
  <si>
    <t>1465 W 200 N Building E, Logan, UT 84321</t>
  </si>
  <si>
    <t>Brown/West Home</t>
  </si>
  <si>
    <t>3325 South Perry Lane, Bicknell, UT 84715</t>
  </si>
  <si>
    <t>Green/East Home</t>
  </si>
  <si>
    <t>3315 South Perry Lane, Bicknell, UT 84715</t>
  </si>
  <si>
    <t>Cedar Springs Floating Trail</t>
  </si>
  <si>
    <t>2675 North Cedar Springs Road, Dutch John, UT 84023 US</t>
  </si>
  <si>
    <t>Panguich Cabin</t>
  </si>
  <si>
    <t>305 Anglers Loop, Panguitch, UT 84759</t>
  </si>
  <si>
    <t>Panguitch</t>
  </si>
  <si>
    <t>Panguitch Garage</t>
  </si>
  <si>
    <t>Kanab CXT Restroom</t>
  </si>
  <si>
    <t>Red Plateau Rd. Hwy 89, Kanab, UT 84</t>
  </si>
  <si>
    <t>Egan FH Bio 1 Storage Shed</t>
  </si>
  <si>
    <t>Egan FH Car Port</t>
  </si>
  <si>
    <t>Egan FH Lean-to-Storage</t>
  </si>
  <si>
    <t>Egan FH Feed Bins</t>
  </si>
  <si>
    <t>Midway FH Hyper Infusion Shed</t>
  </si>
  <si>
    <t>140 E 850 S, Midway, UT 84049</t>
  </si>
  <si>
    <t>SRO Three Sided Storage Building East</t>
  </si>
  <si>
    <t>1470 N Airport Road, Cedar City, UT 84721</t>
  </si>
  <si>
    <t>EWEC Viewing Platform</t>
  </si>
  <si>
    <t>Loa Fish Hatchery South Residence Home</t>
  </si>
  <si>
    <t>1099 South Fremont Road, Fremont, UT 84747</t>
  </si>
  <si>
    <t>Fremont</t>
  </si>
  <si>
    <t>Great Basin Research Center Warehouse</t>
  </si>
  <si>
    <t>Loa</t>
  </si>
  <si>
    <t>Loa, UT 84747</t>
  </si>
  <si>
    <t>Natural Resources Department</t>
  </si>
  <si>
    <t>DNR Storage North</t>
  </si>
  <si>
    <t>1636 W North Temple, Salt Lake City, UT 84116</t>
  </si>
  <si>
    <t>DNR Richfield Regional Center</t>
  </si>
  <si>
    <t>2031 Industrial Park Rd., Richfield, UT 84701</t>
  </si>
  <si>
    <t>Navajo Trust Fund</t>
  </si>
  <si>
    <t>Pink Building</t>
  </si>
  <si>
    <t>92 E 100 S, Blanding, UT 84511</t>
  </si>
  <si>
    <t>Montezuma Creek Sewing Plant</t>
  </si>
  <si>
    <t>Montezuma Creek, UT 84534</t>
  </si>
  <si>
    <t>Montezuma Creek</t>
  </si>
  <si>
    <t>Building 388</t>
  </si>
  <si>
    <t>400 E 500 S, Blanding, UT 84511</t>
  </si>
  <si>
    <t>Montezuma Creek Warehouse #1</t>
  </si>
  <si>
    <t>Montezuma Creek, Montezuma Creek, UT 84534</t>
  </si>
  <si>
    <t>Nurse's Home</t>
  </si>
  <si>
    <t>Subdivision #2 House 29, montezuma Creek, UT 84534</t>
  </si>
  <si>
    <t>montezuma Creek</t>
  </si>
  <si>
    <t>Doctor's Home</t>
  </si>
  <si>
    <t>Subdivision #2 House 29, Montezuma Creek, UT 84534</t>
  </si>
  <si>
    <t>Montezuma Creek Warehouse #2</t>
  </si>
  <si>
    <t>Montezuma Creek, , 84534</t>
  </si>
  <si>
    <t>Oljato Trading Post</t>
  </si>
  <si>
    <t>Monument Valley, UT 84536</t>
  </si>
  <si>
    <t>Monument Valley</t>
  </si>
  <si>
    <t>Ogden/Weber Technical College</t>
  </si>
  <si>
    <t>Corp Training Center</t>
  </si>
  <si>
    <t>200 N Washington Blvd, Ogden, UT 84404</t>
  </si>
  <si>
    <t>Multipurpose Facility</t>
  </si>
  <si>
    <t>Student Services</t>
  </si>
  <si>
    <t>Children's School South</t>
  </si>
  <si>
    <t>Business Building</t>
  </si>
  <si>
    <t>Union Building</t>
  </si>
  <si>
    <t>College Services Building</t>
  </si>
  <si>
    <t>Storage for Corporate Training</t>
  </si>
  <si>
    <t>Security</t>
  </si>
  <si>
    <t>Manufacturing Technology</t>
  </si>
  <si>
    <t>Construction Technology</t>
  </si>
  <si>
    <t>Cosmetology Building</t>
  </si>
  <si>
    <t>Heat Plant</t>
  </si>
  <si>
    <t>Maintenance Shop &amp; Offices</t>
  </si>
  <si>
    <t>Health Technology Bldg</t>
  </si>
  <si>
    <t>200 North Washington Blvd, Ogden, UT 84404</t>
  </si>
  <si>
    <t>Welding Storage Building</t>
  </si>
  <si>
    <t>200 N Washington Blvd., Ogden, Ut 84404</t>
  </si>
  <si>
    <t>Seminary</t>
  </si>
  <si>
    <t>505 North Street, Ogden, UT 84404</t>
  </si>
  <si>
    <t>Business Depot Ogden</t>
  </si>
  <si>
    <t>Motor Pool Equipment Shed #2</t>
  </si>
  <si>
    <t>4501 S 2700 W, West Valley City, UT 84119</t>
  </si>
  <si>
    <t>Motor Pool Equipment Shed #3</t>
  </si>
  <si>
    <t>U.H.P. Mobile Home Park "Camp Gumbo" # 7</t>
  </si>
  <si>
    <t>3001 East Frontage Road, Wendover, UT 84083</t>
  </si>
  <si>
    <t>U.H.P. Mobile Home Park "Camp Gumbo" # 14</t>
  </si>
  <si>
    <t>U.H.P. Mobile Home Park "Camp Gumbo" # 5</t>
  </si>
  <si>
    <t>U.H.P. Mobile Home Park "Camp Gumbo" # 6</t>
  </si>
  <si>
    <t>Box Elder Public Safety Building</t>
  </si>
  <si>
    <t>445 West 1200 South, Brigham City, UT 84302</t>
  </si>
  <si>
    <t>Utahraptor UHP Housing Units 1&amp;2</t>
  </si>
  <si>
    <t>1493 Sauropod CT #1 &amp; #2, Moab, UT 84532</t>
  </si>
  <si>
    <t>Utahraptor UHP Housing Units 3&amp;4</t>
  </si>
  <si>
    <t>1493 Sauropod CT #3 &amp; #4, Moab, UT 84532</t>
  </si>
  <si>
    <t>Salt Lake Community College</t>
  </si>
  <si>
    <t>SLCC Heat Plant-1938 W 4500 S - HP</t>
  </si>
  <si>
    <t>4480 S 1905 W, Taylorsville, UT 84130</t>
  </si>
  <si>
    <t>Cooling Tower Complex Only</t>
  </si>
  <si>
    <t>4554 S Redwood Rd, Salt Lake City, UT 84130</t>
  </si>
  <si>
    <t>SLCC Rampton Technology Building - TB</t>
  </si>
  <si>
    <t>4511 S 1905 W, Taylorsville, UT 84130</t>
  </si>
  <si>
    <t>SLCC Dr. Deneece G. Huftalin Student Center - STC</t>
  </si>
  <si>
    <t>4544 S 1905 W, Salt Lake City, UT 84130</t>
  </si>
  <si>
    <t>SLCC Construction Trades - CT</t>
  </si>
  <si>
    <t>1830 W Comunity Blvd (4610 S), Salt Lake City, UT 84130</t>
  </si>
  <si>
    <t>SLCC Larry H. &amp; Gail Miller Family Business Building - GMBB</t>
  </si>
  <si>
    <t>4471 S 1905 W, Taylorsville, UT 84130</t>
  </si>
  <si>
    <t>SLCC Child Development Center - CDL</t>
  </si>
  <si>
    <t>4626 S Redwood Road, Salt Lake City, UT 84130</t>
  </si>
  <si>
    <t>SLCC - South City - Main Building - SCM</t>
  </si>
  <si>
    <t>1575 S State, Salt Lake City, UT 84115</t>
  </si>
  <si>
    <t>SLCC Library Building - LIB</t>
  </si>
  <si>
    <t>4600 South Redwood Road, Salt Lake City, UT 84123 United States</t>
  </si>
  <si>
    <t>SLCC Professional Lab (Office) PL</t>
  </si>
  <si>
    <t>4390 S Redwood Rd, Taylorsville, UT 84130</t>
  </si>
  <si>
    <t>SLCC Maintenance Support Building - MSB</t>
  </si>
  <si>
    <t>4388 S Redwood Rd, Taylorsville, UT 84130</t>
  </si>
  <si>
    <t>SLCC Facilities Complex (048) - FC048</t>
  </si>
  <si>
    <t>4388 S Redwood Road, Salt Lake City, UT 84130</t>
  </si>
  <si>
    <t>SLCC Facilities Complex (049) - FC049</t>
  </si>
  <si>
    <t>4345 S 2200 W, Salt Lake City, UT 84130</t>
  </si>
  <si>
    <t>SLCC Lifetime Activity Center - LAC</t>
  </si>
  <si>
    <t>2055 W Bruin Blvd, Salt Lake City, UT 84130</t>
  </si>
  <si>
    <t>SLCC Science &amp; Industry - SI</t>
  </si>
  <si>
    <t>4535 S Community Blvd, Salt Lake City, UT 84130</t>
  </si>
  <si>
    <t>SLCC Facilities Complex (052) - FC052 Carpet Barn</t>
  </si>
  <si>
    <t>4349 S 2200 W, Salt Lake City, UT 84130</t>
  </si>
  <si>
    <t>LHM Miller Professional Dev Ctr/Karen G Miller Conference Center - MPDC &amp; KGMC</t>
  </si>
  <si>
    <t>9750 S 300 W, Sandy, UT 84070</t>
  </si>
  <si>
    <t>FC (FC 056)</t>
  </si>
  <si>
    <t>4357 S 2200 W, Salt Lake City, UT 84123</t>
  </si>
  <si>
    <t>Jordan High Tech Center -JHTC</t>
  </si>
  <si>
    <t>3491 W Wights Fort Rd, West Jordan, UT 84088</t>
  </si>
  <si>
    <t>Jordan Distribution Building - JDC</t>
  </si>
  <si>
    <t>3482 Wights Fort Rd, West Jordan, UT 84088</t>
  </si>
  <si>
    <t>LHM/Miller Free Enterprise Center (MFEC)</t>
  </si>
  <si>
    <t>9740 S 300 W, Sandy, UT 84070</t>
  </si>
  <si>
    <t>LHM/Automotive Training Center (MATC)</t>
  </si>
  <si>
    <t>9800 S 350 W, Sandy, UT 84070</t>
  </si>
  <si>
    <t>LHM Corporate Partnership Center (MCPC)</t>
  </si>
  <si>
    <t>9730 S 300 W, Sandy, UT 84094</t>
  </si>
  <si>
    <t>Tim &amp; Brenda Huval-Jordan Student Center - JSTC</t>
  </si>
  <si>
    <t>9251 S Wights Fort Rd, West Jordan, UT 84088</t>
  </si>
  <si>
    <t>RRC Irrigation Pump Building</t>
  </si>
  <si>
    <t>2100 W Bruin Blvd (4390 S), Taylorsville, UT 84130</t>
  </si>
  <si>
    <t>LHM Public Safety Ed &amp; Training Center - PSET</t>
  </si>
  <si>
    <t>9800 S 410 W, Sandy, UT 84070</t>
  </si>
  <si>
    <t>LHM Firing Range - FR</t>
  </si>
  <si>
    <t>9800 S 420 W, Sandy, UT 84070</t>
  </si>
  <si>
    <t>LHM Dormitory - Dorms</t>
  </si>
  <si>
    <t>9800 S 380 W, Sandy, UT 84070</t>
  </si>
  <si>
    <t>LHM Culinary Institute - CART</t>
  </si>
  <si>
    <t>9710 S 300 W, Sandy, UT 84070</t>
  </si>
  <si>
    <t>Jordan Health Sciences Center - JHS</t>
  </si>
  <si>
    <t>3451 W Wights Fort Road, West Jordan, UT 84088</t>
  </si>
  <si>
    <t>Carpenter Storage - FC057</t>
  </si>
  <si>
    <t>4361 S 2200 W, Salt Lake City, UT 84123</t>
  </si>
  <si>
    <t>Facilities Services Building -GFSB</t>
  </si>
  <si>
    <t>4365 South 2200 West, Taylorsville, UT 84130</t>
  </si>
  <si>
    <t>LHM Shop Building - SSB</t>
  </si>
  <si>
    <t>9800 South 430 West, Sandy, UT 84070</t>
  </si>
  <si>
    <t>SLCC Jordan Campus Monument Sign</t>
  </si>
  <si>
    <t>West Jordan, UT 84088</t>
  </si>
  <si>
    <t>Academic and Administration Building - AAB</t>
  </si>
  <si>
    <t>1972 W Community Blvd (4610 S), Taylorsville, UT 84101</t>
  </si>
  <si>
    <t>Main Carpenter Shop - NOR</t>
  </si>
  <si>
    <t>2105 W 4390 S, Taylorsville, UT 84130</t>
  </si>
  <si>
    <t>SLCC RRC and Jordan Campus Chiller Replacement</t>
  </si>
  <si>
    <t>N/A, Salt Lake City, UT N/A</t>
  </si>
  <si>
    <t>Athletic Restrooms - TCRR</t>
  </si>
  <si>
    <t>Redwood Campus, Salt Lake City, UT 84130</t>
  </si>
  <si>
    <t>Motorpool Parking Canopy</t>
  </si>
  <si>
    <t>4600 S Redwood Rd, Salt Lake City, UT 84130</t>
  </si>
  <si>
    <t>Grounds Parking Canopy</t>
  </si>
  <si>
    <t>Main Address, Salt Lake City, UT 84130</t>
  </si>
  <si>
    <t>Facilities and Arts Annex (SFAX)</t>
  </si>
  <si>
    <t>1610 S 300 E, Salt Lake City, UT 84115</t>
  </si>
  <si>
    <t>Tennis Court Storage</t>
  </si>
  <si>
    <t>4405 S. Bruin Blvd, Salt Lake City, UT 84130</t>
  </si>
  <si>
    <t>Softball Score/Concession Booth</t>
  </si>
  <si>
    <t>2095 W Bruin Blvd (4480 S), Salt Lake City, UT 84130</t>
  </si>
  <si>
    <t>Softball Storage (Eastside) #1</t>
  </si>
  <si>
    <t>Softball Field Storage #2</t>
  </si>
  <si>
    <t>2095 W Bruin Blvd, Salt Lake City, UT 84130</t>
  </si>
  <si>
    <t>Softball Field Storage #3</t>
  </si>
  <si>
    <t>Facilities Pavilion -Pavilion</t>
  </si>
  <si>
    <t>4365 S 2200 W, Salt Lake City, UT 84130</t>
  </si>
  <si>
    <t>Fuel Dispensing Station</t>
  </si>
  <si>
    <t>2009 West 4390 South, Taylorsville, UT 84130</t>
  </si>
  <si>
    <t>West Canopy Storage</t>
  </si>
  <si>
    <t>4365 S 2200 W, SLC, 84123</t>
  </si>
  <si>
    <t>Westpointe - WWTE</t>
  </si>
  <si>
    <t>1060 N Flyer Way, Salt Lake City, UT 84116</t>
  </si>
  <si>
    <t>Westpointe Student Support Building (WSSB)</t>
  </si>
  <si>
    <t>2150 West Dauntles Ave., Salt Lake City, UT 84116</t>
  </si>
  <si>
    <t>Tim &amp; Brenda Huval Child Care Center - SHCC</t>
  </si>
  <si>
    <t>1535 South Edison Street, Salt Lake City, UT 84115</t>
  </si>
  <si>
    <t>HC Juniper Building - JNPR</t>
  </si>
  <si>
    <t>3852 Real Vista Drive, Herriman, UT 84096 United States</t>
  </si>
  <si>
    <t>Technical Arts Building-TAB</t>
  </si>
  <si>
    <t>1902 Community Boulevard, Taylorsville, UT 84123 United States</t>
  </si>
  <si>
    <t>Cate Field "A" Team CPLX-CFTC</t>
  </si>
  <si>
    <t>3596 West Wights Fort Road, West Jordan, UT 84088 United States</t>
  </si>
  <si>
    <t>Cate Field "B" Concession/RR-CFCR</t>
  </si>
  <si>
    <t>Cate Field "C" Press Box-CFPS</t>
  </si>
  <si>
    <t>HC Central Plant - HCP</t>
  </si>
  <si>
    <t>3856 W Real Vista Drive, Herriman, UT 84096</t>
  </si>
  <si>
    <t>Westpointe Storage Bldg. WSTG</t>
  </si>
  <si>
    <t>1060 Flyer Way, Salt Lake City, UT 84116 United States</t>
  </si>
  <si>
    <t>Project House (PH17111) Lot 1</t>
  </si>
  <si>
    <t>8356 S Four Elm Circle, West Jordan, UT 84088</t>
  </si>
  <si>
    <t>Project House (PH17112) Lot 2</t>
  </si>
  <si>
    <t>8364 S Four Elm Circle, West Jordan, UT 84088</t>
  </si>
  <si>
    <t>Institutional Residence</t>
  </si>
  <si>
    <t>South Jordan</t>
  </si>
  <si>
    <t>School &amp; Institutional Trust Fund</t>
  </si>
  <si>
    <t>SITFO Office</t>
  </si>
  <si>
    <t>310 S Main St, SLC, UT 84101</t>
  </si>
  <si>
    <t>Snow College</t>
  </si>
  <si>
    <t>Stadium</t>
  </si>
  <si>
    <t>Snow College Campus, Ephraim, UT 84627</t>
  </si>
  <si>
    <t>Social Science Building</t>
  </si>
  <si>
    <t>Greenwood Hall (Dorm)</t>
  </si>
  <si>
    <t>Anderson Hall (Dorm)</t>
  </si>
  <si>
    <t>Nuttall Hall (Dorm)</t>
  </si>
  <si>
    <t>Cottages 1-4 West (Dorm)</t>
  </si>
  <si>
    <t>Cottages 5-8 East (Dorm)</t>
  </si>
  <si>
    <t>Nielson Hall (Dorm)</t>
  </si>
  <si>
    <t>Snow Hall (Dorm)</t>
  </si>
  <si>
    <t>Castilleja Hall (Dorm)</t>
  </si>
  <si>
    <t>Lucy Phillips Classroom Building</t>
  </si>
  <si>
    <t>Noyes Building</t>
  </si>
  <si>
    <t>Activity Center</t>
  </si>
  <si>
    <t>President's Home</t>
  </si>
  <si>
    <t>Business Building/Old Ephraim Elementary</t>
  </si>
  <si>
    <t>151 S Main, Ephraim, UT 84627</t>
  </si>
  <si>
    <t>Humanities &amp; Arts</t>
  </si>
  <si>
    <t>150 College Avenue, Ephraim, UT 84627</t>
  </si>
  <si>
    <t>Trades &amp; Industries Building-West Campus</t>
  </si>
  <si>
    <t>351 West 100 North, Ephraim, UT 84627</t>
  </si>
  <si>
    <t>Technical Building-West Campus</t>
  </si>
  <si>
    <t>371 West 100 North, Ephraim, UT 84627</t>
  </si>
  <si>
    <t>Family Life Building</t>
  </si>
  <si>
    <t>Physical Plant Building</t>
  </si>
  <si>
    <t>Scene Shop-West Campus</t>
  </si>
  <si>
    <t>385 West 100 North, Ephraim, UT 84627</t>
  </si>
  <si>
    <t>D C Washburn Building</t>
  </si>
  <si>
    <t>800 W 200 S, Richfield, UT 84701</t>
  </si>
  <si>
    <t>Maintenance Building - grounds - Richfield</t>
  </si>
  <si>
    <t>Admin/Convention Building</t>
  </si>
  <si>
    <t>Greenwood Student Center</t>
  </si>
  <si>
    <t>250 E 100 N, Ephraim, UT 84627</t>
  </si>
  <si>
    <t>Snow College Sports Complex</t>
  </si>
  <si>
    <t>200 E 350 N, Ephraim, UT 84627</t>
  </si>
  <si>
    <t>Performing Arts Center</t>
  </si>
  <si>
    <t>300 E Center, Ephraim, UT 84627</t>
  </si>
  <si>
    <t>Karen Huntsman Library</t>
  </si>
  <si>
    <t>141 East Center, Ephraim, UT 84627</t>
  </si>
  <si>
    <t>Larsen Home</t>
  </si>
  <si>
    <t>167 East 100 South, Ephraim, UT 84627</t>
  </si>
  <si>
    <t>Foundation-Baker House</t>
  </si>
  <si>
    <t>24 South 100 East, Ephraim, UT 84627</t>
  </si>
  <si>
    <t>Business Building - Portable East</t>
  </si>
  <si>
    <t>151 S Main St, Ephraim, UT 84627</t>
  </si>
  <si>
    <t>Business Building - Portable West</t>
  </si>
  <si>
    <t>Residential Life Suites</t>
  </si>
  <si>
    <t>Snow College Campus, Ephriam, UT 84627</t>
  </si>
  <si>
    <t>Ephriam</t>
  </si>
  <si>
    <t>Graham Science Center</t>
  </si>
  <si>
    <t>150 E Center St, Ephraim, UT 84627</t>
  </si>
  <si>
    <t>Residential Property #3</t>
  </si>
  <si>
    <t>188 E. Center, Ephraim, UT 84627</t>
  </si>
  <si>
    <t>Residential Property #2</t>
  </si>
  <si>
    <t>146 E. 200 N., Ephraim, UT 84627</t>
  </si>
  <si>
    <t>Residential Property #1</t>
  </si>
  <si>
    <t>170 E. 200 N., Ephraim, UT 84627</t>
  </si>
  <si>
    <t>Recycling Center</t>
  </si>
  <si>
    <t>285 E. 100 N., Ephraim, UT 84627</t>
  </si>
  <si>
    <t>Storage Garage</t>
  </si>
  <si>
    <t>164 N. 200 E., Ephraim, UT 84627</t>
  </si>
  <si>
    <t>Bergson Athletic Center</t>
  </si>
  <si>
    <t>375 East Center St., Ephraim, UT 84627</t>
  </si>
  <si>
    <t>GBS (GBEEC) Shop Building</t>
  </si>
  <si>
    <t>6 miles up Ephraim Canyon Road, Ephraim, UT 84667</t>
  </si>
  <si>
    <t>GBS (GBEEC) Shower House</t>
  </si>
  <si>
    <t>GBS (GBEEC) South House</t>
  </si>
  <si>
    <t>GBS (GBEEC) East House</t>
  </si>
  <si>
    <t>GBS (GBEEC) End House</t>
  </si>
  <si>
    <t>GBS (GBEEC) Garage</t>
  </si>
  <si>
    <t>GBS (GBEEC) Lodge</t>
  </si>
  <si>
    <t>GBS (GBEEC) Museum-Lab</t>
  </si>
  <si>
    <t>GBS (GBEEC) Palmer Garage</t>
  </si>
  <si>
    <t>Richfield Student Housing #1</t>
  </si>
  <si>
    <t>811 West 50 North, Richfield, UT 84701</t>
  </si>
  <si>
    <t>Motorpool Shed</t>
  </si>
  <si>
    <t>265 E College Avenue, Ephriam, UT 84627</t>
  </si>
  <si>
    <t>House/Paint Storage Shed</t>
  </si>
  <si>
    <t>259 E College Ave, Ephriam, UT 84627</t>
  </si>
  <si>
    <t>Bus Barn</t>
  </si>
  <si>
    <t>275 E College Ave, Ephriam, UT 84627</t>
  </si>
  <si>
    <t>East 4-Plex</t>
  </si>
  <si>
    <t>68 South 100 East, Ephraim, UT 84627</t>
  </si>
  <si>
    <t>Dog House Duplex</t>
  </si>
  <si>
    <t>54 South 100 East, Ephraim, UT 84627</t>
  </si>
  <si>
    <t>Aston House</t>
  </si>
  <si>
    <t>55 East 100 South, Ephraim, UT 84627</t>
  </si>
  <si>
    <t>West 4-Plex</t>
  </si>
  <si>
    <t>Tan House</t>
  </si>
  <si>
    <t>63 East 100 South, Ephraim, UT 84627</t>
  </si>
  <si>
    <t>South 4-Plex</t>
  </si>
  <si>
    <t>Red House</t>
  </si>
  <si>
    <t>Delta Learning Center</t>
  </si>
  <si>
    <t>305 E. 200 N, Delta, UT 84624</t>
  </si>
  <si>
    <t>Delta</t>
  </si>
  <si>
    <t>Richfield Student Housing #2</t>
  </si>
  <si>
    <t>803 West 50 North, Richfield, UT 84701</t>
  </si>
  <si>
    <t>Jorgensen Home</t>
  </si>
  <si>
    <t>91 South 400 East, Ephraim, UT 84627</t>
  </si>
  <si>
    <t>White House</t>
  </si>
  <si>
    <t>142 North 200 East, Ephraim, UT 84627</t>
  </si>
  <si>
    <t>Restroom/Concessions Richfield</t>
  </si>
  <si>
    <t>800 West 200 South, Richfield, UT 84701 United States</t>
  </si>
  <si>
    <t>Sevier Valley Center - Multi Events Center</t>
  </si>
  <si>
    <t>Southern Utah University</t>
  </si>
  <si>
    <t>351 West University BLVD, Cedar City, UT 84720</t>
  </si>
  <si>
    <t>General Classroom</t>
  </si>
  <si>
    <t>152 South 300 West, Cedar City, UT 84720</t>
  </si>
  <si>
    <t>Main Campus Old Main</t>
  </si>
  <si>
    <t>395 West 75 South, Cedar City, UT 84720</t>
  </si>
  <si>
    <t>R C Braithwaite Liberal Arts Center</t>
  </si>
  <si>
    <t>390 West 100 South, Cedar City, UT 84720</t>
  </si>
  <si>
    <t>South Hall</t>
  </si>
  <si>
    <t>420 West 200 South, Cedar City, UT 84720</t>
  </si>
  <si>
    <t>Music Center</t>
  </si>
  <si>
    <t>432 West 200 South, Cedar City, UT 84720</t>
  </si>
  <si>
    <t>Multipurpose Center</t>
  </si>
  <si>
    <t>654 West 200 South, Cedar City, UT 84720</t>
  </si>
  <si>
    <t>Electronic Learning Center</t>
  </si>
  <si>
    <t>433 West 100 South, Cedar City, UT 84720</t>
  </si>
  <si>
    <t>451 West 75 South, Cedar City, UT 84720</t>
  </si>
  <si>
    <t>Bennion Administration Building</t>
  </si>
  <si>
    <t>477 West University BLVD, Cedar City, UT 84720</t>
  </si>
  <si>
    <t>Engineering &amp; Technology Building</t>
  </si>
  <si>
    <t>711 West University BLVD, Cedar City, UT 84720</t>
  </si>
  <si>
    <t>Geoscience Building</t>
  </si>
  <si>
    <t>470 West 100 South, Cedar City, UT 84720</t>
  </si>
  <si>
    <t>R Haze Hunter Alumni Center</t>
  </si>
  <si>
    <t>405 West University BLVD, Cedar City, UT 84720</t>
  </si>
  <si>
    <t>Mountain Center</t>
  </si>
  <si>
    <t>6090 East Hwy 14, Cedar City, UT 84720</t>
  </si>
  <si>
    <t>Valley Farm Helper Home</t>
  </si>
  <si>
    <t>417 Soouth Westview Drive, Cedar City, UT 84720</t>
  </si>
  <si>
    <t>Valley Farm Bunk House</t>
  </si>
  <si>
    <t>381 South westview Drive, Cedar City, UT 84720</t>
  </si>
  <si>
    <t>Valley FarmGranary</t>
  </si>
  <si>
    <t>381 South West View Drive, Cedar City, UT 84720</t>
  </si>
  <si>
    <t>Valley Farm Maintenance Shed</t>
  </si>
  <si>
    <t>381 South Westview Drive, Cedar City, UT 84720</t>
  </si>
  <si>
    <t>Ashcroft Observatory</t>
  </si>
  <si>
    <t>Valley Farm, Cedar City, UT 84720</t>
  </si>
  <si>
    <t>America First Event Center</t>
  </si>
  <si>
    <t>109 South 800 West, Cedar City, UT 84720</t>
  </si>
  <si>
    <t>SUU on Main</t>
  </si>
  <si>
    <t>356 South Main Street, Cedar City, UT 84720</t>
  </si>
  <si>
    <t>Randall Jones Theater</t>
  </si>
  <si>
    <t>35 South 300 West, Cedar City, UT 84720</t>
  </si>
  <si>
    <t>Sharwan Smith Center</t>
  </si>
  <si>
    <t>602 West 100 South, Cedar City, UT 84720</t>
  </si>
  <si>
    <t>Housing Maint Shop (Aux)</t>
  </si>
  <si>
    <t>300 South 500 West, Cedar City, UT 84720</t>
  </si>
  <si>
    <t>Stadium Service Building (Rest Rooms)</t>
  </si>
  <si>
    <t>111 South 1100 West, Cedar City, UT 84720</t>
  </si>
  <si>
    <t>Radio Building</t>
  </si>
  <si>
    <t>2000 West 2100 South, Cedar City, UT 84720</t>
  </si>
  <si>
    <t>J D &amp; Alice C Harris Center</t>
  </si>
  <si>
    <t>1054 West 200 South, Cedar City, UT 84720</t>
  </si>
  <si>
    <t>Valley Farm Animal Sheds</t>
  </si>
  <si>
    <t>Science Center</t>
  </si>
  <si>
    <t>370 West 200 South, Cedar City, UT 84720</t>
  </si>
  <si>
    <t>Mountain Pavilion (1)</t>
  </si>
  <si>
    <t>11 Miles up Cedar Canyon, Cedar City, UT 84720</t>
  </si>
  <si>
    <t>Mountain Pavilion (2)</t>
  </si>
  <si>
    <t>Valley Farm Beef Management</t>
  </si>
  <si>
    <t>Stadium (Concession Services)</t>
  </si>
  <si>
    <t>77 South 1100 West, Cedar City, UT 84720</t>
  </si>
  <si>
    <t>Facilities Management Grounds</t>
  </si>
  <si>
    <t>663 South 1225 West, Cedar City, UT 84720</t>
  </si>
  <si>
    <t>Motorpool</t>
  </si>
  <si>
    <t>223 South 1225 West, Cedar City, UT 84720</t>
  </si>
  <si>
    <t>Valley Farm Animal Shed 3</t>
  </si>
  <si>
    <t>Valley Farm Animal Shed 1</t>
  </si>
  <si>
    <t>Valley Farm Supervisors Home</t>
  </si>
  <si>
    <t>Valley Farm Agriculture Classroom</t>
  </si>
  <si>
    <t>381 South Valley Veiw Drive, Cedar City, UT 84720</t>
  </si>
  <si>
    <t>Adams Memorial Theatre</t>
  </si>
  <si>
    <t>356 West 75 South, Cedar City, UT 84720</t>
  </si>
  <si>
    <t>Child Develop Lab (Pre-school)</t>
  </si>
  <si>
    <t>123 South 300 West, Cedar City, UT 84720</t>
  </si>
  <si>
    <t>Eccles Coliseum</t>
  </si>
  <si>
    <t>99 South 1100 West, Cedar City, UT 84720</t>
  </si>
  <si>
    <t>Valley Farm Animal Shed 2</t>
  </si>
  <si>
    <t>381 south West View Drive, Cedar City, UT 84720</t>
  </si>
  <si>
    <t>Facilities Management Construction</t>
  </si>
  <si>
    <t>333 South 1225 West, Cedar City, UT 84720</t>
  </si>
  <si>
    <t>Facilities Management Utilities/Custodial Storage</t>
  </si>
  <si>
    <t>353 South 1225 West, Cedar City, UT 84720</t>
  </si>
  <si>
    <t>Valley Farm Custodial Storage Building</t>
  </si>
  <si>
    <t>J D &amp; Alice C Harris West Wing</t>
  </si>
  <si>
    <t>1078 West 200 South, Cedar City, UT 84720</t>
  </si>
  <si>
    <t>J. Reuben Clark Building</t>
  </si>
  <si>
    <t>300 W &amp; Center St, Cedar City, UT 84720</t>
  </si>
  <si>
    <t>SUU Child Care Center</t>
  </si>
  <si>
    <t>302 South 1100 West, Cedar City, UT 84720</t>
  </si>
  <si>
    <t>Gerald R Sherratt Library</t>
  </si>
  <si>
    <t>500 West 200 South, Cedar City, UT 84720</t>
  </si>
  <si>
    <t>Centurium (Pavilion)</t>
  </si>
  <si>
    <t>SUU Campus, Cedar City, UT 84720</t>
  </si>
  <si>
    <t>Head Start Enoch</t>
  </si>
  <si>
    <t>4783 N Wagon Wheel Dr, Enoch, UT 84721</t>
  </si>
  <si>
    <t>Facilities Management Greenhouse</t>
  </si>
  <si>
    <t>391 South 1225 West, Cedar City, UT 84720</t>
  </si>
  <si>
    <t>Valley Farm Hay Storage</t>
  </si>
  <si>
    <t>Burch Mann Home</t>
  </si>
  <si>
    <t>90 S 200 W, Cedar City, UT 84720</t>
  </si>
  <si>
    <t>Burch Mann Costume Building</t>
  </si>
  <si>
    <t>Facilities Management Utilities</t>
  </si>
  <si>
    <t>383 South 1225 West, Cedar City, UT 84720</t>
  </si>
  <si>
    <t>Head Start, Parowan</t>
  </si>
  <si>
    <t>55 S 300 E, Parowan, UT 84761</t>
  </si>
  <si>
    <t>J D &amp; Alice C Harris Center-East Wing</t>
  </si>
  <si>
    <t>1022 West 200 South, Cedar City, UT 84720</t>
  </si>
  <si>
    <t>Lundgren Home</t>
  </si>
  <si>
    <t>74 S 200 W, Cedar City, UT 84720</t>
  </si>
  <si>
    <t>Lundgren Garage</t>
  </si>
  <si>
    <t>J L Sorenson PE Building</t>
  </si>
  <si>
    <t>460 West University BLVD, Cedar City, UT 84720</t>
  </si>
  <si>
    <t>Facilities Management Equipment Storage Building</t>
  </si>
  <si>
    <t>313 South 1225 West, Cedar City, UT 84720</t>
  </si>
  <si>
    <t>Bradshaw Home</t>
  </si>
  <si>
    <t>321 S 300 W, Cedar City, UT 84720</t>
  </si>
  <si>
    <t>Eccles Living Learning Center-A</t>
  </si>
  <si>
    <t>242 South 500 West Building A, Cedar City, UT 84720</t>
  </si>
  <si>
    <t>Eccles Living Learning Center-B</t>
  </si>
  <si>
    <t>242 South 500 West Building B, Cedar City, UT 84720</t>
  </si>
  <si>
    <t>Eccles Living Learning Center-C</t>
  </si>
  <si>
    <t>242 South 500 West Building C, Cedar City, UT 84720</t>
  </si>
  <si>
    <t>USF Scenery Shop Bulldog Road</t>
  </si>
  <si>
    <t>1635 North Bulldog Road, Cedar City, UT 84720</t>
  </si>
  <si>
    <t>USF Movable Tent Bulldog Road</t>
  </si>
  <si>
    <t>Ponderosa Apartments</t>
  </si>
  <si>
    <t>200 S Dewey Ave, Cedar City, UT 84720</t>
  </si>
  <si>
    <t>Emma Eccles Jones Education Building</t>
  </si>
  <si>
    <t>433 West 75 South, Cedar City, UT 84720</t>
  </si>
  <si>
    <t>Carter Carillon Bell Tower</t>
  </si>
  <si>
    <t>415 West 85 South, Cedar City, UT 84720</t>
  </si>
  <si>
    <t>USF Prop Storage Bulldog Road</t>
  </si>
  <si>
    <t>Center for Health &amp; Molecular Studies</t>
  </si>
  <si>
    <t>Cedar Hall North</t>
  </si>
  <si>
    <t>645 West 200 South, Cedar City, UT 84720</t>
  </si>
  <si>
    <t>Facilities Management Administration</t>
  </si>
  <si>
    <t>385 South 1275 West, Cedar City, UT 84720</t>
  </si>
  <si>
    <t>Chamberlain Home</t>
  </si>
  <si>
    <t>842 W University Blvd., Cedar City, UT 84720</t>
  </si>
  <si>
    <t>Outdoor Pathways Center (OPC)</t>
  </si>
  <si>
    <t>439 W 200 S, Cedar City, UT 84720</t>
  </si>
  <si>
    <t>SUU PD</t>
  </si>
  <si>
    <t>36 North 300 West, Cedar City, UT 84720</t>
  </si>
  <si>
    <t>USF Facilities Storage Bulldog Road</t>
  </si>
  <si>
    <t>Management Equipment Storage (South)</t>
  </si>
  <si>
    <t>345 South 1275 West, Cedar City, UT 84720</t>
  </si>
  <si>
    <t>Valley Farm Arena Covering</t>
  </si>
  <si>
    <t>Windsor Court</t>
  </si>
  <si>
    <t>161 West College Ave, Cedar City, UT 84720</t>
  </si>
  <si>
    <t>SUU New Business Building</t>
  </si>
  <si>
    <t>545 West University Blvd, Cedar City, UT 84720</t>
  </si>
  <si>
    <t>Southern Utah Museum of Art (SUMA)</t>
  </si>
  <si>
    <t>15 South 300 West, Cedar City, UT 84720</t>
  </si>
  <si>
    <t>SUU Aviation Hangar #1</t>
  </si>
  <si>
    <t>2410 Aviation Way, Cedar City, UT 84720</t>
  </si>
  <si>
    <t>SUU Aviation Hangar #2</t>
  </si>
  <si>
    <t>2402 Aviation Way, Cedar City, UT 84720</t>
  </si>
  <si>
    <t>SUU Aviation Matheson Annex</t>
  </si>
  <si>
    <t>2265/2267 Kittyhawk Drive, Cedar City, UT 84720</t>
  </si>
  <si>
    <t>SUU Aviation Hangar #4</t>
  </si>
  <si>
    <t>2261 Kittyhawk Drive, Cedar City, UT 84721</t>
  </si>
  <si>
    <t>SUU Aviation Hangar #3</t>
  </si>
  <si>
    <t>2390 Aviation Way, Cedar City, UT 84721</t>
  </si>
  <si>
    <t>Softball Field/Dugouts</t>
  </si>
  <si>
    <t>1025 West 150 South, Cedar City, UT 84720</t>
  </si>
  <si>
    <t>SUU Sports Performance Center</t>
  </si>
  <si>
    <t>1270 W 200 S, Cedar City, UT 84720</t>
  </si>
  <si>
    <t>Founders Hall</t>
  </si>
  <si>
    <t>224 South 300 West, Cedar City, UT 84720</t>
  </si>
  <si>
    <t>Cedar Hall South</t>
  </si>
  <si>
    <t>Warthen Home</t>
  </si>
  <si>
    <t>11 N 200 W, Cedar City, UT 84720</t>
  </si>
  <si>
    <t>Valley Farm Restroom Building</t>
  </si>
  <si>
    <t>SUU Dome Home</t>
  </si>
  <si>
    <t>842 West University Blvd., Cedar City, UT 84720</t>
  </si>
  <si>
    <t>USF Clock Tower</t>
  </si>
  <si>
    <t>195 West University Blvd., Cedar City, UT 84720</t>
  </si>
  <si>
    <t>SUU Aviation Hangar #5</t>
  </si>
  <si>
    <t>2360 Aviation Way, Cedar City, UT 84721</t>
  </si>
  <si>
    <t>USF Sweet Shoppe</t>
  </si>
  <si>
    <t>195 West University Blvd, Cedar City, UT 84720</t>
  </si>
  <si>
    <t>Historic Home</t>
  </si>
  <si>
    <t>107 South 300 West, Cedar City, Ut 84720</t>
  </si>
  <si>
    <t>SUU Leavitt Home</t>
  </si>
  <si>
    <t>242 South 200 West, Cedar City, UT 84720</t>
  </si>
  <si>
    <t>Red Rock Building</t>
  </si>
  <si>
    <t>University Campus Service Building</t>
  </si>
  <si>
    <t>216 South 200 West, Cedar City, UT 84720</t>
  </si>
  <si>
    <t>University Campus Services Residence</t>
  </si>
  <si>
    <t>237 South 300 West, Cedar City, UT 84720 United States</t>
  </si>
  <si>
    <t>Bristlecone Hall</t>
  </si>
  <si>
    <t>195 South 800 West, Cedar City, UT 84720</t>
  </si>
  <si>
    <t>Valley Farm Hay Storage #2</t>
  </si>
  <si>
    <t>Cedar City, UT</t>
  </si>
  <si>
    <t>Lamoreaux Garage</t>
  </si>
  <si>
    <t>225 South 700 West, Cedar City, UT 84720</t>
  </si>
  <si>
    <t>The Cottages West</t>
  </si>
  <si>
    <t>151 West Shakespeare Lane, Cedar City, UT 84720</t>
  </si>
  <si>
    <t>The Cottages East</t>
  </si>
  <si>
    <t>141 West Shakespeare Lane, Cedar City, UT 84720</t>
  </si>
  <si>
    <t>The Cottages Residence</t>
  </si>
  <si>
    <t>93 South 200 West, Cedar City, UT 84720</t>
  </si>
  <si>
    <t>SUU on 56</t>
  </si>
  <si>
    <t>2460 West 400 North, Cedar City, UT 84720</t>
  </si>
  <si>
    <t>Stock Building</t>
  </si>
  <si>
    <t>381 South Westview Drive, Cedar City, UT 84720 United States</t>
  </si>
  <si>
    <t>Head Start Tonaquint</t>
  </si>
  <si>
    <t>2044 Mesa Palms Drive, St. George, UT 84770 United States</t>
  </si>
  <si>
    <t>Burgess Business Building</t>
  </si>
  <si>
    <t>600 W University Blvd, Cedar City, UT 84720</t>
  </si>
  <si>
    <t>SUU - College Park Apartments</t>
  </si>
  <si>
    <t>250 South 1025 West, Cedar City, UT 84720 United States</t>
  </si>
  <si>
    <t>216 S 800 W</t>
  </si>
  <si>
    <t>216 S 800 W, Cedar City, UT 84720</t>
  </si>
  <si>
    <t>204 S 800 W</t>
  </si>
  <si>
    <t>204 S 800 W, Cedar City, UT 84720</t>
  </si>
  <si>
    <t>221 S 450 W</t>
  </si>
  <si>
    <t>221 S 450 W, Cedar City, UT 84720</t>
  </si>
  <si>
    <t>417 W 200 S</t>
  </si>
  <si>
    <t>417 W 200 S, Cedar City, UT 84720</t>
  </si>
  <si>
    <t>2260 W North Grant Hangar</t>
  </si>
  <si>
    <t>2260 &amp; 2264 West Aviation Way, Cedar City, UT 84721</t>
  </si>
  <si>
    <t>Zion Hangar</t>
  </si>
  <si>
    <t>1223 N Airport Road, Cedar City, UT 84721</t>
  </si>
  <si>
    <t>USF Administration, Engelstad Theatre, Anes Theatre</t>
  </si>
  <si>
    <t>195 West Center Street, Cedar City, UT 84720</t>
  </si>
  <si>
    <t>Southwest Technical College</t>
  </si>
  <si>
    <t>STECH - Automotive and Technology Building</t>
  </si>
  <si>
    <t>510 W 800 S, Cedar City, UT 84720</t>
  </si>
  <si>
    <t>Southwest Tech - Kanab</t>
  </si>
  <si>
    <t>733 S Cowboy Way, Kanab, UT 84741</t>
  </si>
  <si>
    <t>STECH - Health Professions and Trades Building</t>
  </si>
  <si>
    <t>757 West 800 South, Cedar City, UT 84720</t>
  </si>
  <si>
    <t>Tooele Technical College</t>
  </si>
  <si>
    <t>Tooele Applied Technology College</t>
  </si>
  <si>
    <t>88 South Tooele Blvd, Tooele, UT 84074</t>
  </si>
  <si>
    <t>Maintenance Garage</t>
  </si>
  <si>
    <t>Trades Training Building</t>
  </si>
  <si>
    <t>92 Milburn Dr, Tooele, UT 84074</t>
  </si>
  <si>
    <t>(7 Bay) Equipment Storage Building (ESB)</t>
  </si>
  <si>
    <t>11871 N Hwy 89, Logan Canyon, Logan, UT 84321</t>
  </si>
  <si>
    <t>Maintenance Station (MS)</t>
  </si>
  <si>
    <t>1000 W 200 N, Logan, UT 84321</t>
  </si>
  <si>
    <t>POE</t>
  </si>
  <si>
    <t>3 Mi N Helper SR-6, Helper, UT 84526</t>
  </si>
  <si>
    <t>Helper</t>
  </si>
  <si>
    <t>Equipment Repair Shop (RS)</t>
  </si>
  <si>
    <t>940 S Carbon Ave, Price, UT 84501</t>
  </si>
  <si>
    <t>Heating Plant</t>
  </si>
  <si>
    <t>(5 Bay) Equipment Storage Building (ESB)</t>
  </si>
  <si>
    <t>West Side of Manila, Manila, UT 84046</t>
  </si>
  <si>
    <t>Equipment Storage Building (ESB)</t>
  </si>
  <si>
    <t>SR 40MM, Roosevelt, UT 84066</t>
  </si>
  <si>
    <t>Tabiona, UT 84072</t>
  </si>
  <si>
    <t>Tabiona</t>
  </si>
  <si>
    <t>215 S 255 W Center, Junction, UT 84740</t>
  </si>
  <si>
    <t>Beryl Junction, Beryl, UT 84714</t>
  </si>
  <si>
    <t>Beryl</t>
  </si>
  <si>
    <t>(9 Bay) Equipment Storage Building (ESB)</t>
  </si>
  <si>
    <t>1510 N Bulldog Rd, Cedar City, UT 84721</t>
  </si>
  <si>
    <t>E Side of, Kanab, UT 84741</t>
  </si>
  <si>
    <t>JCT SR 257 and SR 6, Delta, UT 84624</t>
  </si>
  <si>
    <t>Scipio, UT 84656</t>
  </si>
  <si>
    <t>Scipio</t>
  </si>
  <si>
    <t>Weber Canyon Restrooms</t>
  </si>
  <si>
    <t>I 84 East bound Milepost 91.4, Mountain Green, UT 84050</t>
  </si>
  <si>
    <t>Mountain Green</t>
  </si>
  <si>
    <t>(4 Bay) Equipment Storage Building (ESB)</t>
  </si>
  <si>
    <t>140 N Main, Randolph, UT 84064</t>
  </si>
  <si>
    <t>Randolph</t>
  </si>
  <si>
    <t>5750 S 320 W, Murray, UT 84107</t>
  </si>
  <si>
    <t>Headquarters</t>
  </si>
  <si>
    <t>2010 S 2760 W, Salt Lake City, UT 84104</t>
  </si>
  <si>
    <t>Material Lab (Fixed)</t>
  </si>
  <si>
    <t>(2 Bay) Equipment Storage Building (ESB)</t>
  </si>
  <si>
    <t>La Sal, UT 84530</t>
  </si>
  <si>
    <t>La Sal</t>
  </si>
  <si>
    <t>Bluff, UT 84512</t>
  </si>
  <si>
    <t>Bluff</t>
  </si>
  <si>
    <t>E Hwy 666, Monticello, UT 84535</t>
  </si>
  <si>
    <t>Monticello</t>
  </si>
  <si>
    <t>440 N State, Mt Pleasant, UT 84647</t>
  </si>
  <si>
    <t>Mt Pleasant</t>
  </si>
  <si>
    <t>Office (Richfield District Admin)</t>
  </si>
  <si>
    <t>708 S 100 W, Richfield, UT 84701</t>
  </si>
  <si>
    <t>Material Lab (Fixed) #1</t>
  </si>
  <si>
    <t>Open Storage Building (OSB)</t>
  </si>
  <si>
    <t>Carpenter Shop</t>
  </si>
  <si>
    <t>5590 S Pace Frontage Rd, Park City, UT 84098</t>
  </si>
  <si>
    <t>Wendover Rest Area (EB)</t>
  </si>
  <si>
    <t>I-80 MP, Wendover, UT 84083</t>
  </si>
  <si>
    <t>Wendover Rest Area (WB)</t>
  </si>
  <si>
    <t>I-80 MP 3.76, Wendover, UT 84083</t>
  </si>
  <si>
    <t>Maintenance Station (MS) #1</t>
  </si>
  <si>
    <t>3031 E Frontage Road, Wendover, UT 84083</t>
  </si>
  <si>
    <t>POE (EB)</t>
  </si>
  <si>
    <t>Wendover MP 2.749, Wendover, UT 84083</t>
  </si>
  <si>
    <t>POE (WB)</t>
  </si>
  <si>
    <t>Wendover mp 2.749, Wendover, UT 84083</t>
  </si>
  <si>
    <t>Colton, Colton, UT 84526</t>
  </si>
  <si>
    <t>Colton</t>
  </si>
  <si>
    <t>Spanish Fork, UT 84660</t>
  </si>
  <si>
    <t>401 E Brigham Road, Bloomington, UT 84770</t>
  </si>
  <si>
    <t>Bloomington</t>
  </si>
  <si>
    <t>332 W 100 North (Highway 24), Hanksville, UT 84734</t>
  </si>
  <si>
    <t>Hanksville</t>
  </si>
  <si>
    <t>1445 Wall Ave, Ogden, UT 84404</t>
  </si>
  <si>
    <t>N End, Milford, UT 84751</t>
  </si>
  <si>
    <t>Milford</t>
  </si>
  <si>
    <t>Beaver, UT 84713</t>
  </si>
  <si>
    <t>Beaver</t>
  </si>
  <si>
    <t>(6 Bay) Equipment Storage Building (ESB)</t>
  </si>
  <si>
    <t>Storage Shed (SS)</t>
  </si>
  <si>
    <t>1325 E Hwy 90, Brigham City, UT 84302</t>
  </si>
  <si>
    <t>Perry Rest Area</t>
  </si>
  <si>
    <t>5 Mi NE Perry, Perry, UT 84302</t>
  </si>
  <si>
    <t>8769 W 12000 N, Bothwell, UT 84337</t>
  </si>
  <si>
    <t>Bothwell</t>
  </si>
  <si>
    <t>Bothwell, UT 84337</t>
  </si>
  <si>
    <t>1050 S Center, Wellsville, UT 84339</t>
  </si>
  <si>
    <t>Wellsville</t>
  </si>
  <si>
    <t>1435 E Main, Wellington, UT 84542</t>
  </si>
  <si>
    <t>Wellington</t>
  </si>
  <si>
    <t>2000 E 700 S, Clearfield, UT 84015</t>
  </si>
  <si>
    <t>Tabiona, Pinion Ridge, UT 84072</t>
  </si>
  <si>
    <t>Pinion Ridge</t>
  </si>
  <si>
    <t>Secret Mesa - I-70, Secret Mesa, UT 84528</t>
  </si>
  <si>
    <t>Secret Mesa</t>
  </si>
  <si>
    <t>Metal Generator Building</t>
  </si>
  <si>
    <t>Emery Restrooms</t>
  </si>
  <si>
    <t>Emery SR-10, Emery, UT 84522</t>
  </si>
  <si>
    <t>Emery</t>
  </si>
  <si>
    <t>Emery Picnic Shelter</t>
  </si>
  <si>
    <t>200 N 100 West, Tropic, UT 84776</t>
  </si>
  <si>
    <t>Tropic</t>
  </si>
  <si>
    <t>Pines Restrooms</t>
  </si>
  <si>
    <t>3 Mi NW Rubys Inn Hwy 12, Ruby's Inn, UT 84764</t>
  </si>
  <si>
    <t>Ruby's Inn</t>
  </si>
  <si>
    <t>Picnic Shelter &amp; Information Center (Pines)</t>
  </si>
  <si>
    <t>Kane Creek Blvd., Moab, UT 84532</t>
  </si>
  <si>
    <t>Thompson, UT 84540</t>
  </si>
  <si>
    <t>Thompson</t>
  </si>
  <si>
    <t>Kane Spring Rest Area</t>
  </si>
  <si>
    <t>14 Mi S Moab SR-191, Moab, UT 84532</t>
  </si>
  <si>
    <t>Information Center &amp; Restrooms (West Thompson)</t>
  </si>
  <si>
    <t>W Thompson I-70, Thompson, UT 84540</t>
  </si>
  <si>
    <t>UDOT - Crescent Junction Information Center &amp; Restrooms</t>
  </si>
  <si>
    <t>W of Crescent Junction I-70, Crescent Junction, UT 84540</t>
  </si>
  <si>
    <t>Crescent Junction</t>
  </si>
  <si>
    <t>Powder Magazine</t>
  </si>
  <si>
    <t>1510 N Bulldog Rd, Cedar City, UT 84720</t>
  </si>
  <si>
    <t>Storage Tanks</t>
  </si>
  <si>
    <t>Cedar Mountain Road Maintenance Station (MS)</t>
  </si>
  <si>
    <t>15 Mi E Cedar Mountain, Cedar City, UT 84720</t>
  </si>
  <si>
    <t>Kanarraville Rest Area (NB)</t>
  </si>
  <si>
    <t>2 Mi S Kanarraville, Kanarraville, UT 84742</t>
  </si>
  <si>
    <t>Kanarraville</t>
  </si>
  <si>
    <t>Picnic Shelter (3) (NB)</t>
  </si>
  <si>
    <t>Kanarraville Rest Area (SB)</t>
  </si>
  <si>
    <t>Picnic Shelter (2) (SB)</t>
  </si>
  <si>
    <t>Lunt Park Rest Area (NB)</t>
  </si>
  <si>
    <t>20 Mi N Parowan, Parowan, UT 84761</t>
  </si>
  <si>
    <t>574 E Main, Eureka, UT 84628</t>
  </si>
  <si>
    <t>Eureka</t>
  </si>
  <si>
    <t>105 E 900 N, Nephi, UT 84648</t>
  </si>
  <si>
    <t>S Hwy 89, Mt Carmel, UT 84755</t>
  </si>
  <si>
    <t>Mt Carmel</t>
  </si>
  <si>
    <t>PO Box 34 - MP104 on Hwy 89, Long Valley Junction, UT 84710</t>
  </si>
  <si>
    <t>Long Valley Junction</t>
  </si>
  <si>
    <t>Shingle Creek Restrooms</t>
  </si>
  <si>
    <t>4 Mi N Glendale, Glendale, UT 84729</t>
  </si>
  <si>
    <t>Glendale</t>
  </si>
  <si>
    <t>Picnic Shelter</t>
  </si>
  <si>
    <t>Cove Fort, Cove Fort, UT 84713</t>
  </si>
  <si>
    <t>Cove Fort</t>
  </si>
  <si>
    <t>Garrison, UT 84728</t>
  </si>
  <si>
    <t>Garrison</t>
  </si>
  <si>
    <t>Morgan U-pass, Morgan, UT 84050</t>
  </si>
  <si>
    <t>200 W Center, Junction, UT 84740</t>
  </si>
  <si>
    <t>Hoover Rest Area</t>
  </si>
  <si>
    <t>3 Mi W Marysvale, Marysvale, UT 84750</t>
  </si>
  <si>
    <t>Marysvale</t>
  </si>
  <si>
    <t>3 Mi W Marysvale, Burrville, UT 84701</t>
  </si>
  <si>
    <t>Burrville</t>
  </si>
  <si>
    <t>2060 S 2400 W, Salt Lake City, UT 84104</t>
  </si>
  <si>
    <t>1950 S 500 W, Salt Lake City, UT 84115</t>
  </si>
  <si>
    <t>Maintenance Station (MS) #2</t>
  </si>
  <si>
    <t>Gunnison, Gunnison, UT 84634</t>
  </si>
  <si>
    <t>Frame Camp House</t>
  </si>
  <si>
    <t>Fairview Canyon, Fairview, UT 84629</t>
  </si>
  <si>
    <t>Fairview</t>
  </si>
  <si>
    <t>Koosharem, UT 84744</t>
  </si>
  <si>
    <t>Oak Spring Rest Area</t>
  </si>
  <si>
    <t>5 Mi N Hwy Jct 24 &amp; 25, Burrville, UT 84701</t>
  </si>
  <si>
    <t>Picnic Shelter (3)</t>
  </si>
  <si>
    <t>Ivie Creek Rest Area</t>
  </si>
  <si>
    <t>10 Mi W Fremont Junction, Fremont Junction, UT 84654</t>
  </si>
  <si>
    <t>Fremont Junction</t>
  </si>
  <si>
    <t>2500 S Hwy 32, Wanship, UT 84017</t>
  </si>
  <si>
    <t>Laketown, Laketown, UT 84038</t>
  </si>
  <si>
    <t>I-80 MP 189.9 Echo Canyon Rd, Echo, UT 84024</t>
  </si>
  <si>
    <t>Echo</t>
  </si>
  <si>
    <t>Picnic Shelter (5)</t>
  </si>
  <si>
    <t>3 Mi E Echo Junction, Echo, UT 84024</t>
  </si>
  <si>
    <t>EB Rest Area at Milepost 170 (I-80), Echo, UT 84024</t>
  </si>
  <si>
    <t>Echo Rest Area</t>
  </si>
  <si>
    <t>I-80 MP 167, Echo, UT 84024</t>
  </si>
  <si>
    <t>665 W Main, Grantsville, UT 84029</t>
  </si>
  <si>
    <t>Grantsville</t>
  </si>
  <si>
    <t>Frame Gas House</t>
  </si>
  <si>
    <t>Strawberry Reservoir, Heber City, UT 84032</t>
  </si>
  <si>
    <t>276 N Main, Loa, UT 84747</t>
  </si>
  <si>
    <t>9900 E SR 39, Huntsville, UT 84317</t>
  </si>
  <si>
    <t>166 W Southwell, Ogden, UT 84404</t>
  </si>
  <si>
    <t>1600 S Hwy 191, Blanding, UT 84511</t>
  </si>
  <si>
    <t>1470 N Airport Road, Cedar City, UT 84720</t>
  </si>
  <si>
    <t>Bothwell, Bothwell, UT 84337</t>
  </si>
  <si>
    <t>15400 N 6000 W, Riverside, UT 84334</t>
  </si>
  <si>
    <t>Riverside</t>
  </si>
  <si>
    <t>Morgan Concrete Pump House</t>
  </si>
  <si>
    <t>Underpass, Morgan, UT 84050</t>
  </si>
  <si>
    <t>Mountain Green Rest Area</t>
  </si>
  <si>
    <t>I-84 West Bound, Weber Canyon, UT 84401</t>
  </si>
  <si>
    <t>Weber Canyon</t>
  </si>
  <si>
    <t>Picnic Shelter &amp; Information Center (Mountain Green)</t>
  </si>
  <si>
    <t>Weber Canyon, Weber Canyon, UT 84401</t>
  </si>
  <si>
    <t>Brigham City Welcome Center</t>
  </si>
  <si>
    <t>I-15 SB Milepost 366, Brigham City, UT 84032</t>
  </si>
  <si>
    <t>Sardine Canyon Summit Milepost 10 Hwy 89/91, Mantua, UT 84324</t>
  </si>
  <si>
    <t>Sign Crew - Storage #2</t>
  </si>
  <si>
    <t>370 W 5900 S, Murray, UT 94107</t>
  </si>
  <si>
    <t>I-80 MP 194, Echo, UT 84024</t>
  </si>
  <si>
    <t>1250 W 1200 N Station, Centerville, UT 84014</t>
  </si>
  <si>
    <t>Centerville</t>
  </si>
  <si>
    <t>Salt Storage Building (SB)</t>
  </si>
  <si>
    <t>1250 W 1100 N Station 1427, Centerville, UT 84014</t>
  </si>
  <si>
    <t>1950 S 500 W, Salt Lake City, UT 84120</t>
  </si>
  <si>
    <t>Material Lab (Fixed) #2</t>
  </si>
  <si>
    <t>Mills Junction, Levan, UT 84639</t>
  </si>
  <si>
    <t>MP 186.3 Highway 6 Thistle, Heber, UT 84629</t>
  </si>
  <si>
    <t>Aircraft Hangar and Aeronautics Office</t>
  </si>
  <si>
    <t>135 N 2450 W, Salt Lake City, UT 84116</t>
  </si>
  <si>
    <t>U.S. 89, No of Kanab, Kanab, UT 84741</t>
  </si>
  <si>
    <t>Lunt Park Rest Area (SB)</t>
  </si>
  <si>
    <t>20 Mi N Parowan, Parowan, UT 84720</t>
  </si>
  <si>
    <t>Visitors Center (Echo)</t>
  </si>
  <si>
    <t>950 S Coleman, Tooele, UT 84074</t>
  </si>
  <si>
    <t>Washing &amp; Sand Blasting (Equipment Repair Shop)</t>
  </si>
  <si>
    <t>US40 SE of Heber, Heber City, UT 84032</t>
  </si>
  <si>
    <t>St George Port of Entry (S.B.)</t>
  </si>
  <si>
    <t>5 Mi S of St George, St George, UT 84770</t>
  </si>
  <si>
    <t>POE (NB)</t>
  </si>
  <si>
    <t>5 Mi S of St. George, St George, UT 84770</t>
  </si>
  <si>
    <t>I-15 Northbound Milepost 363.5, Perry, UT 84302</t>
  </si>
  <si>
    <t>Boulder, UT 84716</t>
  </si>
  <si>
    <t>356 E Hwy 271, Parowan, UT 84761</t>
  </si>
  <si>
    <t>1840 W 1250 S, Provo, UT 84601</t>
  </si>
  <si>
    <t>350 N 400 E, Emery, UT 84522</t>
  </si>
  <si>
    <t>3031 E Frontage Rd, Wendover, UT 84083</t>
  </si>
  <si>
    <t>Gas Pump Canopy</t>
  </si>
  <si>
    <t>4501 S 2700 W, Salt Lake City, UT 84129</t>
  </si>
  <si>
    <t>Parking Canopy (CA) (Admin)</t>
  </si>
  <si>
    <t>55 E Main, Snowville, UT 84336</t>
  </si>
  <si>
    <t>Snowville</t>
  </si>
  <si>
    <t>Open Storage Building (OSB) #1</t>
  </si>
  <si>
    <t>US191, Milepost 25, Bluff, UT 84512</t>
  </si>
  <si>
    <t>Monticello, UT 84535</t>
  </si>
  <si>
    <t>Jct SR50 &amp; SR257, Delta, UT 84624</t>
  </si>
  <si>
    <t>Silver City Rest Area</t>
  </si>
  <si>
    <t>Eureka, UT 84628</t>
  </si>
  <si>
    <t>Nephi, Nephi, UT 84648</t>
  </si>
  <si>
    <t>Santaquin, Santaquin, UT 84655</t>
  </si>
  <si>
    <t>Picnic Shelter &amp; Information Center (Weber Canyon)</t>
  </si>
  <si>
    <t>Mountain Green, Mountain Green, UT 84050</t>
  </si>
  <si>
    <t>Blanding, UT 84511</t>
  </si>
  <si>
    <t>Mobile Office (Admin)</t>
  </si>
  <si>
    <t>166 W Southwell, Ogden, UT 84401</t>
  </si>
  <si>
    <t>Sign Crew - Storage #1</t>
  </si>
  <si>
    <t>370 W 5900 S, Murray, UT 84107</t>
  </si>
  <si>
    <t>Office (Sign crew)</t>
  </si>
  <si>
    <t>2220 S Industrial Road, Richfield, UT 84701</t>
  </si>
  <si>
    <t>View Area</t>
  </si>
  <si>
    <t>Westwater, UT 81643</t>
  </si>
  <si>
    <t>Westwater</t>
  </si>
  <si>
    <t>4501 S 2700 W, Salt Lake City, UT 84119</t>
  </si>
  <si>
    <t>8225 S 21510W, Duchesne, UT 84021</t>
  </si>
  <si>
    <t>665 W Main St, Grantsville, UT 84029</t>
  </si>
  <si>
    <t>UDOT - Jensen Welcome Center</t>
  </si>
  <si>
    <t>Jensen, UT 84035</t>
  </si>
  <si>
    <t>Jensen</t>
  </si>
  <si>
    <t>SR-161, Cove Fort, UT 84713</t>
  </si>
  <si>
    <t>Milepost 55 Hwy 30, Park Valley, UT 84329</t>
  </si>
  <si>
    <t>(3 Bay) Equipment Storage Building (ESB)</t>
  </si>
  <si>
    <t>Sign Crew - Storage #3</t>
  </si>
  <si>
    <t>Colton, UT 84526</t>
  </si>
  <si>
    <t>Rush Valley Salt Storage Building (SB)</t>
  </si>
  <si>
    <t>SR-36 &amp; SR-73, Tooele, UT 84074</t>
  </si>
  <si>
    <t>Office (Maintenance Station)</t>
  </si>
  <si>
    <t>Sevier, UT n/a</t>
  </si>
  <si>
    <t>244 W 13800 S, Bluffdale, UT 84020</t>
  </si>
  <si>
    <t>Bluffdale</t>
  </si>
  <si>
    <t>I-80, MP 182, Echo, UT 84024</t>
  </si>
  <si>
    <t>Grassy Mt. Picnic Shelter (WB) #1</t>
  </si>
  <si>
    <t>I-80 MP 54.00, Grassy Mtn., UT 84074</t>
  </si>
  <si>
    <t>Grassy Mtn.</t>
  </si>
  <si>
    <t>Grassy Mt. Picnic Shelter (WB) #2</t>
  </si>
  <si>
    <t>Grassy Mt. Restrooms (WB)</t>
  </si>
  <si>
    <t>Grassy Mt. Restrooms (EB)</t>
  </si>
  <si>
    <t>Grassy Mt. Rest Area EB Housing</t>
  </si>
  <si>
    <t>Grassy Mt. Picnic Shelter (EB) #2</t>
  </si>
  <si>
    <t>Grassy Mt. Picnic Shelter (EB)</t>
  </si>
  <si>
    <t>I-80 EB, Grassy Mtn., UT 84074</t>
  </si>
  <si>
    <t>Right-of-Way (ROW) Houses/Multiple</t>
  </si>
  <si>
    <t>various, UT n/a</t>
  </si>
  <si>
    <t>various</t>
  </si>
  <si>
    <t>930 N 200 W, Richmond, UT 84333</t>
  </si>
  <si>
    <t>Richmond</t>
  </si>
  <si>
    <t>Pinion Ridge Rest Area</t>
  </si>
  <si>
    <t>318 E Hwy 56, Beryl, UT 84714</t>
  </si>
  <si>
    <t>UDOT 4 - Lynndyl Salt Storage Building (SB)</t>
  </si>
  <si>
    <t>Lynndyl, UT 84640</t>
  </si>
  <si>
    <t>Lynndyl</t>
  </si>
  <si>
    <t>Storage Shed (SS) #1</t>
  </si>
  <si>
    <t>999 South Coleman Street, Tooele, UT 84074</t>
  </si>
  <si>
    <t>Station 4536, Scipio, UT 84656</t>
  </si>
  <si>
    <t>Station 4436, Emery, UT 84522</t>
  </si>
  <si>
    <t>Station 4435A, Scofield, UT 84526</t>
  </si>
  <si>
    <t>Station 4423, Monticello, UT 84535</t>
  </si>
  <si>
    <t>Castle Dale Salt Storage Building (SB)</t>
  </si>
  <si>
    <t>Station 4435, Castle Dale, UT 84513</t>
  </si>
  <si>
    <t>Castle Dale</t>
  </si>
  <si>
    <t>Station 3437A, Greendale Jct, UT 84023</t>
  </si>
  <si>
    <t>Greendale Jct</t>
  </si>
  <si>
    <t>Station 3445, MP 42 US Highway 40, Strawberry, UT 84032</t>
  </si>
  <si>
    <t>Strawberry</t>
  </si>
  <si>
    <t>Station 2422, Grantsville, UT 84029</t>
  </si>
  <si>
    <t>Station 1431A, Milepost 55 Hwy 30, Park Valley, UT 84329</t>
  </si>
  <si>
    <t>Open Storage Building (OSB) #2</t>
  </si>
  <si>
    <t>South, Mt Carmel, UT 84755</t>
  </si>
  <si>
    <t>2049 E Highway 89, Kanab, UT 84741</t>
  </si>
  <si>
    <t>505 E Hwy 10, Huntington, UT 84528</t>
  </si>
  <si>
    <t>701 E Hwy 491, Monticello, UT 84535</t>
  </si>
  <si>
    <t>SR-189 MP 13, Provo, UT 84057</t>
  </si>
  <si>
    <t>U.S. 89 No, Kanab, UT 84741</t>
  </si>
  <si>
    <t>105 E 900 W, Nephi, UT 84648</t>
  </si>
  <si>
    <t>UDOT 4 - Wellington Maintenance Station / Salt Storage Building (SB)</t>
  </si>
  <si>
    <t>1435 E Hwy 6, Wellington, UT 84501</t>
  </si>
  <si>
    <t>505 E Hwy 10, Huntington, UT 84526</t>
  </si>
  <si>
    <t>Kane Springs Rest Area, Moab, UT 84532</t>
  </si>
  <si>
    <t>Station 4421, Bluff, UT 84512</t>
  </si>
  <si>
    <t>Station 4422, Blanding, UT 84511</t>
  </si>
  <si>
    <t>Meadow, UT 84644</t>
  </si>
  <si>
    <t>Meadow</t>
  </si>
  <si>
    <t>North Vernal Avenue Station 3437, Vernal, UT 84078</t>
  </si>
  <si>
    <t>Station 4534, Meadow, UT 84644</t>
  </si>
  <si>
    <t>Bear Lake Overlook Rest Area</t>
  </si>
  <si>
    <t>Logan Canyon Summit, Garden City, UT 84028</t>
  </si>
  <si>
    <t>Bear Lake Overlook Chlorination Building</t>
  </si>
  <si>
    <t>999 S Coleman, Tooele, UT 84074</t>
  </si>
  <si>
    <t>200 East 700 South, Clearfield, UT 84015</t>
  </si>
  <si>
    <t>Drillers Building</t>
  </si>
  <si>
    <t>2010 S 2760 W, Salt Lake City, UT 84101</t>
  </si>
  <si>
    <t>Station 1436, Logan, UT 84321</t>
  </si>
  <si>
    <t>Station 1425, Huntsville, UT 84317</t>
  </si>
  <si>
    <t>Station 2432, Murray, UT 84107</t>
  </si>
  <si>
    <t>Station 2438 Echo, Old Echo Point of Entry, UT 84402</t>
  </si>
  <si>
    <t>Old Echo Point of Entry</t>
  </si>
  <si>
    <t>Avalanche Howitzer Building</t>
  </si>
  <si>
    <t>Sundance Resort, Salt Lake City, UT 84101</t>
  </si>
  <si>
    <t>Station 4431, Thompson, UT 84540</t>
  </si>
  <si>
    <t>Station 4435, Colton, UT 84526</t>
  </si>
  <si>
    <t>UDOT 4 - Beryl Junction Satellite Salt Storage Building (SB)</t>
  </si>
  <si>
    <t>Station 4523, Beryl, UT 84714</t>
  </si>
  <si>
    <t>Station 4532, Cove Fort, UT 84713</t>
  </si>
  <si>
    <t>4452 W 7800 S, West Jordan, UT 84088</t>
  </si>
  <si>
    <t>MP 50 SR643, Panguitch, UT 84759</t>
  </si>
  <si>
    <t>US 191 @SR 44 3137A, Greendale, UT 84023</t>
  </si>
  <si>
    <t>Greendale</t>
  </si>
  <si>
    <t>708 S 100 West, Richfield, UT 84701</t>
  </si>
  <si>
    <t>Signals Shop</t>
  </si>
  <si>
    <t>4501 S 2700 West, West Valley City, UT 84119</t>
  </si>
  <si>
    <t>PO Box 34 MP 104 on Hwy 89), Glendale, UT 84729</t>
  </si>
  <si>
    <t>215 S 255 West Center Street, Junction, UT 84740</t>
  </si>
  <si>
    <t>2220 S Industrial Road, Richfield, UT 84720</t>
  </si>
  <si>
    <t>P O Box 1135, Gunnison, UT 84634</t>
  </si>
  <si>
    <t>322 W 100 North (Highway 24), Hanksville, UT 84734</t>
  </si>
  <si>
    <t>440 N 300 West, Mt. Pleasant, UT 84647</t>
  </si>
  <si>
    <t>Mt. Pleasant</t>
  </si>
  <si>
    <t>5340 West 200 South, Hurricane, UT 84737</t>
  </si>
  <si>
    <t>View Area (EB)</t>
  </si>
  <si>
    <t>I-70 Eastbound MM 104.5, Emery, UT 84522</t>
  </si>
  <si>
    <t>View Area (WB)</t>
  </si>
  <si>
    <t>I-70 Westbound MM 146, Green River, UT 84525</t>
  </si>
  <si>
    <t>I-70 Westbound MM 142.8, Green River, UT 84525</t>
  </si>
  <si>
    <t>I-70 Westbound MM 123, Emery, UT 84522</t>
  </si>
  <si>
    <t>I-70 Westbound MM 115.5, Emery, UT 84522</t>
  </si>
  <si>
    <t>I-70 Westbound MM 105.7, Emery, UT 84522</t>
  </si>
  <si>
    <t>I-70 EastBound MM 115.5, Emery, UT 84522</t>
  </si>
  <si>
    <t>I-70 Eastbound MM 122.5, Emery, UT 84522</t>
  </si>
  <si>
    <t>View Area (Spotted Wolf Brake Test)</t>
  </si>
  <si>
    <t>I-70 Eastbound MM 138.2, Emery, UT 84522</t>
  </si>
  <si>
    <t>I-70 Eastbound MM 142.7, Emery, UT 84522</t>
  </si>
  <si>
    <t>MP 42 US Highway 40, Midway, UT 84049</t>
  </si>
  <si>
    <t>1050 South Center, Wellsville, UT 84339</t>
  </si>
  <si>
    <t>4765 Mobile Materials Lab Equip #11-082-01</t>
  </si>
  <si>
    <t>Mobile, various, UT</t>
  </si>
  <si>
    <t>4766 Mobile Materials Lab Equip #11-109-01</t>
  </si>
  <si>
    <t>4765 Mobile Materials Lab Equip #11-111-01</t>
  </si>
  <si>
    <t>4766 Mobile Materials Lab Equip #11-015-01</t>
  </si>
  <si>
    <t>2158 Safety Office Equip #11-114-01</t>
  </si>
  <si>
    <t>2751 Mobile Materials Lab Equip #11-115-01</t>
  </si>
  <si>
    <t>2753 Mobile Materials Lab Equip #11-065-01</t>
  </si>
  <si>
    <t>2757 Mobile Materials Lab Equip #11-091-01</t>
  </si>
  <si>
    <t>2759 Mobile Materials Lab Equip #11-113-01</t>
  </si>
  <si>
    <t>2756 Mobile Materials Lab Equip #11-118-01</t>
  </si>
  <si>
    <t>2758 Mobile Materials Lab Equip #20-003-01</t>
  </si>
  <si>
    <t>2758 Mobile Materials Lab Equip #20-011-01</t>
  </si>
  <si>
    <t>1754 Mobile Construction Office Equip #11-105-01</t>
  </si>
  <si>
    <t>1754 Mobile Construction Office Equip #11-116-01</t>
  </si>
  <si>
    <t>1754 Mobile Materials Lab Equip #11-012-01</t>
  </si>
  <si>
    <t>1753 Mobile Construction Office Equip #11-010-02</t>
  </si>
  <si>
    <t>1753 Mobile Construction Office Equip #11-117-01</t>
  </si>
  <si>
    <t>1753 Mobile Materials Lab Equip #11-009-01</t>
  </si>
  <si>
    <t>1752 Mobile Construction Office Equip #11-079-02</t>
  </si>
  <si>
    <t>1752 Mobile Materials Lab Equip #11-112-01</t>
  </si>
  <si>
    <t>228 West 200 South, Kamas, UT 84036</t>
  </si>
  <si>
    <t>900 North 200 West, Richmond, UT 84333</t>
  </si>
  <si>
    <t>UDOT 3 - Mills Junction Salt Storage Building (SB)</t>
  </si>
  <si>
    <t>I-15 Frontage Rd MP 207, Mills, UT 84639</t>
  </si>
  <si>
    <t>Mills</t>
  </si>
  <si>
    <t>Jct. SR-24 &amp; 25 - Stations 4466 &amp; 4466A, Junction, UT N/A</t>
  </si>
  <si>
    <t>2049 E Hwy 89, Kanab, UT 84741</t>
  </si>
  <si>
    <t>1656 East Highway 89, Gunnison, UT 84634</t>
  </si>
  <si>
    <t>200 North 100 West, Tropic, UT 84776</t>
  </si>
  <si>
    <t>55 North Sevier Hwy, Sevier, UT 84766</t>
  </si>
  <si>
    <t>276 North Main (Hwy 24), Loa, UT 84747</t>
  </si>
  <si>
    <t>940 South Carbon Ave., Price, UT 84501</t>
  </si>
  <si>
    <t>Emery, UT 84522</t>
  </si>
  <si>
    <t>6601 S. 3000 E., Holladay, UT 84121</t>
  </si>
  <si>
    <t>200 N. 100 W., Tropic, UT 84776</t>
  </si>
  <si>
    <t>Station 4331 Loa, Loa, UT 84747</t>
  </si>
  <si>
    <t>Station 7437, 2773 North Vernal Avenue, Vernal, UT 84078</t>
  </si>
  <si>
    <t>Indian Canyon Salt Storage Building (SB)</t>
  </si>
  <si>
    <t>SR 191 MP 276 in Indian Canyon, Roosevelt, UT 84066</t>
  </si>
  <si>
    <t>Station 3435 Rosevelt, Roosevelt, UT 84066</t>
  </si>
  <si>
    <t>658 N. 1500 W. Station 3427, Provo, UT 84058</t>
  </si>
  <si>
    <t>Station 3431, Heber City, UT 84032</t>
  </si>
  <si>
    <t>574 E. Main Station 3421, Eureka, UT 84628</t>
  </si>
  <si>
    <t>4452 W. 7800 S., West Jordan, UT 84088</t>
  </si>
  <si>
    <t>MP 186.3 Highway 6 Thistle, Heber City, UT 84032</t>
  </si>
  <si>
    <t>Sign Crew - Storage #4</t>
  </si>
  <si>
    <t>370 W. 5900 S., Murray, UT 84107</t>
  </si>
  <si>
    <t>2010 S. 2760 W., Salt Lake City, UT 84104</t>
  </si>
  <si>
    <t>TOC - Traffic Operations Center (AMTS, IMT, SIGNALS)</t>
  </si>
  <si>
    <t>Region 2 Headquarters, Salt Lake City, UT 84104</t>
  </si>
  <si>
    <t>1950 S. 500 W., Salt Lake City, UT 84115</t>
  </si>
  <si>
    <t>Station 1424 2000 E 700 S, Clearfield, UT 84015</t>
  </si>
  <si>
    <t>8769 W. 12000 N., Bothwell, UT 84337</t>
  </si>
  <si>
    <t>Station 4526, Parowan, UT 84761</t>
  </si>
  <si>
    <t>401 E. Brigham Rd., Station 4521, St. George, UT 84770</t>
  </si>
  <si>
    <t>Station 4527, Beaver, UT 84713</t>
  </si>
  <si>
    <t>Station 4432, Green River, UT 84525</t>
  </si>
  <si>
    <t>332 W. 100 N., Hanksville, UT 84734</t>
  </si>
  <si>
    <t>MP 104 on SR-89, Long Valley Junction, UT 84710</t>
  </si>
  <si>
    <t>1325 E. Hwy 90, Brigham City, UT 84302</t>
  </si>
  <si>
    <t>Buckhorn Salt Storage Building (SB)</t>
  </si>
  <si>
    <t>Exit 90 I-15, Glendale, UT 84729</t>
  </si>
  <si>
    <t>Station 4535, Delta, UT 84624</t>
  </si>
  <si>
    <t>Westwater Salt Storage Building (SB)</t>
  </si>
  <si>
    <t>Exit 221 I-70, Cisco, UT 84515</t>
  </si>
  <si>
    <t>SR-10 &amp; I-70, Sevier, UT 84766</t>
  </si>
  <si>
    <t>I-70 Exit 7, Sevier, UT 84766</t>
  </si>
  <si>
    <t>3031 E. Frontage Rd., Wendover, UT 84083</t>
  </si>
  <si>
    <t>1445 Wall Ave., Ogden, UT 84408</t>
  </si>
  <si>
    <t>Station 1433, Riverside, UT 84334</t>
  </si>
  <si>
    <t>MP 50 SR-143, Panguitch, UT 84759</t>
  </si>
  <si>
    <t>Tie Fork Rest Area</t>
  </si>
  <si>
    <t>Station 1423, Brigham City, UT 84302</t>
  </si>
  <si>
    <t>1775 S 4000 W, Delta, UT 84624</t>
  </si>
  <si>
    <t>1370 E 900 S, Escalante, UT 84726</t>
  </si>
  <si>
    <t>255 West Center Street, Junction, UT 84740</t>
  </si>
  <si>
    <t>390 East Bear Lake Blvd, Laketown, UT 84038</t>
  </si>
  <si>
    <t>MP 55 Hwy 30, Park Valley, UT 84329</t>
  </si>
  <si>
    <t>(1 Bay) Equipment Storage Building (ESB)</t>
  </si>
  <si>
    <t>356 East Hwy 271, Parowan, UT 84761</t>
  </si>
  <si>
    <t>140 North Main, Randolph, UT 84064</t>
  </si>
  <si>
    <t>2220 South Industrial Road, Richfield, UT 84701</t>
  </si>
  <si>
    <t>5800 South Commerce Dr, Midvale, UT 84107</t>
  </si>
  <si>
    <t>I-80, Exit 134, Park City, UT 84101</t>
  </si>
  <si>
    <t>2100 West Hwy 248, Kamas, UT 84036</t>
  </si>
  <si>
    <t>285 West Industrial Road, Salina, UT 84654</t>
  </si>
  <si>
    <t>Salina</t>
  </si>
  <si>
    <t>Material Lab (Mobile)</t>
  </si>
  <si>
    <t>658 North 1500 West, Orem, UT 84058</t>
  </si>
  <si>
    <t>505 East Highway 10, Huntington, UT 84528</t>
  </si>
  <si>
    <t>MP 157 US-40, Jensen, UT 84035</t>
  </si>
  <si>
    <t>940 South Carbon Ave, Price, UT 84501</t>
  </si>
  <si>
    <t>Inspection Building</t>
  </si>
  <si>
    <t>MP 360 I-15 SB, Perry, UT 84302</t>
  </si>
  <si>
    <t>Wendover Picnic Shelter (3) (EB)</t>
  </si>
  <si>
    <t>MP 10 I-80 EB, Wendover West, UT 84083</t>
  </si>
  <si>
    <t>Wendover West</t>
  </si>
  <si>
    <t>Wendover Picnic Shelter (3) (WB)</t>
  </si>
  <si>
    <t>MP 10 I-80 WB, Wendover West, UT 84083</t>
  </si>
  <si>
    <t>Picnic Shelter (4)</t>
  </si>
  <si>
    <t>Crescent Junction, UT 84540</t>
  </si>
  <si>
    <t>Caretaker Residence (Kane Springs)</t>
  </si>
  <si>
    <t>Kane Springs, UT 84532</t>
  </si>
  <si>
    <t>Kane Springs</t>
  </si>
  <si>
    <t>143 E 600 N, Beaver, UT 84713</t>
  </si>
  <si>
    <t>1470 N Airport Rd, Cedar City, UT 84721</t>
  </si>
  <si>
    <t>MP 106 Hwy 191, La Sal, UT 84530</t>
  </si>
  <si>
    <t>(4 Bay)Equipment Storage Building (ESB)</t>
  </si>
  <si>
    <t>55 N Sevier Hwy, Sevier, UT 84766</t>
  </si>
  <si>
    <t>Pinion Ridge, UT 84021</t>
  </si>
  <si>
    <t>Station 1427, Centerville, UT 84014</t>
  </si>
  <si>
    <t>Station 1432, Bothwell, UT 84337</t>
  </si>
  <si>
    <t>I-80, Exit 13, Parley's Canyon, UT 84101</t>
  </si>
  <si>
    <t>Parley's Canyon</t>
  </si>
  <si>
    <t>Station 3426, Spanish Fork, UT 84660</t>
  </si>
  <si>
    <t>Station 4464A, Sevier, UT 84766</t>
  </si>
  <si>
    <t>Station 3433, Tabiona, UT 84072</t>
  </si>
  <si>
    <t>Station 4452A, La Sal, UT 84530</t>
  </si>
  <si>
    <t>50 Front St, Scofield, UT 84526</t>
  </si>
  <si>
    <t>Beryl Junction Satellite Salt Storage Building (SB)</t>
  </si>
  <si>
    <t>MP 29 ST-18, Cedar City, UT 84720</t>
  </si>
  <si>
    <t>4501 S 2700 W, Taylorsville, UT 84129</t>
  </si>
  <si>
    <t>Alta Howitzer Building</t>
  </si>
  <si>
    <t>Alta Ski Resort, Alta, UT 84017</t>
  </si>
  <si>
    <t>Alta</t>
  </si>
  <si>
    <t>2500 South Highway 32, Wanship, UT 84017</t>
  </si>
  <si>
    <t>143 East 600 North, Beaver, UT 84713</t>
  </si>
  <si>
    <t>8225 South 21510 West, Duchesne, UT 84021</t>
  </si>
  <si>
    <t>Office (Construction)</t>
  </si>
  <si>
    <t>220 South 600 West, Heber City, UT 84032</t>
  </si>
  <si>
    <t>Holden Salt Storage Building (SB)</t>
  </si>
  <si>
    <t>500 North Main (SR-50), Holden, UT 84631</t>
  </si>
  <si>
    <t>Holden</t>
  </si>
  <si>
    <t>MP 104 Highway 89, Long Valley Junction, UT 84710</t>
  </si>
  <si>
    <t>440 North State, Mt Pleasant, UT 84647</t>
  </si>
  <si>
    <t>400 West US Highway 40, Roosevelt, UT 84066</t>
  </si>
  <si>
    <t>1950 South 500 West, Salt Lake City, UT 84115</t>
  </si>
  <si>
    <t>MP10 US-89/91, Mantua, UT 84324</t>
  </si>
  <si>
    <t>560 North Main Street, Scipio, UT 84656</t>
  </si>
  <si>
    <t>28525 West 25600 North, Snowville, UT 84336</t>
  </si>
  <si>
    <t>244 West 13800 South, Draper, UT 84020</t>
  </si>
  <si>
    <t>MP 42 US Highway 40, Heber City, UT 84032</t>
  </si>
  <si>
    <t>2773 North Vernal Avenue, Vernal, UT 84078</t>
  </si>
  <si>
    <t>Hurricane, UT 84317</t>
  </si>
  <si>
    <t>Lunt Park Picnic Shelter (4) (NB)</t>
  </si>
  <si>
    <t>20 Mi. N Parowan, Parowan, UT 84761</t>
  </si>
  <si>
    <t>Lunt Park Picnic Shelter (4) (SB)</t>
  </si>
  <si>
    <t>20 Mi S Parowan, Parowan, UT 84761</t>
  </si>
  <si>
    <t>20 Mi. W Fremont Junction, Fremont Junction, UT 84654</t>
  </si>
  <si>
    <t>Hwy 6, Blanding, UT 84511</t>
  </si>
  <si>
    <t>Caretaker Residence (Tie Fork)</t>
  </si>
  <si>
    <t>17845 Highway 6, Spanish Fork, UT 84660</t>
  </si>
  <si>
    <t>View Area #2</t>
  </si>
  <si>
    <t>MP 267 US-6, Woodside, UT 84501</t>
  </si>
  <si>
    <t>Woodside</t>
  </si>
  <si>
    <t>West Thompson I-70, Thompson, UT 84540</t>
  </si>
  <si>
    <t>Caretaker Residence</t>
  </si>
  <si>
    <t>Region 1, Mountain Green, UT 84050</t>
  </si>
  <si>
    <t>Region 1, Perry, UT 84302</t>
  </si>
  <si>
    <t>Region 1, Brigham City, UT 84302</t>
  </si>
  <si>
    <t>Region 1, Garden City, UT 84028</t>
  </si>
  <si>
    <t>Region 2, Grantsville, UT 84029</t>
  </si>
  <si>
    <t>Region 2, Echo, UT 84024</t>
  </si>
  <si>
    <t>Storage Shed (SS) #2</t>
  </si>
  <si>
    <t>Region 2, Grassy Mtn., UT 84074</t>
  </si>
  <si>
    <t>Region 3, Pinion Ridge, UT 84072</t>
  </si>
  <si>
    <t>Region 3, Jensen, UT 84035</t>
  </si>
  <si>
    <t>Region 4, Shingle Creek, UT 84036</t>
  </si>
  <si>
    <t>Shingle Creek</t>
  </si>
  <si>
    <t>Region 4, Ivie Creek, UT 84523</t>
  </si>
  <si>
    <t>Ivie Creek</t>
  </si>
  <si>
    <t>Region 4, Crescent, UT 84540</t>
  </si>
  <si>
    <t>Crescent</t>
  </si>
  <si>
    <t>Region 4, Tie Fork, UT 84660</t>
  </si>
  <si>
    <t>Tie Fork</t>
  </si>
  <si>
    <t>Region 4, Thompson, UT 84540</t>
  </si>
  <si>
    <t>Region 4, Kane Springs, UT 84532</t>
  </si>
  <si>
    <t>Region 4, Kanarraville, UT 84741</t>
  </si>
  <si>
    <t>Region 4, Parowan, UT 84648</t>
  </si>
  <si>
    <t>Region 4, Parowan, UT 84761</t>
  </si>
  <si>
    <t>2010 South 2760 West, Salt Lake City, UT 84104</t>
  </si>
  <si>
    <t>Dugway Salt Storage Building (SB)</t>
  </si>
  <si>
    <t>Milepost 0 Hwy 199, Dugway, UT 84022</t>
  </si>
  <si>
    <t>Dugway</t>
  </si>
  <si>
    <t>332 West 100 North (Hwy 24), Hanksville, UT 84734</t>
  </si>
  <si>
    <t>MP 1.5 Forest Service Rd 332, Huntington, UT 84528</t>
  </si>
  <si>
    <t>725 South Main Street, Spanish Fork, UT 84660</t>
  </si>
  <si>
    <t>9203 S Hwy 89, Willard, UT 84340</t>
  </si>
  <si>
    <t>MP 70 SR-40, Fruitland, UT 84027</t>
  </si>
  <si>
    <t>5690 W 5500 S, Hooper, UT 84315</t>
  </si>
  <si>
    <t>701 W 1400 N, Saratoga Springs, UT 84045</t>
  </si>
  <si>
    <t>276 North Main, Loa, UT 84747</t>
  </si>
  <si>
    <t>418 N 2nd E, Manila, UT 84046</t>
  </si>
  <si>
    <t>38085 W Hwy 40, Fruitland, UT 84027</t>
  </si>
  <si>
    <t>6020 W. 5230 S., Garrison, UT 84728</t>
  </si>
  <si>
    <t>UDOT 2 - Grassy Mountain Salt Storage Building (SB)</t>
  </si>
  <si>
    <t>MP 58 I-80 WB Frontage Rd., Aragonite, UT 84029</t>
  </si>
  <si>
    <t>Aragonite</t>
  </si>
  <si>
    <t>MP 99 I-80 EB, Lake Point, UT 84074</t>
  </si>
  <si>
    <t>Lake Point</t>
  </si>
  <si>
    <t>424 West Kane Creek Blvd., Moab, UT 84532</t>
  </si>
  <si>
    <t>125 N. 3900 E., New Harmony, UT 84757</t>
  </si>
  <si>
    <t>New Harmony</t>
  </si>
  <si>
    <t>POE (SB)</t>
  </si>
  <si>
    <t>MP 359 I-15 SB, Perry, UT 84302</t>
  </si>
  <si>
    <t>MP 1.5 I-80 EB, Wendover, UT 84083</t>
  </si>
  <si>
    <t>Observation Tower</t>
  </si>
  <si>
    <t>MP 10 I-80 EB, Wendover, UT 84083</t>
  </si>
  <si>
    <t>2460 North East Frontage Rd/, Lehi, UT 84043</t>
  </si>
  <si>
    <t>2460 North East Frontage Rd, Lehi, UT 84043</t>
  </si>
  <si>
    <t>1839 West 1250 South, Orem, UT 84058</t>
  </si>
  <si>
    <t>701 West 1400 North, Saratoga Springs, UT 84045</t>
  </si>
  <si>
    <t>9025 S. Hwy 89, Willard, UT 84340</t>
  </si>
  <si>
    <t>Office (Construction) #2</t>
  </si>
  <si>
    <t>9025 S Hwy 89, Willard, UT 84340</t>
  </si>
  <si>
    <t>Office (Construction) #1</t>
  </si>
  <si>
    <t>90 North 2nd West, Levan, UT 84639</t>
  </si>
  <si>
    <t>MP2 US 491, Monticello, UT 84535</t>
  </si>
  <si>
    <t>303 East Frontage Road, Wendover, UT 84083</t>
  </si>
  <si>
    <t>4000 N. Main Street, Pintura, UT 84757</t>
  </si>
  <si>
    <t>Pintura</t>
  </si>
  <si>
    <t>166 W. Southwell Street, Ogden, UT 84004</t>
  </si>
  <si>
    <t>5690 West 5500 South, Hooper, UT 84351</t>
  </si>
  <si>
    <t>Logan Summit Tank Enclosure</t>
  </si>
  <si>
    <t>11871 North US-89, Logan, UT 84341</t>
  </si>
  <si>
    <t>6601 S 3000 E, Holladay, UT 84121</t>
  </si>
  <si>
    <t>2443 S Anna Caroline Dr, West Valley City, UT 84128</t>
  </si>
  <si>
    <t>Snowville Maintenance Station</t>
  </si>
  <si>
    <t>28525 W 25600 N, Snowville, UT 84336</t>
  </si>
  <si>
    <t>UDOT - Parking Canopy (CA) Admin</t>
  </si>
  <si>
    <t>476 North Industrial Rd, Morgan, UT 84050</t>
  </si>
  <si>
    <t>Milepost 28 Hwy 89</t>
  </si>
  <si>
    <t>(6 Bay)Equipment Storage Building (ESB)</t>
  </si>
  <si>
    <t>Sander Racks</t>
  </si>
  <si>
    <t>830 East 400 North, Wellsville, UT 84339</t>
  </si>
  <si>
    <t>UDOT/Willard Relocatable Building</t>
  </si>
  <si>
    <t>9025 South Highway 89, Willard, UT 84302</t>
  </si>
  <si>
    <t>Lone Tree Salt Storage Building</t>
  </si>
  <si>
    <t>I-70 at Mile Post 108, Lone Tree, UT 84522</t>
  </si>
  <si>
    <t>Lone Tree</t>
  </si>
  <si>
    <t>1204 N Hwy 257, Milford, UT 84751</t>
  </si>
  <si>
    <t>244 W 13800 S, Bluffdale, UT 84065</t>
  </si>
  <si>
    <t>UDOT 4 - Moab Airport Salt Storage Building (SB)</t>
  </si>
  <si>
    <t>US 191 MP 144, Moab, UT 84532</t>
  </si>
  <si>
    <t>Area Supervisor Trailer (Admin)</t>
  </si>
  <si>
    <t>8225 S 21510 W, Duchesne, UT 84021</t>
  </si>
  <si>
    <t>701 W 1400 N, Saratoga Springs, ut 84045</t>
  </si>
  <si>
    <t>637 W US-6, Santaquin, UT 84655</t>
  </si>
  <si>
    <t>220 S 600 W, Heber, UT 84032</t>
  </si>
  <si>
    <t>940 Carbon Ave, Price, Ut 84501</t>
  </si>
  <si>
    <t>Material Lab (Construction)</t>
  </si>
  <si>
    <t>Radio Comm Building</t>
  </si>
  <si>
    <t>940 S Carbon Ave., Price, UT 84501</t>
  </si>
  <si>
    <t>Concrete Storage Holding Tanks</t>
  </si>
  <si>
    <t>285 W Industrial Rd, Salina, Ut 84654</t>
  </si>
  <si>
    <t>708 S 100 W, Richfield, Ut 84701</t>
  </si>
  <si>
    <t>Dot Price Peerless Entry Station</t>
  </si>
  <si>
    <t>US Hwy 6 M.P. 237, Price, UT 84501</t>
  </si>
  <si>
    <t>Bear Lake Rest Area</t>
  </si>
  <si>
    <t>SR 30 MP 117, Laketown, UT 84038</t>
  </si>
  <si>
    <t>Gasex E5</t>
  </si>
  <si>
    <t>40°35'8.94"N, Teds House, UT</t>
  </si>
  <si>
    <t>Teds House</t>
  </si>
  <si>
    <t>Gasex E8</t>
  </si>
  <si>
    <t>40°35'7.17"N, Teds House, UT</t>
  </si>
  <si>
    <t>Gasex E17</t>
  </si>
  <si>
    <t>40°35'12.57"N, Hilton, UT</t>
  </si>
  <si>
    <t>Hilton</t>
  </si>
  <si>
    <t>Gazex E16</t>
  </si>
  <si>
    <t>40°35'11.64"N, Hilton, UT</t>
  </si>
  <si>
    <t>Gasex E11</t>
  </si>
  <si>
    <t>40°35'6.38"N, Valeries, UT</t>
  </si>
  <si>
    <t>Valeries</t>
  </si>
  <si>
    <t>Gasex E13</t>
  </si>
  <si>
    <t>40°35'7.47"N, Valeries, UT</t>
  </si>
  <si>
    <t>Gasex E1</t>
  </si>
  <si>
    <t>40°35'7.27"N, Ten Springs, UT</t>
  </si>
  <si>
    <t>Ten Springs</t>
  </si>
  <si>
    <t>Gazex E2</t>
  </si>
  <si>
    <t>40°35'10.55"N, Ten Springs, UT</t>
  </si>
  <si>
    <t>Gasex E3</t>
  </si>
  <si>
    <t>40°35'12.12"N, Ten Springs, UT</t>
  </si>
  <si>
    <t>Gasex P39</t>
  </si>
  <si>
    <t>40°35'36.27"N, Hellgate, UT</t>
  </si>
  <si>
    <t>Hellgate</t>
  </si>
  <si>
    <t>Gasex P41</t>
  </si>
  <si>
    <t>40°35'35.31"N, Hellgate, UT</t>
  </si>
  <si>
    <t>Gasex P43</t>
  </si>
  <si>
    <t>40°35'31.42"N, Hellgate, UT</t>
  </si>
  <si>
    <t>Gasex P44</t>
  </si>
  <si>
    <t>40°35'33.10"N, Hellgate, UT</t>
  </si>
  <si>
    <t>Gasex P45</t>
  </si>
  <si>
    <t>40°35'30.45"N, Hellgate, UT</t>
  </si>
  <si>
    <t>Gasex P47</t>
  </si>
  <si>
    <t>40°35'28.30"N, Hellgate, UT</t>
  </si>
  <si>
    <t>Gasex P48</t>
  </si>
  <si>
    <t>40°35'29.61"N, Hellgate, UT</t>
  </si>
  <si>
    <t>Gazex BJ1</t>
  </si>
  <si>
    <t>40°34'52.07"N, Blackjack, UT</t>
  </si>
  <si>
    <t>Blackjack</t>
  </si>
  <si>
    <t>Gazex BJ2</t>
  </si>
  <si>
    <t>40°34'53.85"N, BlackJack, UT</t>
  </si>
  <si>
    <t>BlackJack</t>
  </si>
  <si>
    <t>Gazex BJ3</t>
  </si>
  <si>
    <t>40°34'55.50"N, BlackJack, UT</t>
  </si>
  <si>
    <t>Gazex BJ4</t>
  </si>
  <si>
    <t>40°34'57.07"N, BlackJack, UT</t>
  </si>
  <si>
    <t>Gazex BJ5</t>
  </si>
  <si>
    <t>40°34'59.77"N, BlackJack, UT</t>
  </si>
  <si>
    <t>Wyssen P53</t>
  </si>
  <si>
    <t>40°35'39.71"N, Alta, UT</t>
  </si>
  <si>
    <t>Wyssen P61</t>
  </si>
  <si>
    <t>40°35'53.95"N, Alta, UT</t>
  </si>
  <si>
    <t>Wyssen P65</t>
  </si>
  <si>
    <t>40°35'59.74"N, Alta, UT</t>
  </si>
  <si>
    <t>Wyssen P75</t>
  </si>
  <si>
    <t>40°35'53.81"N, Alta, UT</t>
  </si>
  <si>
    <t>Wyssen P77</t>
  </si>
  <si>
    <t>40°35'54.93"N, Alta, UT</t>
  </si>
  <si>
    <t>Wyssen P70</t>
  </si>
  <si>
    <t>40°35'46.80"N, Alta, UT</t>
  </si>
  <si>
    <t>Wyssen P79</t>
  </si>
  <si>
    <t>40°35'55.35"N, Alta, UT</t>
  </si>
  <si>
    <t>Wyssen P81</t>
  </si>
  <si>
    <t>40°35'56.43"N, Alta, UT</t>
  </si>
  <si>
    <t>Wyssen P85</t>
  </si>
  <si>
    <t>40°35'58.40"N, Alta, UT</t>
  </si>
  <si>
    <t>Wyssen P88</t>
  </si>
  <si>
    <t>40°35'53.44"N, Alta, UT</t>
  </si>
  <si>
    <t>Wyssen P89</t>
  </si>
  <si>
    <t>40°35'52.57"N, Alta, UT</t>
  </si>
  <si>
    <t>Wyssen P91</t>
  </si>
  <si>
    <t>40°35'52.33"N, Alta, UT</t>
  </si>
  <si>
    <t>Wyssen P92</t>
  </si>
  <si>
    <t>40°35'48.26"N, Alta, UT</t>
  </si>
  <si>
    <t>Wyssen P53 Avalanche Deployment Box and Laser Scanner</t>
  </si>
  <si>
    <t>40°35'39.71"N, Alta</t>
  </si>
  <si>
    <t>Wyssen P75 Avalanche Deployment Box and Laser Scanner</t>
  </si>
  <si>
    <t>40°35'53.81"N, Alta</t>
  </si>
  <si>
    <t>Wyssen P85 Avalanche Deployment Box and Laser Scanner</t>
  </si>
  <si>
    <t>40°35'58.40"N, Alta</t>
  </si>
  <si>
    <t>Wyssen P91 Avalanche Deployment Box and Laser Scanner</t>
  </si>
  <si>
    <t>40°35'52.33"N, Alta</t>
  </si>
  <si>
    <t>Obell-X E40 Avalanche Deployment Box and Laser Scanner</t>
  </si>
  <si>
    <t>40°35'12.59"N, High Models</t>
  </si>
  <si>
    <t>High Models</t>
  </si>
  <si>
    <t>Obell-X P37 Avalanche Deployment Box and Laser Scanner</t>
  </si>
  <si>
    <t>40°35'31.74"N, Hellgate Bowl</t>
  </si>
  <si>
    <t>Hellgate Bowl</t>
  </si>
  <si>
    <t>Teds House Shelter</t>
  </si>
  <si>
    <t>40°35'8.64"N, Teds House</t>
  </si>
  <si>
    <t>Hilton Shelter</t>
  </si>
  <si>
    <t>40°35'12.92"N, Hilton</t>
  </si>
  <si>
    <t>Valeries Shelter</t>
  </si>
  <si>
    <t>40°34'58.18"N, Valeries</t>
  </si>
  <si>
    <t>Ten Springs Shelter</t>
  </si>
  <si>
    <t>40°35'11.86"N, Ten Springs</t>
  </si>
  <si>
    <t>Hellgate Low Shelter</t>
  </si>
  <si>
    <t>40°35'30.04"N, Hellgate</t>
  </si>
  <si>
    <t>Hellgate High Shelter</t>
  </si>
  <si>
    <t>40°35'34.16"N, Hellgate</t>
  </si>
  <si>
    <t>Blackjack Shelter</t>
  </si>
  <si>
    <t>40°34'44.40"N, Blackjack</t>
  </si>
  <si>
    <t>390 E. Bear Lake Blvd., Laketown, UT 84038</t>
  </si>
  <si>
    <t>Parking Canopy (CA) (Maintenance Station)</t>
  </si>
  <si>
    <t>2443 Anna Caroline Dr, West Valley City, UT 84128</t>
  </si>
  <si>
    <t>Salt Storage Building (SB) Knolls</t>
  </si>
  <si>
    <t>I-80 at Mile Post 41, Wendover, UT 84083</t>
  </si>
  <si>
    <t>Salt Storage Building (SB) Boulder</t>
  </si>
  <si>
    <t>SR 12 Mile Post 86, Boulder, 84716</t>
  </si>
  <si>
    <t>Salt Storage Building (SB) Mt. Carmel</t>
  </si>
  <si>
    <t>Hwy 89 Mile Post 80.5, Mt Carmel Junction, UT 84755</t>
  </si>
  <si>
    <t>Mt Carmel Junction</t>
  </si>
  <si>
    <t>SR 6 Mile Post 41, Delta, UT 84728</t>
  </si>
  <si>
    <t>476 N Industrial Rd, Morgan, UT 84050</t>
  </si>
  <si>
    <t>SR 28 Mile Post 15.2, Levan, UT 84639</t>
  </si>
  <si>
    <t>435 E Main Street, Green River, UT 84525</t>
  </si>
  <si>
    <t>Bear Lake Rest Area Well House</t>
  </si>
  <si>
    <t>Duchesne Equipment Storage Building Tow Plow</t>
  </si>
  <si>
    <t>8225 S. 21500 W. Historic Fort Duchesne Road, Duchesne, UT 84021</t>
  </si>
  <si>
    <t>Murray Equipment Storage Building</t>
  </si>
  <si>
    <t>5750 South 320 West, Murray, UT 84107 United States</t>
  </si>
  <si>
    <t>Wendover Equipment Storage Building</t>
  </si>
  <si>
    <t>3031 E. Frontage Road, Wendover, UT 84083</t>
  </si>
  <si>
    <t>US 6 Woodside Salt Shed</t>
  </si>
  <si>
    <t>SR 129, Woodside, UT 84525</t>
  </si>
  <si>
    <t>US 6 Woodwide Salt Shed (SB)</t>
  </si>
  <si>
    <t>Wy 31</t>
  </si>
  <si>
    <t>Wy 35</t>
  </si>
  <si>
    <t>Wy 23</t>
  </si>
  <si>
    <t>Wy 21</t>
  </si>
  <si>
    <t>Wy 25</t>
  </si>
  <si>
    <t>Wy 15</t>
  </si>
  <si>
    <t>Wy 19</t>
  </si>
  <si>
    <t>Wy 17</t>
  </si>
  <si>
    <t>Wy11</t>
  </si>
  <si>
    <t>Wy 13</t>
  </si>
  <si>
    <t>Wy 7</t>
  </si>
  <si>
    <t>Wy 9</t>
  </si>
  <si>
    <t>Wy 1</t>
  </si>
  <si>
    <t>Wy 5</t>
  </si>
  <si>
    <t>P 37</t>
  </si>
  <si>
    <t>E 40</t>
  </si>
  <si>
    <t>Spanish Fork Equipment Storage Building Tow Plow</t>
  </si>
  <si>
    <t>Bonanza Salt Shed</t>
  </si>
  <si>
    <t>SR-45 Approx MP 19.6, Bonanza, UT 84008</t>
  </si>
  <si>
    <t>Bonanza</t>
  </si>
  <si>
    <t>UDOT Cedar City Tow Plow Bldg</t>
  </si>
  <si>
    <t>1510 Bulldog Road, Cedar City, UT 84721</t>
  </si>
  <si>
    <t>UDOT Parowan Tow Plow Bldg</t>
  </si>
  <si>
    <t>356 E Highway 271, Parowan, UT 84761</t>
  </si>
  <si>
    <t>Blanding Salt Shed</t>
  </si>
  <si>
    <t>State Highway 95 Near MP 87, Blanding, UT 84078</t>
  </si>
  <si>
    <t>(007) ROW 2858 East Brinton Circle</t>
  </si>
  <si>
    <t>2858 East Brinton Circle, Layton, UT 84040</t>
  </si>
  <si>
    <t>(004) ROW 2211 Valley View Dr</t>
  </si>
  <si>
    <t>2211 Valley View Dr., Layton, UT 84040</t>
  </si>
  <si>
    <t>(003) ROW 82 N Country Way</t>
  </si>
  <si>
    <t>82 N Country Way, Fruit Heights, UT 84037</t>
  </si>
  <si>
    <t>Fruit Heights</t>
  </si>
  <si>
    <t>(001) ROW 1692 Willow Creek Circle</t>
  </si>
  <si>
    <t>1692 Willow Creek Circle, Farmington, UT 84025</t>
  </si>
  <si>
    <t>(008) ROW 2871 E 2700 N</t>
  </si>
  <si>
    <t>2871 E 2700 N, Layton, UT 84040</t>
  </si>
  <si>
    <t>(009) ROW 2898 E Country Oaks (1925 N)</t>
  </si>
  <si>
    <t>2898 E Country Oaks (1925 N), Layton, UT 84040</t>
  </si>
  <si>
    <t>(010) ROW 444 N 2800 E</t>
  </si>
  <si>
    <t>444 N 2800 E, Layton, UT 84040</t>
  </si>
  <si>
    <t>(011) ROW 643 N Woodridge Dr.</t>
  </si>
  <si>
    <t>643 N Woodridge Dr, Layton, UT 84040</t>
  </si>
  <si>
    <t>(012) ROW 912 Eastside Dr</t>
  </si>
  <si>
    <t>912 Eastside Dr, Layton, UT 84040</t>
  </si>
  <si>
    <t>(014) ROW 8376 S Dynasty Way</t>
  </si>
  <si>
    <t>8376 S Dynasty Way, Cottonwood Heights, UT 84121</t>
  </si>
  <si>
    <t>Cottonwood Heights</t>
  </si>
  <si>
    <t>(015) ROW 4153 W 545 S</t>
  </si>
  <si>
    <t>4153 W 5415 S, Kearns, UT 84118</t>
  </si>
  <si>
    <t>Kearns</t>
  </si>
  <si>
    <t>(006) ROW 2851 E Oak Lane</t>
  </si>
  <si>
    <t>2851 E Oak Lane, Brigham City, UT 84041</t>
  </si>
  <si>
    <t>(088) ROW 801 North 500 West</t>
  </si>
  <si>
    <t>801 North 500 West, Bountiful, UT 84087</t>
  </si>
  <si>
    <t>(019) ROW 10690 S 2000 E</t>
  </si>
  <si>
    <t>10690 South 2000 East, Sandy, UT 84092</t>
  </si>
  <si>
    <t>(018) ROW 646 W 500 N</t>
  </si>
  <si>
    <t>646 West 500 North, Salt Lake City, UT 84116</t>
  </si>
  <si>
    <t>(016) ROW 2584 W 13760 S</t>
  </si>
  <si>
    <t>2584 West 13760 South, Riverton, UT 84065</t>
  </si>
  <si>
    <t>(017) ROW 505 N Columbus St</t>
  </si>
  <si>
    <t>505 N Columbus St, Salt Lake City, UT 84119</t>
  </si>
  <si>
    <t>(020) ROW 9527 S Newkirk</t>
  </si>
  <si>
    <t>9527 S Newkirk, South Jordan, UT 84095</t>
  </si>
  <si>
    <t>Dog Valley</t>
  </si>
  <si>
    <t>Salina, UT 84654</t>
  </si>
  <si>
    <t>Transportation (UDOT) - Aeronautical Operations</t>
  </si>
  <si>
    <t>Aeronautical Operations</t>
  </si>
  <si>
    <t>135 N 2400 W, Salt Lake City, UT 84116</t>
  </si>
  <si>
    <t>Auto Wthr Obsr Sys/Brigham City</t>
  </si>
  <si>
    <t>Brigham City, UT 84302</t>
  </si>
  <si>
    <t>Auto Wthr Obsr Sys/Blanding</t>
  </si>
  <si>
    <t>Blanding, UT 84534</t>
  </si>
  <si>
    <t>Auto Wthr Obsr Sys/Delta</t>
  </si>
  <si>
    <t>Delta, UT 84624</t>
  </si>
  <si>
    <t>Trust Lands</t>
  </si>
  <si>
    <t>Washington County Office Building</t>
  </si>
  <si>
    <t>1593 East Grapevine Crossing, Washington, UT 84780</t>
  </si>
  <si>
    <t>Washington</t>
  </si>
  <si>
    <t>Uintah Basin Technical College</t>
  </si>
  <si>
    <t>UBATC Roosevelt Campus</t>
  </si>
  <si>
    <t>1100 E Lagoon St, Roosevelt, UT 84066</t>
  </si>
  <si>
    <t>Storage Shed-Roosevelt</t>
  </si>
  <si>
    <t>POST Bldg Roosevelt</t>
  </si>
  <si>
    <t>950 E Lagoon Ave, Roosevelt, UT 84066</t>
  </si>
  <si>
    <t>Building Trades</t>
  </si>
  <si>
    <t>1100 E Lagoon St, Roosevelt, UT 84078</t>
  </si>
  <si>
    <t>CDL Bldg Vernal</t>
  </si>
  <si>
    <t>500 North 2000 West, Vernal, UT 84078 United States</t>
  </si>
  <si>
    <t>Vernal Campus</t>
  </si>
  <si>
    <t>450 North 2000 West, Vernal, UT 84078</t>
  </si>
  <si>
    <t>Uintah Basin ATC New Welding Facility</t>
  </si>
  <si>
    <t>University of Utah</t>
  </si>
  <si>
    <t>John R Park Building</t>
  </si>
  <si>
    <t>201 South Presidents Circle, Salt Lake City, UT 84112</t>
  </si>
  <si>
    <t>Voice and Opera Center</t>
  </si>
  <si>
    <t>104 South 1386 East, Salt Lake City, UT 84112</t>
  </si>
  <si>
    <t>David P Gardner Hall</t>
  </si>
  <si>
    <t>1375 South Presidents Circle, Salt Lake City, UT 84112</t>
  </si>
  <si>
    <t>Joseph T Kingsbury Hall</t>
  </si>
  <si>
    <t>1395 South Presidents Circle, Salt Lake City, UT 84112</t>
  </si>
  <si>
    <t>Crocker Science Center</t>
  </si>
  <si>
    <t>1390 South Presidents Circle, Salt Lake City, UT 84112</t>
  </si>
  <si>
    <t>William Stewart Building</t>
  </si>
  <si>
    <t>270 South 1400 East, Salt Lake City, UT 84112</t>
  </si>
  <si>
    <t>Life Science Building</t>
  </si>
  <si>
    <t>255 South 1400 East, Salt Lake City, UT 84112</t>
  </si>
  <si>
    <t>Alfred C Emery Building</t>
  </si>
  <si>
    <t>225 South 1400 East, Salt Lake City, UT 84112</t>
  </si>
  <si>
    <t>John A Widtsoe Building</t>
  </si>
  <si>
    <t>155 South 1400 East, Salt Lake City, UT 84112</t>
  </si>
  <si>
    <t>Physics Building</t>
  </si>
  <si>
    <t>125 South 1400 East, Salt Lake City, UT 84112</t>
  </si>
  <si>
    <t>William C Browning Building</t>
  </si>
  <si>
    <t>135 South 1460 East, Salt Lake City, UT 84112</t>
  </si>
  <si>
    <t>Leroy E Cowles Building</t>
  </si>
  <si>
    <t>1425 South Presidents Circle, Salt Lake City, UT 84112</t>
  </si>
  <si>
    <t>James Talmadge Building</t>
  </si>
  <si>
    <t>1430 South Presidents Circle, Salt Lake City, UT 84112</t>
  </si>
  <si>
    <t>Performing Arts Building</t>
  </si>
  <si>
    <t>240 South 1500 East, Salt Lake City, UT 84112</t>
  </si>
  <si>
    <t>Social &amp; Behavioral Sciences</t>
  </si>
  <si>
    <t>380 South 1530 East, Salt Lake City, UT 84112</t>
  </si>
  <si>
    <t>College of Social Work</t>
  </si>
  <si>
    <t>395 South 1500 East, Salt Lake City, UT 84112</t>
  </si>
  <si>
    <t>Social Behavioral Science Lecture Hall</t>
  </si>
  <si>
    <t>392 South 1530 East, Salt Lake City, UT 84112</t>
  </si>
  <si>
    <t>Einar Nielsen Fieldhouse</t>
  </si>
  <si>
    <t>375 South 1400 East, Salt Lake City, UT 84112</t>
  </si>
  <si>
    <t>Rice-Eccles Stadium</t>
  </si>
  <si>
    <t>451 South 1400 East, Salt Lake City, UT 84112</t>
  </si>
  <si>
    <t>Film &amp; Media Arts Building</t>
  </si>
  <si>
    <t>370 South 1530 East, Salt Lake City, UT 84112</t>
  </si>
  <si>
    <t>Architecture Building</t>
  </si>
  <si>
    <t>375 South 1530 East, Salt Lake City, UT 84112</t>
  </si>
  <si>
    <t>Art Building</t>
  </si>
  <si>
    <t>Sculpture Building</t>
  </si>
  <si>
    <t>405 South 1530 East, Salt Lake City, UT 84112</t>
  </si>
  <si>
    <t>Naval Science Building</t>
  </si>
  <si>
    <t>110 South 1452 East, Salt Lake City, UT 84112</t>
  </si>
  <si>
    <t>Office Building 44</t>
  </si>
  <si>
    <t>290 South 1500 East, Salt Lake City, UT 84112</t>
  </si>
  <si>
    <t>V Randall Turpin University Services Building</t>
  </si>
  <si>
    <t>1795 East South Campus Drive, Salt Lake City, UT 84112</t>
  </si>
  <si>
    <t>Sterling Sill Center</t>
  </si>
  <si>
    <t>195 Central Campus Drive, Salt Lake City, UT 84112</t>
  </si>
  <si>
    <t>A. Ray Olpin Union Building</t>
  </si>
  <si>
    <t>200 Central Campus Drive, Salt Lake City, UT 84112</t>
  </si>
  <si>
    <t>Joseph Merrill Engineering Building</t>
  </si>
  <si>
    <t>50 Central Campus Drive, Salt Lake City, UT 84112</t>
  </si>
  <si>
    <t>Roy W &amp; Elizabeth E Simmons Pioneer Memorial Theater</t>
  </si>
  <si>
    <t>300 South 1400 East, Salt Lake City, UT 84112</t>
  </si>
  <si>
    <t>University Bookstore</t>
  </si>
  <si>
    <t>270 South 1500 East, Salt Lake City, UT 84112</t>
  </si>
  <si>
    <t>High Temperature Water Plant</t>
  </si>
  <si>
    <t>1705 East South Campus Drive, Salt Lake City, UT 84112</t>
  </si>
  <si>
    <t>Building 73</t>
  </si>
  <si>
    <t>332 South 1400 East, Salt Lake City, UT 84112</t>
  </si>
  <si>
    <t>Business Classroom Building</t>
  </si>
  <si>
    <t>1635 Campus Center Drive, Salt Lake City, UT 84112</t>
  </si>
  <si>
    <t>L S Skaggs Hall</t>
  </si>
  <si>
    <t>30 South 2000 East, Salt Lake City, UT 84112</t>
  </si>
  <si>
    <t>James C Fletcher Building</t>
  </si>
  <si>
    <t>115 South 1400 East, Salt Lake City, UT 84112</t>
  </si>
  <si>
    <t>Biology Building</t>
  </si>
  <si>
    <t>257 South 1400 East, Salt Lake City, UT 84112</t>
  </si>
  <si>
    <t>Henry Eyring Chemistry Building</t>
  </si>
  <si>
    <t>315 South 1400 East, Salt Lake City, UT 84112</t>
  </si>
  <si>
    <t>J Willard Marriott Library</t>
  </si>
  <si>
    <t>295 South 1500 East, Salt Lake City, UT 84112</t>
  </si>
  <si>
    <t>Comparative Medicine Center</t>
  </si>
  <si>
    <t>50 North 2030 East, Salt Lake City, UT 84112</t>
  </si>
  <si>
    <t>Annette Poulson Cumming College of Nursing</t>
  </si>
  <si>
    <t>10 South 2000 East, Salt Lake City, UT 84112</t>
  </si>
  <si>
    <t>Spencer S Eccles Eccles Health Sciences Library</t>
  </si>
  <si>
    <t>10 North 1900 East, Salt Lake City, UT 84112</t>
  </si>
  <si>
    <t>Jon M. Huntsman Center</t>
  </si>
  <si>
    <t>1825 East Campus Drive, Salt Lake City, UT 84112</t>
  </si>
  <si>
    <t>HPER East</t>
  </si>
  <si>
    <t>260 South 1850 East, Salt Lake City, UT 84112</t>
  </si>
  <si>
    <t>HPER North</t>
  </si>
  <si>
    <t>250 South 1850 East, Salt Lake City, UT 84112</t>
  </si>
  <si>
    <t>HPER Natatorium</t>
  </si>
  <si>
    <t>270 South 1850 East, Salt Lake City, UT 84112</t>
  </si>
  <si>
    <t>HPER West</t>
  </si>
  <si>
    <t>290 South 1850 East, Salt Lake City, UT 84112</t>
  </si>
  <si>
    <t>Development Offices Building</t>
  </si>
  <si>
    <t>1450 Presidents Circle, Salt Lake City, UT 84112</t>
  </si>
  <si>
    <t>Sponsored Projects</t>
  </si>
  <si>
    <t>1471 East Federal Way, Salt Lake City, UT 84103</t>
  </si>
  <si>
    <t>1735 East South Campus Drive, Salt Lake City, UT 84112</t>
  </si>
  <si>
    <t>Physical Plant Services</t>
  </si>
  <si>
    <t>1745 East South Campus Drive, Salt Lake City, UT 84112</t>
  </si>
  <si>
    <t>Buildings &amp; Grounds</t>
  </si>
  <si>
    <t>1755 East South Campus Drive, Salt Lake City, UT 84112</t>
  </si>
  <si>
    <t>Motor Pool Building</t>
  </si>
  <si>
    <t>1775 East South Campus Drive, Salt Lake City, UT 84112</t>
  </si>
  <si>
    <t>Steam Generating Plant</t>
  </si>
  <si>
    <t>175 South 1460 East, Salt Lake City, UT 84112</t>
  </si>
  <si>
    <t>Research Administration Building</t>
  </si>
  <si>
    <t>75 South 2000 East, Salt Lake City, UT 84112</t>
  </si>
  <si>
    <t>Radiological Health Storage Building 516</t>
  </si>
  <si>
    <t>97 South 2000 East, Salt Lake City, UT 84112</t>
  </si>
  <si>
    <t>University Village West 800A</t>
  </si>
  <si>
    <t>1945 Sunnyside Avenue, Salt Lake City, UT 84108</t>
  </si>
  <si>
    <t>University Village West 800B</t>
  </si>
  <si>
    <t>University Village West 800C</t>
  </si>
  <si>
    <t>University Village West 900A</t>
  </si>
  <si>
    <t>University Village West 900B</t>
  </si>
  <si>
    <t>University Village West 900C</t>
  </si>
  <si>
    <t>University Village West 900D</t>
  </si>
  <si>
    <t>University Village West 1000A</t>
  </si>
  <si>
    <t>University Village West 1000B</t>
  </si>
  <si>
    <t>University Village West 1000C</t>
  </si>
  <si>
    <t>University Village East 1100A</t>
  </si>
  <si>
    <t>750 Arapeen Drive, Salt Lake City, UT 84108</t>
  </si>
  <si>
    <t>University Village East 1100B</t>
  </si>
  <si>
    <t>University Village East 1100C</t>
  </si>
  <si>
    <t>University Village East 1100D</t>
  </si>
  <si>
    <t>University Village East 1200A</t>
  </si>
  <si>
    <t>University Village East 1200B</t>
  </si>
  <si>
    <t>University Village East 1300A</t>
  </si>
  <si>
    <t>University Village East 1300B</t>
  </si>
  <si>
    <t>University Village East 1400A</t>
  </si>
  <si>
    <t>University Village East 1400B</t>
  </si>
  <si>
    <t>University Village East 1400C</t>
  </si>
  <si>
    <t>University Village East 1400D</t>
  </si>
  <si>
    <t>University Village East 1500A</t>
  </si>
  <si>
    <t>University Village East 1500B</t>
  </si>
  <si>
    <t>University Village East Community Center</t>
  </si>
  <si>
    <t>1601 University Village East, Salt Lake City, UT 84108</t>
  </si>
  <si>
    <t>Cleone Peterson Eccles Alumni House</t>
  </si>
  <si>
    <t>155 Central Campus Drive, Salt Lake City, UT 84112</t>
  </si>
  <si>
    <t>Campus Bike Shop</t>
  </si>
  <si>
    <t>1642 East South Campus Drive, Salt Lake City, UT 84112</t>
  </si>
  <si>
    <t>Space Planning &amp; Management</t>
  </si>
  <si>
    <t>25 South Wolcott Street, Salt Lake City, UT 84102</t>
  </si>
  <si>
    <t>HPER Building Mech S/W</t>
  </si>
  <si>
    <t>302 South 1850 East, Salt Lake City, UT 84112</t>
  </si>
  <si>
    <t>HPER Building Mech S/E</t>
  </si>
  <si>
    <t>298 South 1850 East, Salt Lake City, UT 84112</t>
  </si>
  <si>
    <t>Golf Pro Shop</t>
  </si>
  <si>
    <t>70 Central Campus Drive, Salt Lake City, UT 84112</t>
  </si>
  <si>
    <t>Grounds Storage Building</t>
  </si>
  <si>
    <t>1741 East South Campus Drive, Salt Lake City, UT 84112</t>
  </si>
  <si>
    <t>Motor Pool Gas Station</t>
  </si>
  <si>
    <t>1785 East South Campus Drive, Salt Lake City, UT 84112</t>
  </si>
  <si>
    <t>Red Butte Greenhouse</t>
  </si>
  <si>
    <t>2195 Central Campus Drive, Salt Lake City, UT 84113</t>
  </si>
  <si>
    <t>Deep Well 1 Stadium Parking</t>
  </si>
  <si>
    <t>498 South 1350 East, Salt Lake City, UT 84112</t>
  </si>
  <si>
    <t>Pumphouse #2 (Stadium)</t>
  </si>
  <si>
    <t>477 South 1445 East, Salt Lake City, UT 84112</t>
  </si>
  <si>
    <t>Pumphouse #4 (Wasatch Drive)</t>
  </si>
  <si>
    <t>145 Wasatch Drive, Salt Lake City, UT 84112</t>
  </si>
  <si>
    <t>Pumphouse #5 (Sill)</t>
  </si>
  <si>
    <t>161 South Campus Center Drive, Salt Lake City, UT 84112</t>
  </si>
  <si>
    <t>Pumphouse #6 (Bus)</t>
  </si>
  <si>
    <t>1641 Central Campus Drive, Salt Lake City, UT 84112</t>
  </si>
  <si>
    <t>Storage Huts</t>
  </si>
  <si>
    <t>1765 East South Campus Drive, Salt Lake City, UT 84112</t>
  </si>
  <si>
    <t>Transformer Building</t>
  </si>
  <si>
    <t>1395 East 500 South, Salt Lake City, UT 84112</t>
  </si>
  <si>
    <t>School of Medicine Building</t>
  </si>
  <si>
    <t>30 North Medical Drive, Salt Lake City, UT 84132</t>
  </si>
  <si>
    <t>West Medical Garage (Lot 56)</t>
  </si>
  <si>
    <t>35 North Medical Drive, Salt Lake City, UT 84132</t>
  </si>
  <si>
    <t>University Hospital</t>
  </si>
  <si>
    <t>50 North Medical Drive, Salt Lake City, UT 84112</t>
  </si>
  <si>
    <t>Hospital Generating Plant</t>
  </si>
  <si>
    <t>Maxwell M Wintrobe Research Building</t>
  </si>
  <si>
    <t>26 North Medical Drive, Salt Lake City, UT 84112</t>
  </si>
  <si>
    <t>UEN Communications Facilities</t>
  </si>
  <si>
    <t>Various UEN locations, Salt Lake City, UT 84000</t>
  </si>
  <si>
    <t>Dugway Seismograph</t>
  </si>
  <si>
    <t>40.2033333°, -112.8166667°, Dugway, UT 84022</t>
  </si>
  <si>
    <t>The Rosenblatt Home, Main Residence</t>
  </si>
  <si>
    <t>1480 Military Way, Salt Lake City, UT 84103</t>
  </si>
  <si>
    <t>Thomas S Monson Center</t>
  </si>
  <si>
    <t>411 East South Temple, Salt Lake City, UT 84103</t>
  </si>
  <si>
    <t>Floyd &amp; Jeri Meldrum Civil Engineering Building</t>
  </si>
  <si>
    <t>110 Central Campus Drive, Salt Lake City, UT 84112</t>
  </si>
  <si>
    <t>John and Marva Warnock Engineering Building</t>
  </si>
  <si>
    <t>80 Central Campus Drive, Salt Lake City, UT 84112</t>
  </si>
  <si>
    <t>Student Service Building</t>
  </si>
  <si>
    <t>201 South 1460 East, Salt Lake City, UT 84112</t>
  </si>
  <si>
    <t>Civil and Materials Engineering</t>
  </si>
  <si>
    <t>122 Central Campus Drive, Salt Lake City, UT 84112</t>
  </si>
  <si>
    <t>Alice Sheets Marriott Center for Dance</t>
  </si>
  <si>
    <t>330 South 1500 East, Salt Lake City, UT 84112</t>
  </si>
  <si>
    <t>Hedco Building</t>
  </si>
  <si>
    <t>124 Central Campus Drive, Salt Lake City, UT 84112</t>
  </si>
  <si>
    <t>Minerals Processing Lab</t>
  </si>
  <si>
    <t>126 Central Campus Drive, Salt Lake City, UT 84112</t>
  </si>
  <si>
    <t>Mining Systems Research Lab</t>
  </si>
  <si>
    <t>128 Central Campus Drive, Salt Lake City, UT 84112</t>
  </si>
  <si>
    <t>Experimental Studies Building</t>
  </si>
  <si>
    <t>160 Central Campus Drive, Salt Lake City, UT 84112</t>
  </si>
  <si>
    <t>Fine Arts West</t>
  </si>
  <si>
    <t>274 South University Street, Salt Lake City, UT 84112</t>
  </si>
  <si>
    <t>George S Eccles Tennis Center - Indoor</t>
  </si>
  <si>
    <t>550 Guardsman Way, Salt Lake City, UT 84105</t>
  </si>
  <si>
    <t>Spence and Cleone Eccles Football Center</t>
  </si>
  <si>
    <t>600 Guardsman Way, Salt Lake City, UT 84105</t>
  </si>
  <si>
    <t>Library Storage</t>
  </si>
  <si>
    <t>666 Guardsman Way, Salt Lake City, UT 84105</t>
  </si>
  <si>
    <t>710 Guardsman Way, Salt Lake City, UT 84105</t>
  </si>
  <si>
    <t>Arboretum Greenhouse</t>
  </si>
  <si>
    <t>2215 Research Road, Salt Lake City, UT 84112</t>
  </si>
  <si>
    <t>Pressure Station (Naval Sci)</t>
  </si>
  <si>
    <t>104 South 1452 East, Salt Lake City, UT 84112</t>
  </si>
  <si>
    <t>Pumphouse #8 (Vn Cot)</t>
  </si>
  <si>
    <t>1805 Balif Road, Salt Lake City, UT 84112</t>
  </si>
  <si>
    <t>Thatcher Building for Biological and Biophysical Chemistry</t>
  </si>
  <si>
    <t>351 South 1400 East, Salt Lake City, UT 84112</t>
  </si>
  <si>
    <t>The Rosenblatt Home, Bathhouse</t>
  </si>
  <si>
    <t>1480 Military Way, Salt Lake City, UT 84112</t>
  </si>
  <si>
    <t>The Rosenblatt Home, Garage</t>
  </si>
  <si>
    <t>Rio Tinto Kennecott Mechanical Engineering Building</t>
  </si>
  <si>
    <t>1495 East 100 South, Salt Lake City, UT 84112</t>
  </si>
  <si>
    <t>UUHN Castleview Dialysis Center</t>
  </si>
  <si>
    <t>230 North Hospital Drive, Price, UT 84501</t>
  </si>
  <si>
    <t>Nora Eccles and Richard A Harrison Building (CVRTI)</t>
  </si>
  <si>
    <t>95 South 2000 East, Salt Lake City, UT 84112</t>
  </si>
  <si>
    <t>North Medical Garage (Lot 50)</t>
  </si>
  <si>
    <t>105 North Medical Drive, Salt Lake City, UT 84112</t>
  </si>
  <si>
    <t>George and Delores Eccles Institute of Human Genetics</t>
  </si>
  <si>
    <t>15 North 2030 East, Salt Lake City, UT 84112</t>
  </si>
  <si>
    <t>South Medical Garage (Lot 64)</t>
  </si>
  <si>
    <t>5 South 2030 East, Salt Lake City, UT 84112</t>
  </si>
  <si>
    <t>Heating Maintenance</t>
  </si>
  <si>
    <t>2032 Medical Drive South, Salt Lake City, UT 84112</t>
  </si>
  <si>
    <t>Radiobiology Lab</t>
  </si>
  <si>
    <t>30 North 2030 East, Salt Lake City, UT 84112</t>
  </si>
  <si>
    <t>Radiobiology Administration</t>
  </si>
  <si>
    <t>40 North 2030 East, Salt Lake City, UT 84112</t>
  </si>
  <si>
    <t>Biology Growth Site</t>
  </si>
  <si>
    <t>2090 East Pollock Road, Salt Lake City, UT 84112</t>
  </si>
  <si>
    <t>Atmospheric Sciences Mountain Meteorology Lab</t>
  </si>
  <si>
    <t>2185 East Red Butte Road, Salt Lake City, UT 84113</t>
  </si>
  <si>
    <t>UURF Dr Ezekiel R and Edna Wattis Dumke Health Professions Building</t>
  </si>
  <si>
    <t>Research Park, 520 Wakara Way, Salt Lake City, UT 84108</t>
  </si>
  <si>
    <t>UURF Building 859</t>
  </si>
  <si>
    <t>Research Park, 419 Wakara Way, Salt Lake City, UT 84108</t>
  </si>
  <si>
    <t>UURF Biomed Research Building</t>
  </si>
  <si>
    <t>Research Park, 417 Wakara Way, Salt Lake City, UT 84108</t>
  </si>
  <si>
    <t>360 Wakara Way</t>
  </si>
  <si>
    <t>360 Wakara, Salt Lake City, UT 84108</t>
  </si>
  <si>
    <t>UURF Building 865</t>
  </si>
  <si>
    <t>Research Park, 295 Chipeta Way, Salt Lake City, UT 84108</t>
  </si>
  <si>
    <t>540 Arapeen</t>
  </si>
  <si>
    <t>540 Arapeen Dr, Salt Lake City, UT 84108</t>
  </si>
  <si>
    <t>Edwin L &amp; Grace G Madsen Clinic</t>
  </si>
  <si>
    <t>555 Foothill Boulevard, Salt Lake City, UT 84112</t>
  </si>
  <si>
    <t>University Student Apartments Maintenance Office</t>
  </si>
  <si>
    <t>Fort Douglas 601 Duplex</t>
  </si>
  <si>
    <t>75 Fort Douglas Boulevard, Salt Lake City, UT 84113</t>
  </si>
  <si>
    <t>Fort Douglas 602 Duplex</t>
  </si>
  <si>
    <t>85 Fort Douglas Boulevard, Salt Lake City, UT 84113</t>
  </si>
  <si>
    <t>The Black Cultural Center</t>
  </si>
  <si>
    <t>95 Fort Douglas Boulevard, Salt Lake City, UT 84113</t>
  </si>
  <si>
    <t>Pierre Lassonde Entrepreneur Center</t>
  </si>
  <si>
    <t>105 Fort Douglas Boulevard, Salt Lake City, UT 84113</t>
  </si>
  <si>
    <t>Environmental Health &amp; Safety</t>
  </si>
  <si>
    <t>125 Fort Douglas Boulevard, Salt Lake City, UT 84113</t>
  </si>
  <si>
    <t>Fort Douglas Duplex</t>
  </si>
  <si>
    <t>151 Officers Circle, Salt Lake City, UT 84113</t>
  </si>
  <si>
    <t>Emma Eccles Jones Fine Arts House</t>
  </si>
  <si>
    <t>155 Officers Circle, Salt Lake City, UT 84113</t>
  </si>
  <si>
    <t>S J and Jesse Eccles Quinney House</t>
  </si>
  <si>
    <t>161 Officers Circle, Salt Lake City, UT 84113</t>
  </si>
  <si>
    <t>First Security House</t>
  </si>
  <si>
    <t>165 Officers Circle, Salt Lake City, UT 84113</t>
  </si>
  <si>
    <t>Poulson House</t>
  </si>
  <si>
    <t>171 Officers Circle, Salt Lake City, UT 84113</t>
  </si>
  <si>
    <t>Kennecott House</t>
  </si>
  <si>
    <t>175 Officers Circle, Salt Lake City, UT 84113</t>
  </si>
  <si>
    <t>O C Tanner Humanities House</t>
  </si>
  <si>
    <t>185 Officers Circle, Salt Lake City, UT 84113</t>
  </si>
  <si>
    <t>Gary and Ann Crocker Science House</t>
  </si>
  <si>
    <t>195 Officers Circle, Salt Lake City, UT 84113</t>
  </si>
  <si>
    <t>Lowell Bennion Service House</t>
  </si>
  <si>
    <t>205 Officers Circle, Salt Lake City, UT 84113</t>
  </si>
  <si>
    <t>Fort Douglas 615 Duplex</t>
  </si>
  <si>
    <t>215 Officers Circle, Salt Lake City, UT 84113</t>
  </si>
  <si>
    <t>Fort Douglas 616 Duplex</t>
  </si>
  <si>
    <t>98 Connor Street, Salt Lake City, UT 84113</t>
  </si>
  <si>
    <t>Fort Douglas Triplex</t>
  </si>
  <si>
    <t>1995 DeTrobriand Street, Salt Lake City, UT 84113</t>
  </si>
  <si>
    <t>Fort Douglas Honors Center</t>
  </si>
  <si>
    <t>1975 DeTrobriand Street, Salt Lake City, UT 84113</t>
  </si>
  <si>
    <t>Fort Douglas Commander's House</t>
  </si>
  <si>
    <t>1965 DeTrobriand Street, Salt Lake City, UT 84113</t>
  </si>
  <si>
    <t>Fort Douglas 621 House</t>
  </si>
  <si>
    <t>1945 DeTrobriand Street, Salt Lake City, UT 84113</t>
  </si>
  <si>
    <t>Fort Douglas American Indian Resource Center</t>
  </si>
  <si>
    <t>1925 DeTrobriand Street, Salt Lake City, UT 84113</t>
  </si>
  <si>
    <t>Fort Douglas 623 House</t>
  </si>
  <si>
    <t>1915 DeTrobriand Street, Salt Lake City, UT 84113</t>
  </si>
  <si>
    <t>Fort Douglas 624 House</t>
  </si>
  <si>
    <t>220 Chase Street, Salt Lake City, UT 84113</t>
  </si>
  <si>
    <t>Fort Douglas 625 House</t>
  </si>
  <si>
    <t>230 Chase Street, Salt Lake City, UT 84113</t>
  </si>
  <si>
    <t>Fort Douglas 632 Museum</t>
  </si>
  <si>
    <t>2000 Potter Street, Salt Lake City, UT 84113</t>
  </si>
  <si>
    <t>Fort Douglas PX</t>
  </si>
  <si>
    <t>255 Fort Douglas Boulevard, Salt Lake City, UT 84113</t>
  </si>
  <si>
    <t>Fort Douglas Chapel</t>
  </si>
  <si>
    <t>120 Fort Douglas Boulevard, Salt Lake City, UT 84113</t>
  </si>
  <si>
    <t>Fort Douglas Officers Club</t>
  </si>
  <si>
    <t>150 Fort Douglas Boulevard, Salt Lake City, UT 84113</t>
  </si>
  <si>
    <t>Fort Douglas LEAP House</t>
  </si>
  <si>
    <t>125 Connor Street, Salt Lake City, UT 84113</t>
  </si>
  <si>
    <t>Fort Douglas 653 House</t>
  </si>
  <si>
    <t>145 Connor Street, Salt Lake City, UT 84113</t>
  </si>
  <si>
    <t>Fort Douglas 655 Museum</t>
  </si>
  <si>
    <t>165 Connor Street, Salt Lake City, UT 84113</t>
  </si>
  <si>
    <t>Fort Douglas 656 Duplex</t>
  </si>
  <si>
    <t>175 Connor Street, Salt Lake City, UT 84113</t>
  </si>
  <si>
    <t>Fort Douglas 657 Duplex</t>
  </si>
  <si>
    <t>185 Connor Street, Salt Lake City, UT 84113</t>
  </si>
  <si>
    <t>Fort Douglas 658 Duplex</t>
  </si>
  <si>
    <t>195 Connor Street, Salt Lake City, UT 84113</t>
  </si>
  <si>
    <t>Fort Douglas Public Safety</t>
  </si>
  <si>
    <t>215 Red Butte Road, Salt Lake City, UT 84113</t>
  </si>
  <si>
    <t>Fort Douglas 660 Duplex</t>
  </si>
  <si>
    <t>221 Connor Street, Salt Lake City, UT 84113</t>
  </si>
  <si>
    <t>Fort Douglas 661 House</t>
  </si>
  <si>
    <t>229 Connor Street, Salt Lake City, UT 84113</t>
  </si>
  <si>
    <t>Fort Douglas 662 House</t>
  </si>
  <si>
    <t>237 Connor Street, Salt Lake City, UT 84113</t>
  </si>
  <si>
    <t>Fort Douglas 663 House</t>
  </si>
  <si>
    <t>243 Connor Street, Salt Lake City, UT 84113</t>
  </si>
  <si>
    <t>Fort Douglas 664 Duplex</t>
  </si>
  <si>
    <t>251 Connor Street, Salt Lake City, UT 84113</t>
  </si>
  <si>
    <t>Fort Douglas 665 Duplex</t>
  </si>
  <si>
    <t>261 Connor Street, Salt Lake City, UT 84113</t>
  </si>
  <si>
    <t>Fort Douglas 666 Duplex</t>
  </si>
  <si>
    <t>285 Connor Street, Salt Lake City, UT 84113</t>
  </si>
  <si>
    <t>Fort Douglas Therapeutic Recreation and Independent Lifestyles</t>
  </si>
  <si>
    <t>2140 Red Butte Road, Salt Lake City, UT 84113</t>
  </si>
  <si>
    <t>Fort Douglas Bandstand</t>
  </si>
  <si>
    <t>173 Fort Douglas Boulevard, Salt Lake City, UT 84113</t>
  </si>
  <si>
    <t>Fort Douglas 631 Museum</t>
  </si>
  <si>
    <t>1990 Potter Street, Salt Lake City, UT 84113</t>
  </si>
  <si>
    <t>Fort Douglas R.R.</t>
  </si>
  <si>
    <t>2099 Red Butte Road, Salt Lake City, UT 84113</t>
  </si>
  <si>
    <t>Richard K Hemingway Orangerie</t>
  </si>
  <si>
    <t>280 South Wakara Way, Salt Lake City, UT 84108</t>
  </si>
  <si>
    <t>Fort Douglas 617 Duplex</t>
  </si>
  <si>
    <t>96 Connor Street, Salt Lake City, UT 84113</t>
  </si>
  <si>
    <t>Storage Bldg 214</t>
  </si>
  <si>
    <t>702 Guardsman Way, Salt Lake City, UT 84105</t>
  </si>
  <si>
    <t>Clinical Neurosciences Building</t>
  </si>
  <si>
    <t>175 North Medical Drive East, Salt Lake City, UT 84112</t>
  </si>
  <si>
    <t>Regulated Waste Management Facility</t>
  </si>
  <si>
    <t>2205 Red Butte Road, Salt Lake City, UT 84112</t>
  </si>
  <si>
    <t>Dolores Dore Eccles Broadcast Center</t>
  </si>
  <si>
    <t>101 Wasatch Drive, Salt Lake City, UT 84112</t>
  </si>
  <si>
    <t>Language &amp; Communication Building</t>
  </si>
  <si>
    <t>255 Central Campus Drive, Salt Lake City, UT 84112</t>
  </si>
  <si>
    <t>Biomedical Polymers Research Bldg</t>
  </si>
  <si>
    <t>20 South 2030 East, Salt Lake City, UT 84112</t>
  </si>
  <si>
    <t>Walter P Cottam Visitors Center</t>
  </si>
  <si>
    <t>Research Park, 300 Wakara Way, Salt Lake City, UT 84108</t>
  </si>
  <si>
    <t>Spence Eccles Field House</t>
  </si>
  <si>
    <t>650 Guardsman Way, Salt Lake City, UT 84105</t>
  </si>
  <si>
    <t>Pressure Station #2 (Dumke 535)</t>
  </si>
  <si>
    <t>110 North Medical Drive East, Salt Lake City, UT 84112</t>
  </si>
  <si>
    <t>Pressure Station #1 (EE Jones)</t>
  </si>
  <si>
    <t>2055 Medical Drive South, Salt Lake City, UT 84112</t>
  </si>
  <si>
    <t>UURF Imaging and Neuroscience Center</t>
  </si>
  <si>
    <t>Research Park, 729 Arapeen Drive, Salt Lake City, UT 84108</t>
  </si>
  <si>
    <t>Intermountain Network Scientific CC</t>
  </si>
  <si>
    <t>155 South 1452 East, Salt Lake City, UT 84112</t>
  </si>
  <si>
    <t>The Eccles House, Main Residence</t>
  </si>
  <si>
    <t>1525 East Penrose Drive, Salt Lake City, UT 84103</t>
  </si>
  <si>
    <t>The Eccles House, Garage</t>
  </si>
  <si>
    <t>UURF Building 856</t>
  </si>
  <si>
    <t>Research Park, 423 Wakara Way, Salt Lake City, UT 84108</t>
  </si>
  <si>
    <t>400 Wakara (Idaho Tech)</t>
  </si>
  <si>
    <t>400 Wakara Way, Salt Lake City, UT 84108</t>
  </si>
  <si>
    <t>UUHN Greenwood Center</t>
  </si>
  <si>
    <t>7495 South State Street, Midvale, UT 84047</t>
  </si>
  <si>
    <t>UUHN Parkway Center</t>
  </si>
  <si>
    <t>145 West University Parkway, Orem, UT 84058</t>
  </si>
  <si>
    <t>UUHN Westridge Center</t>
  </si>
  <si>
    <t>3730 West 4700 South, West Valley City, UT 84120</t>
  </si>
  <si>
    <t>UUHN Redwood Center</t>
  </si>
  <si>
    <t>1525 West 2100 South, Salt Lake City, UT 84119</t>
  </si>
  <si>
    <t>Aline Wilmot Skaggs Biology Building</t>
  </si>
  <si>
    <t>259 South 1400 East, Salt Lake City, UT 84112</t>
  </si>
  <si>
    <t>Dumke Gymnastics Center</t>
  </si>
  <si>
    <t>230 South 1850 East, Salt Lake City, UT 84112</t>
  </si>
  <si>
    <t>Huntsman Cancer Institute</t>
  </si>
  <si>
    <t>2000 Circle of Hope, Salt Lake City, UT 84112</t>
  </si>
  <si>
    <t>Em's Sprout House</t>
  </si>
  <si>
    <t>290 South Wakara Way, Salt Lake City, UT 84108</t>
  </si>
  <si>
    <t>University Guest House</t>
  </si>
  <si>
    <t>110 South Fort Douglas Boulevard, Salt Lake City, UT 84113</t>
  </si>
  <si>
    <t>Benchmark Plaza 820</t>
  </si>
  <si>
    <t>2135 East Red Butte Road, Salt Lake City, UT 84113</t>
  </si>
  <si>
    <t>Benchmark Plaza 821</t>
  </si>
  <si>
    <t>2141 East Red Butte Road, Salt Lake City, UT 84113</t>
  </si>
  <si>
    <t>Housing and Residential Living BP 822</t>
  </si>
  <si>
    <t>2131 East Red Butte Road, Salt Lake City, UT 84113</t>
  </si>
  <si>
    <t>Shoreline Ridge 826</t>
  </si>
  <si>
    <t>2165 East Red Butte Road, Salt Lake City, UT 84113</t>
  </si>
  <si>
    <t>Shoreline Ridge 827</t>
  </si>
  <si>
    <t>Shoreline Ridge 828</t>
  </si>
  <si>
    <t>2195 East Red Butte Road, Salt Lake City, UT 84113</t>
  </si>
  <si>
    <t>Shoreline Ridge 829</t>
  </si>
  <si>
    <t>2175 East Red Butte Road, Salt Lake City, UT 84113</t>
  </si>
  <si>
    <t>Shoreline Ridge 830</t>
  </si>
  <si>
    <t>2155 East Red Butte Road, Salt Lake City, UT 84113</t>
  </si>
  <si>
    <t>Stansbury Medical Center</t>
  </si>
  <si>
    <t>220 Millpond Rd #100, Stansbury Park, UT 84047</t>
  </si>
  <si>
    <t>Stansbury Park</t>
  </si>
  <si>
    <t>Fort Douglas Residential Living</t>
  </si>
  <si>
    <t>277 Fort Douglas Boulevard, Salt Lake City, UT 84113</t>
  </si>
  <si>
    <t>Fort Douglas 626 Residential Storage</t>
  </si>
  <si>
    <t>2102 Stover Road, Salt Lake City, UT 84113</t>
  </si>
  <si>
    <t>Fort Douglas Property Surplus</t>
  </si>
  <si>
    <t>210 Connor Street, Salt Lake City, UT 84113</t>
  </si>
  <si>
    <t>Fort Douglas Theatre</t>
  </si>
  <si>
    <t>245 Fort Douglas Boulevard, Salt Lake City, UT 84113</t>
  </si>
  <si>
    <t>Fort Douglas Bowling Alley</t>
  </si>
  <si>
    <t>2070 Stover Street, Salt Lake City, UT 84113</t>
  </si>
  <si>
    <t>Fort Douglas 643 Residential Storage</t>
  </si>
  <si>
    <t>289 Fort Douglas Boulevard, Salt Lake City, UT 84113</t>
  </si>
  <si>
    <t>Fort Douglas PO Shops</t>
  </si>
  <si>
    <t>301 Fort Douglas Boulevard, Salt Lake City, UT 84113</t>
  </si>
  <si>
    <t>Fort Douglas Plant Operations Storage</t>
  </si>
  <si>
    <t>2152 Pollock Road, Salt Lake City, UT 84113</t>
  </si>
  <si>
    <t>Red Butte Garden Equipment Building</t>
  </si>
  <si>
    <t>2209 University Street, Salt Lake City, UT 84113</t>
  </si>
  <si>
    <t>Greenhouse Plant Operations</t>
  </si>
  <si>
    <t>2150 Research Road, Salt Lake City, UT 84113</t>
  </si>
  <si>
    <t>Chase N Peterson Heritage Center</t>
  </si>
  <si>
    <t>151 Connor Street, Salt Lake City, UT 84113</t>
  </si>
  <si>
    <t>Marcia &amp; John Price Museum</t>
  </si>
  <si>
    <t>410 Campus Center Drive, Salt Lake City, UT 84112</t>
  </si>
  <si>
    <t>C Roland Christensen Center</t>
  </si>
  <si>
    <t>1637 Campus Center Drive, Salt Lake City, UT 84112</t>
  </si>
  <si>
    <t>East Campus Chiller HTW Plant</t>
  </si>
  <si>
    <t>20 S Medical Drive East, Salt Lake City, UT 84112</t>
  </si>
  <si>
    <t>Huntsman Cancer Institute Garage</t>
  </si>
  <si>
    <t>1920 East North Campus Drive, Salt Lake City, UT 84112</t>
  </si>
  <si>
    <t>Chapel Glen 802</t>
  </si>
  <si>
    <t>90 Connor Street, Salt Lake City, UT 84113</t>
  </si>
  <si>
    <t>Chapel Glen 803</t>
  </si>
  <si>
    <t>80 Connor Street, Salt Lake City, UT 84113</t>
  </si>
  <si>
    <t>Chapel Glen 804</t>
  </si>
  <si>
    <t>102 Connor Street, Salt Lake City, UT 84113</t>
  </si>
  <si>
    <t>Gateway Heights 806</t>
  </si>
  <si>
    <t>120 Connor Street, Salt Lake City, UT 84113</t>
  </si>
  <si>
    <t>Gateway Heights 807</t>
  </si>
  <si>
    <t>160 Connor Street, Salt Lake City, UT 84113</t>
  </si>
  <si>
    <t>Sage Point 810</t>
  </si>
  <si>
    <t>265 Fort Douglas Boulevard, Salt Lake City, UT 84113</t>
  </si>
  <si>
    <t>Sage Point 811</t>
  </si>
  <si>
    <t>220 Connor Street, Salt Lake City, UT 84113</t>
  </si>
  <si>
    <t>Sage Point 812</t>
  </si>
  <si>
    <t>260 Connor Street, Salt Lake City, UT 84113</t>
  </si>
  <si>
    <t>Sage Point 814</t>
  </si>
  <si>
    <t>295 Fort Douglas Boulevard, Salt Lake City, UT 84113</t>
  </si>
  <si>
    <t>Sage Point 813</t>
  </si>
  <si>
    <t>290 Connor Street, Salt Lake City, UT 84113</t>
  </si>
  <si>
    <t>University Kindercare</t>
  </si>
  <si>
    <t>545 Guardsman Way, Salt Lake City, UT 84101</t>
  </si>
  <si>
    <t>Kenneth &amp; Sally Burbidge Athletic Academic Center</t>
  </si>
  <si>
    <t>296 South 1850 East, Salt Lake City, UT 84112</t>
  </si>
  <si>
    <t>George S Eccles 2002 Legacy Bridge</t>
  </si>
  <si>
    <t>228 South Mario Capecchi Drive, Salt Lake City, UT 84112</t>
  </si>
  <si>
    <t>Helipad Garage (Lot 51)</t>
  </si>
  <si>
    <t>150 North Medical Drive, Salt Lake City, UT 84112</t>
  </si>
  <si>
    <t>University Business Services Building</t>
  </si>
  <si>
    <t>127 South 500 East, Salt Lake City, UT 84102</t>
  </si>
  <si>
    <t>University Business Services Building Parking Terrace</t>
  </si>
  <si>
    <t>Bus Shelter 01 at HPER Buildings</t>
  </si>
  <si>
    <t>1745 East Central Campus Drive, Salt Lake City, UT 84112</t>
  </si>
  <si>
    <t>Pressure Station #3 (NE of #597)</t>
  </si>
  <si>
    <t>40.769063, -111.831926, Salt Lake City, UT 84112</t>
  </si>
  <si>
    <t>Pressure Station #4 (NW of #660)</t>
  </si>
  <si>
    <t>40.7647228, -111.8297740, Salt Lake City, UT 84112</t>
  </si>
  <si>
    <t>George S and Delores Dore Eccles Critical Care Pavilion</t>
  </si>
  <si>
    <t>Institute Parking Structure</t>
  </si>
  <si>
    <t>1850 East South Campus Drive, Salt Lake City, UT 84108</t>
  </si>
  <si>
    <t>Cauldron Legacy Plaza Visitors Center</t>
  </si>
  <si>
    <t>491 South 1400 East, Salt Lake City, UT 84112</t>
  </si>
  <si>
    <t>72 Central Campus Drive, Salt Lake City, UT 84112</t>
  </si>
  <si>
    <t>Spencer F and Cloene P Eccles Health Sciences Education Bldg</t>
  </si>
  <si>
    <t>25 South 2000 East, Salt Lake City, UT 84112</t>
  </si>
  <si>
    <t>Huntsman Cancer Hospital</t>
  </si>
  <si>
    <t>Natural History Museam of Utah</t>
  </si>
  <si>
    <t>Research Park, 301 Wakara Way, Salt Lake City, UT 84108</t>
  </si>
  <si>
    <t>Range Creek Bunkhouse</t>
  </si>
  <si>
    <t>39.458610, -110.358360, East Carbon, UT 84520</t>
  </si>
  <si>
    <t>East Carbon</t>
  </si>
  <si>
    <t>Range Creek Log Cabin 2</t>
  </si>
  <si>
    <t>Range Creek Ranch House</t>
  </si>
  <si>
    <t>Range Creek Cabin 1</t>
  </si>
  <si>
    <t>Range Creek Pole Barn</t>
  </si>
  <si>
    <t>Range Creek Chicken Coop</t>
  </si>
  <si>
    <t>Range Creek Corrugated Silos x2</t>
  </si>
  <si>
    <t>Range Creek Stable</t>
  </si>
  <si>
    <t>Range Creek Tool Shed</t>
  </si>
  <si>
    <t>Univeristy of Utah Orthopaedic Center</t>
  </si>
  <si>
    <t>Research Park, 590 Wakara Way, Salt Lake City, UT 84108</t>
  </si>
  <si>
    <t>Olympic Cauldron</t>
  </si>
  <si>
    <t>1485 East 500 South, Salt Lake City, UT 84101</t>
  </si>
  <si>
    <t>Emma Eccles Jones Medical Research Building</t>
  </si>
  <si>
    <t>15 North Medical Drive East, Salt Lake City, UT 84112</t>
  </si>
  <si>
    <t>Pressure Station #5 (Browning)</t>
  </si>
  <si>
    <t>40.765704, -111.844268, Salt Lake City, UT 84112</t>
  </si>
  <si>
    <t>Orthopedic Parking Garage</t>
  </si>
  <si>
    <t>John A Moran Eye Center</t>
  </si>
  <si>
    <t>65 North Mario Capecchi, Salt Lake City, UT 84132</t>
  </si>
  <si>
    <t>Centerville Medical Clinic</t>
  </si>
  <si>
    <t>26 S Main, Centerville, UT 84104</t>
  </si>
  <si>
    <t>Alonzo and Mary Watson Cosmic Ray Center</t>
  </si>
  <si>
    <t>648 West Main Street, Delta, UT 84635</t>
  </si>
  <si>
    <t>383 Colorow Drive</t>
  </si>
  <si>
    <t>Research Park, 383 Colorow Drive, Salt Lake City, UT 84108</t>
  </si>
  <si>
    <t>Middle Drum Fluorescence Detector Building</t>
  </si>
  <si>
    <t>39.226220, -113.072600, Hinckley, UT 84635</t>
  </si>
  <si>
    <t>Hinckley</t>
  </si>
  <si>
    <t>Black Rock Mesa Fluorescence Detector Building</t>
  </si>
  <si>
    <t>39.188300, -112.711170, Hinckley, UT 84635</t>
  </si>
  <si>
    <t>Long Ridge Fluorescence Detector Building</t>
  </si>
  <si>
    <t>Bonderman Field Station Small Barn</t>
  </si>
  <si>
    <t>38.811840, 109.304510, Moab, UT 84532</t>
  </si>
  <si>
    <t>Bonderman Field Station Large Barn</t>
  </si>
  <si>
    <t>Bonderman Field Station Enclosed Gazebo</t>
  </si>
  <si>
    <t>Bonderman Field Station El Shack</t>
  </si>
  <si>
    <t>Bonderman Field Station Deck House</t>
  </si>
  <si>
    <t>Bonderman Field Station Dalton House</t>
  </si>
  <si>
    <t>Bonderman Field Station Tank Shack</t>
  </si>
  <si>
    <t>Bonderman Field Station Susan's Shed</t>
  </si>
  <si>
    <t>Bonderman Field Station Susan's House</t>
  </si>
  <si>
    <t>George S Eccles Student Life Center</t>
  </si>
  <si>
    <t>1836 East Student Life Way, Salt Lake City, UT 84112</t>
  </si>
  <si>
    <t>North Chiller Plant</t>
  </si>
  <si>
    <t>101 South Central Campus Drive, Salt Lake City, UT 84112</t>
  </si>
  <si>
    <t>Athletics Field Storage</t>
  </si>
  <si>
    <t>40.754549, -111.845785, Salt Lake City, UT 84105</t>
  </si>
  <si>
    <t>Recycle Center</t>
  </si>
  <si>
    <t>1725 East South Campus, Salt Lake City, UT 84112</t>
  </si>
  <si>
    <t>Shoreline Ridge 825</t>
  </si>
  <si>
    <t>2145 East Red Butte Road, Salt Lake City, UT 84112</t>
  </si>
  <si>
    <t>UIT Data Center</t>
  </si>
  <si>
    <t>Coke Building, 875 South West Temple, Salt Lake City, UT 84101</t>
  </si>
  <si>
    <t>Temporary Mobile Structures</t>
  </si>
  <si>
    <t>various locations, Salt Lake City, UT 84112</t>
  </si>
  <si>
    <t>UURF Williams Garage</t>
  </si>
  <si>
    <t>John M and Karen Huntman Basketball Facility</t>
  </si>
  <si>
    <t>294 South 1850 East, Salt Lake City, UT 84112</t>
  </si>
  <si>
    <t>Dumke Family Softball Stadium</t>
  </si>
  <si>
    <t>66 South Wasatch Drive, Salt Lake City, UT 84112</t>
  </si>
  <si>
    <t>Fashion Square III</t>
  </si>
  <si>
    <t>6056 South Fashion Square Drive, Murray, UT 84107</t>
  </si>
  <si>
    <t>Fashion Square IV</t>
  </si>
  <si>
    <t>6053 South Fashion Square Drive, Murray, UT 84107</t>
  </si>
  <si>
    <t>Electrical Substation Stadium</t>
  </si>
  <si>
    <t>435 South 1500 East, Salt Lake City, UT 84112</t>
  </si>
  <si>
    <t>Spence Eccles Ski Team Building</t>
  </si>
  <si>
    <t>82 South Wasatch Drive, Salt Lake City, UT 84112</t>
  </si>
  <si>
    <t>Taft Nicholson Environmental Humanties Education Center (TNEHEC)</t>
  </si>
  <si>
    <t>27700 South Valley Road, Lakeview, MT 59725</t>
  </si>
  <si>
    <t>Lakeview</t>
  </si>
  <si>
    <t>TNEHEC Classroom Building</t>
  </si>
  <si>
    <t>TNEHEC Artist Residence House</t>
  </si>
  <si>
    <t>TNEHEC Art Studio</t>
  </si>
  <si>
    <t>TNEHEC Maintenance Staff House</t>
  </si>
  <si>
    <t>TNEHEC Sheep Cabin</t>
  </si>
  <si>
    <t>TNEHEC Guest Cabins</t>
  </si>
  <si>
    <t>44.599420, -111.810530, Lakeview, MT 59725</t>
  </si>
  <si>
    <t>L S Skaggs Jr Research Building</t>
  </si>
  <si>
    <t>UUHN South Jordan Health Center</t>
  </si>
  <si>
    <t>5126 West Daybreak Parkway, South Jordan, UT 84095</t>
  </si>
  <si>
    <t>Building 72</t>
  </si>
  <si>
    <t>Frederick Albert Sutton Building</t>
  </si>
  <si>
    <t>115 South 1460 East, Salt Lake City, UT 84112</t>
  </si>
  <si>
    <t>University Hospital West Pavillion</t>
  </si>
  <si>
    <t>50 North Medical Drive, Salt Lake City, UT 84132</t>
  </si>
  <si>
    <t>Carolyn Tanner Irish Humanities Building</t>
  </si>
  <si>
    <t>215 Central Campus Drive, Salt Lake City, UT 84112</t>
  </si>
  <si>
    <t>Beverly Taylor Sorenson Arts &amp; Education Bldg</t>
  </si>
  <si>
    <t>1721 Campus Center Drive, Salt Lake City, UT 84112</t>
  </si>
  <si>
    <t>Airmed Quarters Park City</t>
  </si>
  <si>
    <t>1540 East 7155 North, Park City, UT 84098</t>
  </si>
  <si>
    <t>Moran Trailer</t>
  </si>
  <si>
    <t>135 North Medical Drive E, Salt Lake City, UT 84132</t>
  </si>
  <si>
    <t>Bus Shelter 10 at Frances Armstrong Madison Building</t>
  </si>
  <si>
    <t>1670 East Central Campus Drive, Salt Lake City, UT 84112</t>
  </si>
  <si>
    <t>Bus Shelter 11 at Presidents Circle</t>
  </si>
  <si>
    <t>225 University Street, Salt Lake City, UT 84112</t>
  </si>
  <si>
    <t>Bus Shelter 12 at Ozone Parking</t>
  </si>
  <si>
    <t>13 South Wastch Drive, Salt Lake City, UT 84112</t>
  </si>
  <si>
    <t>Bus Shelter 13 at Medical Center Trax</t>
  </si>
  <si>
    <t>1 Mario Capecchi Drive, Salt Lake City, UT 84112</t>
  </si>
  <si>
    <t>Bus Shelter 15 at Neurosciences Center</t>
  </si>
  <si>
    <t>699 Arapeen Drive, Salt Lake City, UT 84112</t>
  </si>
  <si>
    <t>Bus Shelter 16 at the Orthopedic Center</t>
  </si>
  <si>
    <t>560 Wakara Way, Salt Lake City, UT 84108</t>
  </si>
  <si>
    <t>Bus Shelter 02 at the Huntsman Center</t>
  </si>
  <si>
    <t>1801 East South Campus Drive, Salt Lake City, UT 84112</t>
  </si>
  <si>
    <t>Bus Shelter 03 at LDS Institute Parking</t>
  </si>
  <si>
    <t>1802 East South Campus Drive., Salt Lake City, UT 84101</t>
  </si>
  <si>
    <t>Bus Shelter 04 at Primary Children Medical Center</t>
  </si>
  <si>
    <t>71 Mario Capecchi Drive, Salt Lake City, UT 84112</t>
  </si>
  <si>
    <t>Bus Shelter 05 at Kennecott Building</t>
  </si>
  <si>
    <t>94 South North Campus Drive, Salt Lake City, UT 84112</t>
  </si>
  <si>
    <t>Bus Shelter 07 at Field House</t>
  </si>
  <si>
    <t>1395 East South Campus Drive, Salt Lake City, UT 84112</t>
  </si>
  <si>
    <t>Bus Shelter 08 at Bldg 26, College of Social Work</t>
  </si>
  <si>
    <t>1545 East South Campus Drive, Salt Lake City, UT 84112</t>
  </si>
  <si>
    <t>Bus Shelter 09 at Bldg 26, College of Social Work</t>
  </si>
  <si>
    <t>1540 East South Campus Drive, Salt Lake City, UT 84112</t>
  </si>
  <si>
    <t>Donna Garff Marriott Residential Scholars Community</t>
  </si>
  <si>
    <t>250 South Mario Capecchi Drive, Salt Lake City, UT 84112</t>
  </si>
  <si>
    <t>Ray &amp; Tye Noorda Oral Health Sciences Building</t>
  </si>
  <si>
    <t>530 South Wakara Way, Salt Lake City, Ut 84108</t>
  </si>
  <si>
    <t>Red Butte Garden Rose House</t>
  </si>
  <si>
    <t>300 Wakara Way, Salt Lake City, UT 84108</t>
  </si>
  <si>
    <t>Spencer Fox Eccles Business Building</t>
  </si>
  <si>
    <t>1655 East Campus Center Drive, Salt Lake City, UT 84112</t>
  </si>
  <si>
    <t>Red Butte Garden Ampitheater</t>
  </si>
  <si>
    <t>2280 East Red Butte Canyon Road, Salt Lake City, UT 84108</t>
  </si>
  <si>
    <t>McCarthey Family Track &amp; Field Storage Building</t>
  </si>
  <si>
    <t>98 S Wasatch Drive, Salt Lake City, UT 84112</t>
  </si>
  <si>
    <t>James LeVoy Sorenson Molecular Biotechnology Building</t>
  </si>
  <si>
    <t>36 South Wasatch Drive, Salt Lake City, UT 84112</t>
  </si>
  <si>
    <t>Band Storage</t>
  </si>
  <si>
    <t>40.754476, -111.846502, Salt Lake City, UT 84105</t>
  </si>
  <si>
    <t>Willard L Eccles Observatory</t>
  </si>
  <si>
    <t>38.519170, -113.286390, Milford, UT 84751</t>
  </si>
  <si>
    <t>Ambulatory Care Center Garage</t>
  </si>
  <si>
    <t>20 North Wasatch Drive, Salt Lake City, UT 84112</t>
  </si>
  <si>
    <t>Meldrum House</t>
  </si>
  <si>
    <t>200 South 1300 East, Salt Lake City, UT 84101</t>
  </si>
  <si>
    <t>HPER Mall Utility Tunnel</t>
  </si>
  <si>
    <t>40.7461490, -111.8407530, Salt Lake City, UT 84112</t>
  </si>
  <si>
    <t>University Neighborhood Partners Heartland</t>
  </si>
  <si>
    <t>1578 West 1700 South, Salt Lake City, UT 84104</t>
  </si>
  <si>
    <t>UUHN Midvalley Health Center</t>
  </si>
  <si>
    <t>234 East 6100 South, Murray, UT 84107</t>
  </si>
  <si>
    <t>Huntsman Cancer Institute Primary Children's &amp; Families' Cancer Research Center</t>
  </si>
  <si>
    <t>S.J. Quinney College of Law</t>
  </si>
  <si>
    <t>383 South 1400 East, Salt Lake City, UT 84112</t>
  </si>
  <si>
    <t>Central Garage (Lot 12)</t>
  </si>
  <si>
    <t>1830 East Campus Center Drive, Salt Lake City, UT 84112</t>
  </si>
  <si>
    <t>Bonderman Field Station West End Tuff Shed</t>
  </si>
  <si>
    <t>38.811840, -109.30451, Moab, UT 84532</t>
  </si>
  <si>
    <t>Bonderman Field Station Bath House</t>
  </si>
  <si>
    <t>Bonderman Field Station East End Tuff Shed</t>
  </si>
  <si>
    <t>Bonderman Field Station Yurt</t>
  </si>
  <si>
    <t>Bonderman Field Station East End Shade Stucture</t>
  </si>
  <si>
    <t>Black Rock Mesa Electron Light Source</t>
  </si>
  <si>
    <t>39.188860, -112.712760, Hinckley, UT 84635</t>
  </si>
  <si>
    <t>Willard L Eccles Observatory Support Building</t>
  </si>
  <si>
    <t>TARA Radar Transmitter Building</t>
  </si>
  <si>
    <t>39.338830, -112.700900, Hinckley, UT 84635</t>
  </si>
  <si>
    <t>Center Laser Facility</t>
  </si>
  <si>
    <t>39.266910, -112.908700, Hinckley, UT 84635</t>
  </si>
  <si>
    <t>Northwest Garage (Lot 34)</t>
  </si>
  <si>
    <t>105 South 1510 East, Salt Lake City, UT 84112</t>
  </si>
  <si>
    <t>Shoreline Ridge Garage</t>
  </si>
  <si>
    <t>95 South 2030 East, Salt Lake City, UT 84112</t>
  </si>
  <si>
    <t>Robert H and Katharine B Garff Executive Education Building</t>
  </si>
  <si>
    <t>1705 Central Campus Drive, Salt Lake City, UT 84112</t>
  </si>
  <si>
    <t>525 Plaza</t>
  </si>
  <si>
    <t>525 East 100 South, Salt Lake City, UT 84102</t>
  </si>
  <si>
    <t>University of Utah School of Denistry Garage</t>
  </si>
  <si>
    <t>530 Wakara Way, Salt Lake City, UT 84108</t>
  </si>
  <si>
    <t>Acute Care Complex</t>
  </si>
  <si>
    <t>37 North 2000 East, Salt Lake City, UT 84112</t>
  </si>
  <si>
    <t>Carolyn &amp; Kem Gardner Building</t>
  </si>
  <si>
    <t>260 Central Campus drive, Salt Lake City, UT 84112</t>
  </si>
  <si>
    <t>UUHN Farmington Health Center</t>
  </si>
  <si>
    <t>165 North University Avenue, Farmington, UT 84025</t>
  </si>
  <si>
    <t>Craig H Neilsen Rehabilitation Hospital</t>
  </si>
  <si>
    <t>85 North Medical Drive East, Salt Lake City, UT 84112</t>
  </si>
  <si>
    <t>Commuter Services Field Operations</t>
  </si>
  <si>
    <t>311 Fort Douglas Boulevard, Salt Lake City, UT 84113</t>
  </si>
  <si>
    <t>Kahlert Village South Campus Student Housing</t>
  </si>
  <si>
    <t>265 South 1850 East, Salt Lake City, UT 84112</t>
  </si>
  <si>
    <t>HMHI Farmington Behavioral Health Clinic</t>
  </si>
  <si>
    <t>291 South 200 West, Farmington, UT 84025</t>
  </si>
  <si>
    <t>Kay and Zeke Dumke, Jr. Horticultural Operations Center</t>
  </si>
  <si>
    <t>2180 East Red Butte Canyon Road, Salt Lake City, UT 84113</t>
  </si>
  <si>
    <t>Airmed Hangar Quarter &amp; Aircraft Pad Tooele</t>
  </si>
  <si>
    <t>145 East 1000 North, Tooele, UT 84074</t>
  </si>
  <si>
    <t>Care Navigation Center</t>
  </si>
  <si>
    <t>5224 West Daybreak Parkway, South Jordan, UT 84009</t>
  </si>
  <si>
    <t>167 East 6100 South</t>
  </si>
  <si>
    <t>167 East 6100 South, Murray, UT 84107</t>
  </si>
  <si>
    <t>163 East 6100 South</t>
  </si>
  <si>
    <t>163 East 6100 South, Murray, UT 84107</t>
  </si>
  <si>
    <t>420 Wakara</t>
  </si>
  <si>
    <t>420 Wakara Way, Salt Lake City, UT 84108</t>
  </si>
  <si>
    <t>6007 South 200 East</t>
  </si>
  <si>
    <t>6007 South 200 East, Murray, UT 84107</t>
  </si>
  <si>
    <t>HMHI Murray</t>
  </si>
  <si>
    <t>4883 Box Elder Street, Murray, UT 84107</t>
  </si>
  <si>
    <t>David S. Layton Golf Academy</t>
  </si>
  <si>
    <t>595 Guardsman Way, Salt Lake City, UT 84112</t>
  </si>
  <si>
    <t>Kathryn F. Kirk Center for Comprehensive Cancer Care and Women's Cancers</t>
  </si>
  <si>
    <t>1900 E. Circle of Hope Dr., Salt Lake City, 84112</t>
  </si>
  <si>
    <t>Sugar House Health Center</t>
  </si>
  <si>
    <t>1280 East Stringham Avenue, Salt Lake City, UT 84106</t>
  </si>
  <si>
    <t>Range Creek Battery Depot</t>
  </si>
  <si>
    <t>Remote location no address - UTM coordinates Zone, East Carbon, UT 84523</t>
  </si>
  <si>
    <t>HELIX (Healthcare, Educators, Leaders and Innovators Complex)</t>
  </si>
  <si>
    <t>30 North Mario Capecchi Drive, Salt Lake City, UT 84112</t>
  </si>
  <si>
    <t>UofU Public Safety Building</t>
  </si>
  <si>
    <t>Guardsman Lot 500 S, Salt Lake City, UT 84112</t>
  </si>
  <si>
    <t>102 Tower</t>
  </si>
  <si>
    <t>102 South 200 East, Salt Lake City, UT 84111</t>
  </si>
  <si>
    <t>Health Sciences Parking Terrace</t>
  </si>
  <si>
    <t>1865 E Medical Drive North, Salt Lake City, UT 84112</t>
  </si>
  <si>
    <t>TNEHEC Student Dorm</t>
  </si>
  <si>
    <t>TNEHEC Caretaker House &amp; Shop</t>
  </si>
  <si>
    <t>TNEHEC Dining Hall &amp; Event Center</t>
  </si>
  <si>
    <t>TNEHEC Woodworking Shop</t>
  </si>
  <si>
    <t>TNEHEC Storage Building &amp; Fuel Tank</t>
  </si>
  <si>
    <t>102 Tower Parking Garage</t>
  </si>
  <si>
    <t>Orrin Hatch Center at The Utah House</t>
  </si>
  <si>
    <t>1527 &amp; 1529 18th Street NW, Washington DC, DC 20036</t>
  </si>
  <si>
    <t>Washington DC</t>
  </si>
  <si>
    <t>West Village Central Plant Phase 1</t>
  </si>
  <si>
    <t>1995 E Sunnyside Ave, Salt Lake City, UT 84112</t>
  </si>
  <si>
    <t>Health Sciences Building 379</t>
  </si>
  <si>
    <t>27 South Mario Capecchi Drive, Salt Lake City, Utah 84113</t>
  </si>
  <si>
    <t>Observatory Control Building</t>
  </si>
  <si>
    <t>Milford, Utah 84751</t>
  </si>
  <si>
    <t>WV Residential Lease</t>
  </si>
  <si>
    <t>3802 South 5600 West, West Valley City, Utah 84120</t>
  </si>
  <si>
    <t>WV Residential Lease 2</t>
  </si>
  <si>
    <t>3732 South 5600 West, West Valley City, Utah 84120</t>
  </si>
  <si>
    <t>WV Residential Lease 3</t>
  </si>
  <si>
    <t>3750 South 5600 West, West Valley City, Utah 84120</t>
  </si>
  <si>
    <t>Farnsworth Home</t>
  </si>
  <si>
    <t>3696 South 5600 West, West Valley City, Utah 84120</t>
  </si>
  <si>
    <t>Soccer Field Ticket Office</t>
  </si>
  <si>
    <t>66 S Wasatch Dr, Salt Lake City, Utah 84112</t>
  </si>
  <si>
    <t>Steamboat Springs Warehouse</t>
  </si>
  <si>
    <t>2540 Copper Ridge, Unit 5 &amp; 6, Steamboat Springs, CO 80487</t>
  </si>
  <si>
    <t>Steamboat Springs</t>
  </si>
  <si>
    <t>Myriad IV</t>
  </si>
  <si>
    <t>310 Wakara Way, Salt Lake City, UT 84116</t>
  </si>
  <si>
    <t>Impact Health &amp; Prosperity Epicenter</t>
  </si>
  <si>
    <t>1755 East Student Life Way, Salt Lake City, UT 84112 United States</t>
  </si>
  <si>
    <t>UofU Public Safety Building - K9 &amp; Evidence</t>
  </si>
  <si>
    <t>543 Guardsman Way, Salt Lake City, UT 84112</t>
  </si>
  <si>
    <t>102 Tower Chiller Plant</t>
  </si>
  <si>
    <t>102 South 200 East, Salt Lake City, UT 84102</t>
  </si>
  <si>
    <t>Spencer Fox Eccles School of Medicine</t>
  </si>
  <si>
    <t>1925 E. South Medical Drive, Salt Lake City, UT 84112</t>
  </si>
  <si>
    <t>Chemistry Storage Shed</t>
  </si>
  <si>
    <t>307 South 1400 East, Salt Lake City, UT 84112</t>
  </si>
  <si>
    <t>HMHI Gardner Crisis Care Center</t>
  </si>
  <si>
    <t>955 West 3300 South, Salt Lake City, UT 84119</t>
  </si>
  <si>
    <t>Spruce Graduate Housing Bldg C</t>
  </si>
  <si>
    <t>2051 E. Sunnyside Ave, Salt Lake City, UT 84112</t>
  </si>
  <si>
    <t>Cottonwood Family Housing Bldg A</t>
  </si>
  <si>
    <t>2021 E. Sunnyside Ave, Salt Lake City, UT 84112</t>
  </si>
  <si>
    <t>Cottonwood Family Housing Bldg B</t>
  </si>
  <si>
    <t>2045 E. Sunnyside Ave, Salt Lake City, UT 84112</t>
  </si>
  <si>
    <t>Carolyn Barnes Gardner Carriage House</t>
  </si>
  <si>
    <t>1781 Church St NW, Washington DC, DC 20036</t>
  </si>
  <si>
    <t>Eccles Outdoor Tennis Complex</t>
  </si>
  <si>
    <t>550 S Guardsman Way, Salt Lake City, UT 84112</t>
  </si>
  <si>
    <t>Atmospheric Sciences Storm Peak Laboratory</t>
  </si>
  <si>
    <t>Steamboat Springs, CO 80487</t>
  </si>
  <si>
    <t>City Centre</t>
  </si>
  <si>
    <t>175 East 400 South, Salt Lake City, UT 84111</t>
  </si>
  <si>
    <t>Historic Pioneer LimeKiln</t>
  </si>
  <si>
    <t>Salt Lake City, UT 84103</t>
  </si>
  <si>
    <t>Sorenson Center for Medical Innovation</t>
  </si>
  <si>
    <t>15 S Mario Capecchi Drive, Salt Lake City, UT 84113</t>
  </si>
  <si>
    <t>Applied Science</t>
  </si>
  <si>
    <t>275 S University Street, Salt Lake City, UT 84112</t>
  </si>
  <si>
    <t>Taft-Nicholson Environmental Humanities Education Center Dormitory</t>
  </si>
  <si>
    <t>27700 S Valley Road, Lakeview, MT 59739</t>
  </si>
  <si>
    <t>West Village Graduate Residence Bldg</t>
  </si>
  <si>
    <t>1885 E Sunnyside Ave., Salt Lake City, UT 84108</t>
  </si>
  <si>
    <t>West Village Central Plant 2</t>
  </si>
  <si>
    <t>1895 E Sunnyside Ave, Salt Lake City, UT 84108</t>
  </si>
  <si>
    <t>America First Ballpark</t>
  </si>
  <si>
    <t>725 Guardsman Way, Salt Lake City, UT 84108</t>
  </si>
  <si>
    <t>Myriad I</t>
  </si>
  <si>
    <t>320 South Wakara Way, Salt Lake City, UT 84108</t>
  </si>
  <si>
    <t>Myriad II</t>
  </si>
  <si>
    <t>Myriad III - 320 Wakara Way</t>
  </si>
  <si>
    <t>Myriad V</t>
  </si>
  <si>
    <t>305 S Chipeta Way, Salt Lake City, UT 84108</t>
  </si>
  <si>
    <t>West Village Pre-School Phase 2</t>
  </si>
  <si>
    <t>1955 E Sunnyside Ave, Salt Lake City, UT 84108</t>
  </si>
  <si>
    <t>West Village Family Residence Phase 2</t>
  </si>
  <si>
    <t>1925 E Sunnyside Ave, Salt Lake City, UT 84108</t>
  </si>
  <si>
    <t>West Village Community Center Phase 2</t>
  </si>
  <si>
    <t>1935 E Sunnyside Ave, Salt Lake City, UT 84108</t>
  </si>
  <si>
    <t>Lassonde Studios</t>
  </si>
  <si>
    <t>Huntsman Mental Health Institute</t>
  </si>
  <si>
    <t>Research Park, 501 Chipeta Way, Salt Lake City, UT 84108</t>
  </si>
  <si>
    <t>Hurst Center for Lifelong Learning</t>
  </si>
  <si>
    <t>Orem, UT 84058</t>
  </si>
  <si>
    <t>Utah Board of Higher Education</t>
  </si>
  <si>
    <t>Gateway Building Tower 2</t>
  </si>
  <si>
    <t>60 S 400 West, Salt Lake City, UT 84101</t>
  </si>
  <si>
    <t>Utah Communications Authority</t>
  </si>
  <si>
    <t>ITS Communications Building</t>
  </si>
  <si>
    <t>617 E 5300 S, Ogden, UT 84408</t>
  </si>
  <si>
    <t>Bald Mesa Communication Building</t>
  </si>
  <si>
    <t>Lasal Mountain east of Moab, Outside Moab, UT 84532</t>
  </si>
  <si>
    <t>Outside Moab</t>
  </si>
  <si>
    <t>Ensign Peak</t>
  </si>
  <si>
    <t>Ensign Peak, Salt Lake City, UT 84116</t>
  </si>
  <si>
    <t>Monroe Peak Communication</t>
  </si>
  <si>
    <t>Monroe Peak, Outside Monroe, UT 84754</t>
  </si>
  <si>
    <t>Outside Monroe</t>
  </si>
  <si>
    <t>Lake Mountain</t>
  </si>
  <si>
    <t>Saratoga Springs, UT 84045</t>
  </si>
  <si>
    <t>Ford Ridge</t>
  </si>
  <si>
    <t>Helper, UT 84526</t>
  </si>
  <si>
    <t>Little Mountain Ogden</t>
  </si>
  <si>
    <t>Hooper, UT</t>
  </si>
  <si>
    <t>Delle</t>
  </si>
  <si>
    <t>Rowley, UT 84029</t>
  </si>
  <si>
    <t>Rowley</t>
  </si>
  <si>
    <t>Dutch John, UT 84023</t>
  </si>
  <si>
    <t>Levan Peak Upper</t>
  </si>
  <si>
    <t>Barney Top</t>
  </si>
  <si>
    <t>Outside Escalante, UT 84726</t>
  </si>
  <si>
    <t>Outside Escalante</t>
  </si>
  <si>
    <t>Windy Ridge</t>
  </si>
  <si>
    <t>112°57'53.9"W 37°42'43.2"N, Cedar City, UT 84721</t>
  </si>
  <si>
    <t>Tabby Mountain</t>
  </si>
  <si>
    <t>Grizzly Ridge</t>
  </si>
  <si>
    <t>Grizzly Ridge, UT 84078</t>
  </si>
  <si>
    <t>Asphalt Ridge</t>
  </si>
  <si>
    <t>4 MI SW of Vernal, Asphalt Ridge, UT 84078</t>
  </si>
  <si>
    <t>Dunn Peak</t>
  </si>
  <si>
    <t>20 M W Northwest, Outside Snowville, UT 84336</t>
  </si>
  <si>
    <t>Outside Snowville</t>
  </si>
  <si>
    <t>Big Water Microwave Tower (Wahweap)</t>
  </si>
  <si>
    <t>Big Water, UT 84741</t>
  </si>
  <si>
    <t>Red Spur</t>
  </si>
  <si>
    <t>Red Spur Mountain, UT 84064</t>
  </si>
  <si>
    <t>Red Spur Mountain</t>
  </si>
  <si>
    <t>White Pine</t>
  </si>
  <si>
    <t>112°13'55.1"W 38°51'56.4"N, Fillmore, UT 84631</t>
  </si>
  <si>
    <t>Cove</t>
  </si>
  <si>
    <t>33 Mi E of Monroe, Outside Monroe, UT 84754</t>
  </si>
  <si>
    <t>Salina Canyon</t>
  </si>
  <si>
    <t>Jordan Aqueduct</t>
  </si>
  <si>
    <t>Utah Hill, St George</t>
  </si>
  <si>
    <t>24.2 M WNW of, St. George, UT 84770</t>
  </si>
  <si>
    <t>West Mountain</t>
  </si>
  <si>
    <t>111°49'18.0"W 40°05'24.4"N, Spanish Fork, UT 84661</t>
  </si>
  <si>
    <t>Green River, UT</t>
  </si>
  <si>
    <t>Spencers Bench</t>
  </si>
  <si>
    <t>37° 22' 26.04"N, 112°32'9.63" W, Glendale, UT 84729</t>
  </si>
  <si>
    <t>Vermillion Cliffs (New)</t>
  </si>
  <si>
    <t>37°3'36.94" N, 112°31'7.76" W, Kanab, UT 84741</t>
  </si>
  <si>
    <t>Hurricane Mesa</t>
  </si>
  <si>
    <t>La Verkin, UT 84745</t>
  </si>
  <si>
    <t>La Verkin</t>
  </si>
  <si>
    <t>37°31'47.13" N, 113°13'35.32" W, Kanarraville, UT 84742</t>
  </si>
  <si>
    <t>Castle Gate</t>
  </si>
  <si>
    <t>39°43'29.22"N, 110°51'18.39"W</t>
  </si>
  <si>
    <t>UCA Warehouse</t>
  </si>
  <si>
    <t>31 North Cutler Drive, North Salt Lake City, UT 84054</t>
  </si>
  <si>
    <t>North Salt Lake City</t>
  </si>
  <si>
    <t>Daniels</t>
  </si>
  <si>
    <t>40°25'14.5'' N, 111°19'19.9'' W, Independence, UT</t>
  </si>
  <si>
    <t>Independence</t>
  </si>
  <si>
    <t>Utah State University (North)</t>
  </si>
  <si>
    <t>111°48'19.00"W 41°44'43.00"N, Logan, UT</t>
  </si>
  <si>
    <t>Webb Hill</t>
  </si>
  <si>
    <t>113°34'30.0"W 113°34'30.0"W, St George, UT 84790</t>
  </si>
  <si>
    <t>Wendover Peak</t>
  </si>
  <si>
    <t>114°01'13.0"W 40°45'15.0"N, , UT</t>
  </si>
  <si>
    <t>Willow</t>
  </si>
  <si>
    <t>109°13'26.0"W 38°36'24.6"N, Moab, UT 84532</t>
  </si>
  <si>
    <t>Wolf Creek</t>
  </si>
  <si>
    <t>110°55'49.1"W 40°28'19.0"N, , UT</t>
  </si>
  <si>
    <t>Book Cliffs</t>
  </si>
  <si>
    <t>Thompson Springs, UT 84540</t>
  </si>
  <si>
    <t>Thompson Springs</t>
  </si>
  <si>
    <t>Cal Mtn</t>
  </si>
  <si>
    <t>Tremonton, UT</t>
  </si>
  <si>
    <t>Cedar Mtn. Emery</t>
  </si>
  <si>
    <t>Emery, UT 84518</t>
  </si>
  <si>
    <t>China Ridge</t>
  </si>
  <si>
    <t>City Creek</t>
  </si>
  <si>
    <t>Salt Lake City, Ut</t>
  </si>
  <si>
    <t>Clayton Peak</t>
  </si>
  <si>
    <t>Park City, UT</t>
  </si>
  <si>
    <t>Clearfield, UT 84105</t>
  </si>
  <si>
    <t>Clear Creek</t>
  </si>
  <si>
    <t>Current Creek</t>
  </si>
  <si>
    <t>Daniel, UT 84032</t>
  </si>
  <si>
    <t>Daniel</t>
  </si>
  <si>
    <t>Davis County Landfill</t>
  </si>
  <si>
    <t>South Weber, UT 84405</t>
  </si>
  <si>
    <t>South Weber</t>
  </si>
  <si>
    <t>Draper ZONE 1 SITE 3 SUBSITE</t>
  </si>
  <si>
    <t>East Bench</t>
  </si>
  <si>
    <t>Cedar Hills, UT 84602</t>
  </si>
  <si>
    <t>Cedar Hills</t>
  </si>
  <si>
    <t>East Park</t>
  </si>
  <si>
    <t>Red Canyon, UT 84023</t>
  </si>
  <si>
    <t>Red Canyon</t>
  </si>
  <si>
    <t>Summit, UT</t>
  </si>
  <si>
    <t>Summit</t>
  </si>
  <si>
    <t>Elizabeth</t>
  </si>
  <si>
    <t>Francis Peak</t>
  </si>
  <si>
    <t>Frisco Peak</t>
  </si>
  <si>
    <t>UT 84751</t>
  </si>
  <si>
    <t>Gillies</t>
  </si>
  <si>
    <t>UT 84713</t>
  </si>
  <si>
    <t>Goslin</t>
  </si>
  <si>
    <t>UT 84023</t>
  </si>
  <si>
    <t>Granite</t>
  </si>
  <si>
    <t>Alta, UT 84092</t>
  </si>
  <si>
    <t>Grapevine</t>
  </si>
  <si>
    <t>Gunnison Prison</t>
  </si>
  <si>
    <t>Hansel</t>
  </si>
  <si>
    <t>Herd Mountain</t>
  </si>
  <si>
    <t>Hobble Creek</t>
  </si>
  <si>
    <t>Horseshoe</t>
  </si>
  <si>
    <t>Ephraim, UT 84627</t>
  </si>
  <si>
    <t>Indian Canyon-Argyle</t>
  </si>
  <si>
    <t>Logan Peak</t>
  </si>
  <si>
    <t>Mahogany</t>
  </si>
  <si>
    <t>Nelson Peak</t>
  </si>
  <si>
    <t>Bingham Canyon, UT 84006</t>
  </si>
  <si>
    <t>Bingham Canyon</t>
  </si>
  <si>
    <t>Pink Cliffs</t>
  </si>
  <si>
    <t>Kanab, UT 84741</t>
  </si>
  <si>
    <t>Pisgah Peak</t>
  </si>
  <si>
    <t>Mantua, UT</t>
  </si>
  <si>
    <t>Point of Rocks</t>
  </si>
  <si>
    <t>Colorado City, AZ</t>
  </si>
  <si>
    <t>Colorado City</t>
  </si>
  <si>
    <t>Point of the Mountain</t>
  </si>
  <si>
    <t>14429 Minuteman Drive, Draper, UT 84020 United States</t>
  </si>
  <si>
    <t>Promontory</t>
  </si>
  <si>
    <t>Reservoir Hill</t>
  </si>
  <si>
    <t>Brigham City, UT</t>
  </si>
  <si>
    <t>Rockypoint</t>
  </si>
  <si>
    <t>Pleasant View, UT 84414</t>
  </si>
  <si>
    <t>Scipio Pass</t>
  </si>
  <si>
    <t>Snowville, UT 84334</t>
  </si>
  <si>
    <t>Washington Terrace, UT 84405</t>
  </si>
  <si>
    <t>Washington Terrace</t>
  </si>
  <si>
    <t>Steamboat</t>
  </si>
  <si>
    <t>Teasdale</t>
  </si>
  <si>
    <t>Teasdale, UT 84773</t>
  </si>
  <si>
    <t>Top of Rocks</t>
  </si>
  <si>
    <t>Toquerville</t>
  </si>
  <si>
    <t>St George, UT</t>
  </si>
  <si>
    <t>Beaver Mountain</t>
  </si>
  <si>
    <t>Beaver Mountain, UT 84321</t>
  </si>
  <si>
    <t>Blackcrook (Stone Mtn. Helo Site)</t>
  </si>
  <si>
    <t>Vernon, Utah</t>
  </si>
  <si>
    <t>Vernon</t>
  </si>
  <si>
    <t>Big Mountain</t>
  </si>
  <si>
    <t>37`30'35.4 N 113`39'34.3 W, Enterprise, UT 84725</t>
  </si>
  <si>
    <t>Enterprise</t>
  </si>
  <si>
    <t>Jack's Peak</t>
  </si>
  <si>
    <t>38°11'15.5"N 112°51'49.7"W, Minersville, UT 84752</t>
  </si>
  <si>
    <t>Minersville</t>
  </si>
  <si>
    <t>Henderson Point</t>
  </si>
  <si>
    <t>37°42'42.8"N 112°04'39.9"W, Tropic, UT 84776</t>
  </si>
  <si>
    <t>Phelps Hill</t>
  </si>
  <si>
    <t>39°41'07.9"N 110°51'40.7"W, Helper, UT 84526</t>
  </si>
  <si>
    <t>Clay Hills</t>
  </si>
  <si>
    <t>37°23'58.6"N 110°19'28.2"W, , UT 84533</t>
  </si>
  <si>
    <t>Warehouse Site</t>
  </si>
  <si>
    <t>31 N Cutler Drive, North Salt Lake City, UT 84054</t>
  </si>
  <si>
    <t>6620 E 100 S, Huntsville, UT 84317</t>
  </si>
  <si>
    <t>Cole Mountain</t>
  </si>
  <si>
    <t>38.870694, -111.609444</t>
  </si>
  <si>
    <t>Utah National Guard</t>
  </si>
  <si>
    <t>Beaver Armory</t>
  </si>
  <si>
    <t>120 S Main, Beaver, UT 84713</t>
  </si>
  <si>
    <t>Brigham City Armory</t>
  </si>
  <si>
    <t>985 N 500 West, Brigham City, UT 84302</t>
  </si>
  <si>
    <t>Logan Armory &amp; FMS</t>
  </si>
  <si>
    <t>530 S 500 W, Logan, UT 84321</t>
  </si>
  <si>
    <t>Price Armory</t>
  </si>
  <si>
    <t>584 N 500 E, Price, UT 84501</t>
  </si>
  <si>
    <t>Cedar City Armory</t>
  </si>
  <si>
    <t>1065 N Airport Rd, Cedar City, UT 84720</t>
  </si>
  <si>
    <t>West Jordan Armory Complex</t>
  </si>
  <si>
    <t>7604 Airport Rd, West Jordan, UT 84084</t>
  </si>
  <si>
    <t>Manti Armory</t>
  </si>
  <si>
    <t>89 W Union, Manti, UT 84642</t>
  </si>
  <si>
    <t>Mt Pleasant Armory</t>
  </si>
  <si>
    <t>525 W 1000 S, Mt Pleasant, UT 84647</t>
  </si>
  <si>
    <t>Richfield Armory</t>
  </si>
  <si>
    <t>650 W 100 S, Richfield, UT 84701</t>
  </si>
  <si>
    <t>Tooele Armory</t>
  </si>
  <si>
    <t>16 South 1st Street, Tooele, UT 84074</t>
  </si>
  <si>
    <t>Vernal Armory</t>
  </si>
  <si>
    <t>220 S 500 E, Vernal, UT 84078</t>
  </si>
  <si>
    <t>Armory American Fork</t>
  </si>
  <si>
    <t>251 S 200 E, American Fork, UT 84003</t>
  </si>
  <si>
    <t>Lehi Armory</t>
  </si>
  <si>
    <t>348 E Main, Lehi, UT 84043</t>
  </si>
  <si>
    <t>Springville Armory</t>
  </si>
  <si>
    <t>105 S 700 E, Springville, UT 84663</t>
  </si>
  <si>
    <t>St George Armory</t>
  </si>
  <si>
    <t>1710 E 4150 S, St. George, UT 84770</t>
  </si>
  <si>
    <t>Ogden Armory</t>
  </si>
  <si>
    <t>625 E 5300 S, Ogden, UT 84405</t>
  </si>
  <si>
    <t>Beaver FMS</t>
  </si>
  <si>
    <t>Draper Complex National Guard</t>
  </si>
  <si>
    <t>12953 S Minuteman Dr., Draper, UT 84020</t>
  </si>
  <si>
    <t>West Jordan Aviation North Hangar</t>
  </si>
  <si>
    <t>7563 S 4470 W7604 Airport Road, West Jordan, UT 84084</t>
  </si>
  <si>
    <t>Camp Williams Post Exchange</t>
  </si>
  <si>
    <t>17800 South Camp Williams Road, Riverton, UT 84065</t>
  </si>
  <si>
    <t>Camp Williams Officers Club</t>
  </si>
  <si>
    <t>17800 S Camp Williams Road, Bluffdale, UT 84065</t>
  </si>
  <si>
    <t>Camp Williams</t>
  </si>
  <si>
    <t>Blanding Armory</t>
  </si>
  <si>
    <t>10 West Freedom Dr., Blanding, UT 84511</t>
  </si>
  <si>
    <t>St George Armory MI</t>
  </si>
  <si>
    <t>1710 E 4150 S, St. George, UT 84790</t>
  </si>
  <si>
    <t>Vernal FMS</t>
  </si>
  <si>
    <t>84 S 1500 E, Vernal, UT 84078</t>
  </si>
  <si>
    <t>Tooele FMS</t>
  </si>
  <si>
    <t>Tooele Army Depot, Tooele, UT 84074</t>
  </si>
  <si>
    <t>West Jordan Armory Storage #10</t>
  </si>
  <si>
    <t>7607 S Airport Rd, West Jordan, UT 84084</t>
  </si>
  <si>
    <t>West Jordan FMS</t>
  </si>
  <si>
    <t>West Jordan Aviation South Hangar</t>
  </si>
  <si>
    <t>7604 S Airport Rd, West Jordan, UT 84084</t>
  </si>
  <si>
    <t>Camp Williams Storage Facility</t>
  </si>
  <si>
    <t>Camp Williams Armory BN-19TH</t>
  </si>
  <si>
    <t>Cedar City Vehicle Storage</t>
  </si>
  <si>
    <t>American Fork FMS &amp; Armory</t>
  </si>
  <si>
    <t>Orem Armory</t>
  </si>
  <si>
    <t>951 S Geneva Rd, Orem, UT 84058</t>
  </si>
  <si>
    <t>St George Cold Storage #1</t>
  </si>
  <si>
    <t>Blanding FMS</t>
  </si>
  <si>
    <t>10 W Freedom 105-5, Blanding, UT 84511</t>
  </si>
  <si>
    <t>Camp Williams Readiness Center</t>
  </si>
  <si>
    <t>Camp Williams, Riverton, UT 84065</t>
  </si>
  <si>
    <t>Camp Williams Medical Unit Readiness Center</t>
  </si>
  <si>
    <t>17800 South Camp Williams, Bluffdale, UT 84065</t>
  </si>
  <si>
    <t>Camp Williams Wind Generator</t>
  </si>
  <si>
    <t>Draper East Gate Security</t>
  </si>
  <si>
    <t>12953 S Minuteman Drive, Draper, UT 84020</t>
  </si>
  <si>
    <t>17800 South Camp Williams Road, Bluffdale, UT 84065</t>
  </si>
  <si>
    <t>Camp Williams Tass Barracks I</t>
  </si>
  <si>
    <t>Logan Armory Storage</t>
  </si>
  <si>
    <t>590 S 500 W, Logan, UT 84321</t>
  </si>
  <si>
    <t>Camp Williams Pump House #2</t>
  </si>
  <si>
    <t>17111 S Camp Williams Road, Bluffdale, UT 84065</t>
  </si>
  <si>
    <t>North Salt Lake Readiness Center &amp; FMS &amp; CST</t>
  </si>
  <si>
    <t>1624 North 2000 West, Salt Lake City, UT 84116</t>
  </si>
  <si>
    <t>Camp Williams Electrical Building, Solar Power &amp; Contents</t>
  </si>
  <si>
    <t>17800 Camp Williams, Bluffdale, UT 84065</t>
  </si>
  <si>
    <t>Camp Williams RTI Classroom #10</t>
  </si>
  <si>
    <t>Camp Williams RTI Classroom #11</t>
  </si>
  <si>
    <t>Camp Williams RTI Classroom #12</t>
  </si>
  <si>
    <t>Camp Williams RTI Classroom #13</t>
  </si>
  <si>
    <t>Camp Williams RTI Classroom #14</t>
  </si>
  <si>
    <t>Camp Williams RTI Classroom #15</t>
  </si>
  <si>
    <t>Camp Williams RTI Classroom #16</t>
  </si>
  <si>
    <t>Camp Williams Pool Concession Building</t>
  </si>
  <si>
    <t>Camp Williams Pool Pavillion #2</t>
  </si>
  <si>
    <t>Camp Williams Pool Pavillion #3</t>
  </si>
  <si>
    <t>Camp Williams Pool Pavillion #4</t>
  </si>
  <si>
    <t>Camp Williams Pool Pavillion #5</t>
  </si>
  <si>
    <t>Camp Williams Pool Pavillion #6</t>
  </si>
  <si>
    <t>Camp Williams Joint Language Training Center #5</t>
  </si>
  <si>
    <t>Ogden FMS</t>
  </si>
  <si>
    <t>625 E 5300 S, Ogden, UT 84402</t>
  </si>
  <si>
    <t>Orem Storage</t>
  </si>
  <si>
    <t>951 S Geneva Road, Orem, UT 84058</t>
  </si>
  <si>
    <t>Richfield FMS</t>
  </si>
  <si>
    <t>620 W 200 S, Richfield, UT 84701</t>
  </si>
  <si>
    <t>Camp Williams Bachelor Enlisted Quarters Facility</t>
  </si>
  <si>
    <t>17800 Camp Williams Rd, Bluffdale, UT 84065</t>
  </si>
  <si>
    <t>Camp Williams Service Club</t>
  </si>
  <si>
    <t>Camp Williams, UT 84065</t>
  </si>
  <si>
    <t>Ogden Armory Parachute Storage Facility</t>
  </si>
  <si>
    <t>ogden, Ogden, UT 84408</t>
  </si>
  <si>
    <t>Camp Williams TASS Administration Building</t>
  </si>
  <si>
    <t>Camp Williams HRF Controlled Climate Storage Facility</t>
  </si>
  <si>
    <t>Camp Williams Heat Trainer Building</t>
  </si>
  <si>
    <t>Camp Williams Bachelor Enlisted Quarters Mechanical Building</t>
  </si>
  <si>
    <t>17800 South Camp Williams Road, , 84020</t>
  </si>
  <si>
    <t>Camp Williams TASS Ph II Barracks</t>
  </si>
  <si>
    <t>Camp Williams Sunrise Chapel</t>
  </si>
  <si>
    <t>Camp Williams Joint Language Training Center #7</t>
  </si>
  <si>
    <t>17800 Camp Williams Road, Bluffdale, UT 84065</t>
  </si>
  <si>
    <t>Camp Williams Connex Cafe</t>
  </si>
  <si>
    <t>Mt Pleasant FMS</t>
  </si>
  <si>
    <t>Camp Williams QRP Building</t>
  </si>
  <si>
    <t>West Jordan Aircraft Storage</t>
  </si>
  <si>
    <t>Camp Williams Environmental Building</t>
  </si>
  <si>
    <t>Camp Williams Battalion Maintenance Facility</t>
  </si>
  <si>
    <t>Camp Williams Utes Storage Building 3</t>
  </si>
  <si>
    <t>St George Armory Complex</t>
  </si>
  <si>
    <t>1710 E 4150 S, St George, UT 84770</t>
  </si>
  <si>
    <t>West Jordan Armory Storage #7</t>
  </si>
  <si>
    <t>West Jordan Armory Storage #5</t>
  </si>
  <si>
    <t>Draper CFMO Storage North</t>
  </si>
  <si>
    <t>Draper CFMO Storage South</t>
  </si>
  <si>
    <t>Manti FMS</t>
  </si>
  <si>
    <t>104 E 100 N, Manti, UT 84642</t>
  </si>
  <si>
    <t>Cedar City Armory Storage #1</t>
  </si>
  <si>
    <t>Cedar City Armory Storage #2</t>
  </si>
  <si>
    <t>Cedar City Armory Storage #3</t>
  </si>
  <si>
    <t>Cedar City Armory Storage #4</t>
  </si>
  <si>
    <t>1065 N Airport Rd, Cedar City, UT 94720</t>
  </si>
  <si>
    <t>Cedar City Armory Storage #5</t>
  </si>
  <si>
    <t>Camp Williams Joint Language Training Center Storage Building</t>
  </si>
  <si>
    <t>Camp Williams Physical Fitness Building</t>
  </si>
  <si>
    <t>Camp Williams Building Storage</t>
  </si>
  <si>
    <t>St George FMS</t>
  </si>
  <si>
    <t>St George Cold Storage #2</t>
  </si>
  <si>
    <t>St George Cold Storage #3</t>
  </si>
  <si>
    <t>St George Cold Storage #4</t>
  </si>
  <si>
    <t>Lehi Storage Building</t>
  </si>
  <si>
    <t>370 E Main, Lehi, UT 84043</t>
  </si>
  <si>
    <t>Brigham City Vehicle Storage</t>
  </si>
  <si>
    <t>985 N 500 W, Brigham City, UT 84302</t>
  </si>
  <si>
    <t>Brigham City Storage Building</t>
  </si>
  <si>
    <t>Ogden Storage Building #2</t>
  </si>
  <si>
    <t>Ogden Storage Building #1</t>
  </si>
  <si>
    <t>Ogden Storage Building #3</t>
  </si>
  <si>
    <t>Ogden Storage Building #4</t>
  </si>
  <si>
    <t>American Fork Storage Building #1</t>
  </si>
  <si>
    <t>American Fork Storage Building #2</t>
  </si>
  <si>
    <t>American Fork Storage Building #3</t>
  </si>
  <si>
    <t>American Fork Storage Building #4</t>
  </si>
  <si>
    <t>American Fork Storage Building #5</t>
  </si>
  <si>
    <t>Spanish Fork Storage Building #1</t>
  </si>
  <si>
    <t>2751 N Main, Spanish Fork, UT 84660</t>
  </si>
  <si>
    <t>Spanish Fork Storage Building #2</t>
  </si>
  <si>
    <t>Spanish Fork Wash Building</t>
  </si>
  <si>
    <t>Spanish Fork Storage Building #3</t>
  </si>
  <si>
    <t>Spanish Fork Storage Building #4</t>
  </si>
  <si>
    <t>Spanish Fork Storage Building #5</t>
  </si>
  <si>
    <t>Spanish Fork Storage Building #6</t>
  </si>
  <si>
    <t>Mt Pleasant Vehicle Storage Building</t>
  </si>
  <si>
    <t>Mt Pleasant Storage Building #1</t>
  </si>
  <si>
    <t>Mt Pleasant Storage Building #2</t>
  </si>
  <si>
    <t>Price Storage Building</t>
  </si>
  <si>
    <t>Richfield Storage Building #1</t>
  </si>
  <si>
    <t>Richfield Strorage Building #2</t>
  </si>
  <si>
    <t>Richfield Storage Building #3</t>
  </si>
  <si>
    <t>Richfield Storage Building #4</t>
  </si>
  <si>
    <t>Richfield Storage Building #5</t>
  </si>
  <si>
    <t>Beaver Storage Building #1</t>
  </si>
  <si>
    <t>Beaver Storage Building #2</t>
  </si>
  <si>
    <t>Beaver Storage Building #3</t>
  </si>
  <si>
    <t>West Jordan Parking Cover</t>
  </si>
  <si>
    <t>West Jordan Simulator Cover</t>
  </si>
  <si>
    <t>Camp Williams Bldg 9000 Solar Canopy</t>
  </si>
  <si>
    <t>West Jordan Armory Storage #9</t>
  </si>
  <si>
    <t>West Jordan Aviation Parking Cover</t>
  </si>
  <si>
    <t>Draper Parking Cover #1</t>
  </si>
  <si>
    <t>12953 South Minuteman Dr, Draper, UT 84020</t>
  </si>
  <si>
    <t>Draper Parking Cover #2</t>
  </si>
  <si>
    <t>Camp Williams FEMA-CEM</t>
  </si>
  <si>
    <t>17800 S Camp Williams Road, Camp Williams, UT 84065</t>
  </si>
  <si>
    <t>Draper Recruiting Storage</t>
  </si>
  <si>
    <t>Camp Williams TISA Cold Storage Facility</t>
  </si>
  <si>
    <t>Camp Williams RTI Classroom #1</t>
  </si>
  <si>
    <t>Camp Williams RTI Classroom #2</t>
  </si>
  <si>
    <t>Camp Williams RTI Classroom #3</t>
  </si>
  <si>
    <t>Camp Williams RTI Classroom #4</t>
  </si>
  <si>
    <t>Camp Williams RTI Classroom #5</t>
  </si>
  <si>
    <t>17800 S Camp Williams Road, Riverton, UT 84065</t>
  </si>
  <si>
    <t>Camp Williams RTI Classroom #6</t>
  </si>
  <si>
    <t>17800 S Camp Williams Road, Bluffadale, UT 84065</t>
  </si>
  <si>
    <t>Bluffadale</t>
  </si>
  <si>
    <t>Camp Williams RTI Classroom #7</t>
  </si>
  <si>
    <t>Camp Williams RTI Classroom #9</t>
  </si>
  <si>
    <t>Camp Williams USPFO Contingency Warehouse</t>
  </si>
  <si>
    <t>Camp Williams Facility Maintenance Building</t>
  </si>
  <si>
    <t>Camp Williams Water Supply Building - Nonpotable</t>
  </si>
  <si>
    <t>Camp Williams Unit Storage - 300th mi</t>
  </si>
  <si>
    <t>Camp Williams Unit Storage 193 AV &amp; 115 EN</t>
  </si>
  <si>
    <t>Camp Williams Unit Storage - 115th</t>
  </si>
  <si>
    <t>Camp Williams Unit Storage - 19SF SFEP</t>
  </si>
  <si>
    <t>Camp Williams Unit Storage - 142 MI</t>
  </si>
  <si>
    <t>Camp Williams Unit Storage - 211 AV BN</t>
  </si>
  <si>
    <t>Camp Williams Unit Storage - 19th SF SPT</t>
  </si>
  <si>
    <t>Camp Williams Unit Storage - 211th IBN</t>
  </si>
  <si>
    <t>Camp Williams Unit Storage - HHB ICA</t>
  </si>
  <si>
    <t>Camp Williams Unit Storage - HHC 115</t>
  </si>
  <si>
    <t>Camp Williams Unit Storage STARC</t>
  </si>
  <si>
    <t>Camp Williams Unit Storage - B/1457 EN</t>
  </si>
  <si>
    <t>Camp Williams Unit Storage - 145SVC</t>
  </si>
  <si>
    <t>Camp Williams Armory 1670</t>
  </si>
  <si>
    <t>Camp Williams Unit Storage - 115 CSE</t>
  </si>
  <si>
    <t>Camp Williams Unit Storage - HHC-1457 EN</t>
  </si>
  <si>
    <t>Camp Williams Unit Storage - HHC/1457 EN</t>
  </si>
  <si>
    <t>Camp Williams Unit Storage HHC/115 EN BN</t>
  </si>
  <si>
    <t>Camp Williams Unit Storage - 116 SCE</t>
  </si>
  <si>
    <t>Camp Williams Unit Storage - 116 CSE</t>
  </si>
  <si>
    <t>Camp Williams Unit Storage - OMS 9</t>
  </si>
  <si>
    <t>Camp Williams Unit Storage SVC/145</t>
  </si>
  <si>
    <t>Camp Williams Armory-117 Engineers</t>
  </si>
  <si>
    <t>Camp Williams Flammable Material Storehouse</t>
  </si>
  <si>
    <t>Camp Williams Unit Storage-DOL</t>
  </si>
  <si>
    <t>Camp Williams Billeting Storage</t>
  </si>
  <si>
    <t>Camp Williams Weapons Cleaning Building</t>
  </si>
  <si>
    <t>Camp Williams Utes Building West</t>
  </si>
  <si>
    <t>Camp Williams Utes Hazmat Storage #1</t>
  </si>
  <si>
    <t>Camp Williams Utes Flammable Storage 2</t>
  </si>
  <si>
    <t>Camp Williams Utes Storage Building 2</t>
  </si>
  <si>
    <t>Camp Williams Firehouse</t>
  </si>
  <si>
    <t>Camp Williams Utes Building East</t>
  </si>
  <si>
    <t>Camp Williams Utes Hazmat Storage #2</t>
  </si>
  <si>
    <t>Camp Williams Utes Flammable Storage 1</t>
  </si>
  <si>
    <t>Camp Williams Maintenance Storage</t>
  </si>
  <si>
    <t>Camp Williams 19th SF</t>
  </si>
  <si>
    <t>Camp Williams RTI Applied Instruction Building</t>
  </si>
  <si>
    <t>Camp Williams ITAM Office</t>
  </si>
  <si>
    <t>Camp Williams RTI Offices</t>
  </si>
  <si>
    <t>Camp Williams Training Aids Center</t>
  </si>
  <si>
    <t>Camp Williams RTI Simulator Facility</t>
  </si>
  <si>
    <t>Camp Williams Waiting Shelter</t>
  </si>
  <si>
    <t>Camp Williams Enlisted Barracks</t>
  </si>
  <si>
    <t>Camp Williams Separate Toilet/Shower</t>
  </si>
  <si>
    <t>Camp Williams Latrine</t>
  </si>
  <si>
    <t>Camp Williams RTI Supply Building</t>
  </si>
  <si>
    <t>Camp Williams Enlisted Dining Facility</t>
  </si>
  <si>
    <t>Camp Williams Administration General Purpose</t>
  </si>
  <si>
    <t>Camp Williams Training Site Command</t>
  </si>
  <si>
    <t>Camp Williams Operations/Range Control</t>
  </si>
  <si>
    <t>Camp Williams Parachute Maintenance Building</t>
  </si>
  <si>
    <t>Camp Williams BN Headquarters Buildings</t>
  </si>
  <si>
    <t>Camp Williams CFMO</t>
  </si>
  <si>
    <t>Camp Williams BN 19th SF Headquarters Building</t>
  </si>
  <si>
    <t>Camp Williams Laundry</t>
  </si>
  <si>
    <t>Camp Williams BN Headquarters Building</t>
  </si>
  <si>
    <t>Camp Williams Funeral Honors</t>
  </si>
  <si>
    <t>Camp Williams General Instruction Facility</t>
  </si>
  <si>
    <t>Camp Williams Telephone Exchange Building &amp; Contents</t>
  </si>
  <si>
    <t>Camp Williams MWR Program</t>
  </si>
  <si>
    <t>Camp Williams Detached Latrine/Shower</t>
  </si>
  <si>
    <t>Camp Williams Sergeant Majors House</t>
  </si>
  <si>
    <t>Camp Williams Senior Enlisted Quarters</t>
  </si>
  <si>
    <t>Camp Well House - Potable</t>
  </si>
  <si>
    <t>Camp Williams Outdoor Pool Service Building</t>
  </si>
  <si>
    <t>Camp Williams Recreation Shelter - Pool</t>
  </si>
  <si>
    <t>Camp Williams Pool House</t>
  </si>
  <si>
    <t>Camp Williams Sentry Station - Main Gate</t>
  </si>
  <si>
    <t>Camp Williams Billet Office/Mail Room</t>
  </si>
  <si>
    <t>Camp Williams Joint Language Training Center Admin #6</t>
  </si>
  <si>
    <t>Camp Williams Garrison Headquarters Building</t>
  </si>
  <si>
    <t>Detached Latrine/Showers</t>
  </si>
  <si>
    <t>Camp Williams General's House - Officer Quarters</t>
  </si>
  <si>
    <t>Camp Williams Distinguished Visitors Quarter A and B</t>
  </si>
  <si>
    <t>Camp Williams Joint Language Training Center #4</t>
  </si>
  <si>
    <t>Camp Williams Joint Language Training Center #3</t>
  </si>
  <si>
    <t>Camp Williams Joint Language Training Center #2</t>
  </si>
  <si>
    <t>Camp Williams Aaron Butler Special Forces</t>
  </si>
  <si>
    <t>Nephi National Guard Readiness Center</t>
  </si>
  <si>
    <t>1920 West Airport Lane, Nephi, UT 84648</t>
  </si>
  <si>
    <t>Helper Building</t>
  </si>
  <si>
    <t>5129 Highway 6, Helper, UT 84526</t>
  </si>
  <si>
    <t>Spanish Fork Armory/Maint</t>
  </si>
  <si>
    <t>Camp Williams RTI Classroom #8</t>
  </si>
  <si>
    <t>Camp Williams Joint Language Training Center #1</t>
  </si>
  <si>
    <t>Utah Schools for the Deaf and the Blind</t>
  </si>
  <si>
    <t>USDB Salt Lake Campus</t>
  </si>
  <si>
    <t>1655 E 3300 S, Salt Lake City, UT 84106</t>
  </si>
  <si>
    <t>Portable Classroom #2</t>
  </si>
  <si>
    <t>Westmore Elementary, Orem, UT 84057</t>
  </si>
  <si>
    <t>Portable Classroom</t>
  </si>
  <si>
    <t>Orem Elementary, Orem, UT 84057</t>
  </si>
  <si>
    <t>Residential Cottage #1</t>
  </si>
  <si>
    <t>742 Harrison Blvd, Ogden, UT 84404</t>
  </si>
  <si>
    <t>Residential Cottage #2</t>
  </si>
  <si>
    <t>Residential Cottage #3</t>
  </si>
  <si>
    <t>Residential Cottage #4</t>
  </si>
  <si>
    <t>Portable Classroom #3</t>
  </si>
  <si>
    <t>Westmore Elementary, Orem, UT 84058</t>
  </si>
  <si>
    <t>Storage Sheds</t>
  </si>
  <si>
    <t>USD Storage Shed</t>
  </si>
  <si>
    <t>450 S 400 E, Orem, UT 84057</t>
  </si>
  <si>
    <t>Maintenance Shelter</t>
  </si>
  <si>
    <t>450 W 400 S, Orem, UT 84057</t>
  </si>
  <si>
    <t>OEC Campus</t>
  </si>
  <si>
    <t>Elizabeth DeLong School</t>
  </si>
  <si>
    <t>1160 W 900 S, Springville, UT 84663</t>
  </si>
  <si>
    <t>USD High School</t>
  </si>
  <si>
    <t>1595 E Woodland Ave, Salt Lake City, UT 84106</t>
  </si>
  <si>
    <t>Outreach Online Portable</t>
  </si>
  <si>
    <t>1160 W. 900 S., Springville, UT 84663</t>
  </si>
  <si>
    <t>Millcreek Portable</t>
  </si>
  <si>
    <t>3761 South 1100 East, Salt Lake City, UT 84106</t>
  </si>
  <si>
    <t>SUSD Portable Bloomington Hills</t>
  </si>
  <si>
    <t>919 East Brigham Road, St. George, UT 84790 United States</t>
  </si>
  <si>
    <t>Ogden Portable</t>
  </si>
  <si>
    <t>742 Harrison Boulevard, Ogden, UT 84404 United States</t>
  </si>
  <si>
    <t>1629 East 3300 South</t>
  </si>
  <si>
    <t>1629 East 3300 South, Salt Lake City, UT 84106</t>
  </si>
  <si>
    <t>Deaf &amp; Blind School</t>
  </si>
  <si>
    <t>742 HARRISON BLVD, Ogden, UT</t>
  </si>
  <si>
    <t>Utah State Fairpark</t>
  </si>
  <si>
    <t>Cattle Building #8</t>
  </si>
  <si>
    <t>155 N 1000 W, Salt Lake City, UT 84116</t>
  </si>
  <si>
    <t>Cattle Building #9</t>
  </si>
  <si>
    <t>Cattle Building #10</t>
  </si>
  <si>
    <t>Sheep Building #11</t>
  </si>
  <si>
    <t>Market Building #13</t>
  </si>
  <si>
    <t>Pioneer Building #23</t>
  </si>
  <si>
    <t>Restroom South #25</t>
  </si>
  <si>
    <t>Heritage Building #5</t>
  </si>
  <si>
    <t>Wildlife Building #6</t>
  </si>
  <si>
    <t>Promontory Hall Building #3</t>
  </si>
  <si>
    <t>Zion Building #34</t>
  </si>
  <si>
    <t>Grandstand Bleachers #36</t>
  </si>
  <si>
    <t>Fairpark Grand #4</t>
  </si>
  <si>
    <t>Fairpark Cafeteria #38</t>
  </si>
  <si>
    <t>Maintenance Shop #50</t>
  </si>
  <si>
    <t>Fairpark Administration #1</t>
  </si>
  <si>
    <t>Bonneville Building #2</t>
  </si>
  <si>
    <t>Pigeon/Poultry #24</t>
  </si>
  <si>
    <t>Livestock Show Ring #16</t>
  </si>
  <si>
    <t>Multi Purpose Building #51</t>
  </si>
  <si>
    <t>Hay Barn #41</t>
  </si>
  <si>
    <t>Grandstand Ticket Trailer #35</t>
  </si>
  <si>
    <t>Discovery Building #32</t>
  </si>
  <si>
    <t>Rabbit Barn #18</t>
  </si>
  <si>
    <t>Pig Pavilion #12</t>
  </si>
  <si>
    <t>FFA Friends #19</t>
  </si>
  <si>
    <t>Ticket Booths (15)</t>
  </si>
  <si>
    <t>South Food Court #20</t>
  </si>
  <si>
    <t>North Food Court #37</t>
  </si>
  <si>
    <t>Gazebo #26</t>
  </si>
  <si>
    <t>Wasatch Building #31</t>
  </si>
  <si>
    <t>Car Port #30</t>
  </si>
  <si>
    <t>Restroom #42</t>
  </si>
  <si>
    <t>Grandstand Entertainment Trailer #40</t>
  </si>
  <si>
    <t>Little Hands on the Farm - Buildings #55</t>
  </si>
  <si>
    <t>Deseret Building #7</t>
  </si>
  <si>
    <t>155 N 1000 W, Salt Lake City, UT 84101</t>
  </si>
  <si>
    <t>South Plaza Picnic Pavilion</t>
  </si>
  <si>
    <t>North Food Court Picnic Pavilion</t>
  </si>
  <si>
    <t>Conference Center #33 Fairpark</t>
  </si>
  <si>
    <t>155 N 1000 W, , 84116</t>
  </si>
  <si>
    <t>Days of 47 Arena</t>
  </si>
  <si>
    <t>155 N 1000 W, SALT LAKE CITY, UT 84116</t>
  </si>
  <si>
    <t>SALT LAKE CITY</t>
  </si>
  <si>
    <t>Days of 47 Arena Grandstand</t>
  </si>
  <si>
    <t>Arena Hospitality Building</t>
  </si>
  <si>
    <t>Arena Ticket Booth</t>
  </si>
  <si>
    <t>Utah State University</t>
  </si>
  <si>
    <t>Old Main Building</t>
  </si>
  <si>
    <t>810 E 510 N, Logan, UT 84322</t>
  </si>
  <si>
    <t>Public Relations</t>
  </si>
  <si>
    <t>550 N 800 E, Logan, UT 84322</t>
  </si>
  <si>
    <t>Family Life Center</t>
  </si>
  <si>
    <t>490 N 700 E, Logan, UT 84322</t>
  </si>
  <si>
    <t>WW Lundberg Building</t>
  </si>
  <si>
    <t>850 E 470 N, Logan, UT 84322</t>
  </si>
  <si>
    <t>Ray B West Building</t>
  </si>
  <si>
    <t>850 E 480 N, Logan, UT 84322</t>
  </si>
  <si>
    <t>Spectrum Building</t>
  </si>
  <si>
    <t>900 E 900 N, Logan, UT 84322</t>
  </si>
  <si>
    <t>Physical Education</t>
  </si>
  <si>
    <t>700 N 850 E, Logan, UT 84322</t>
  </si>
  <si>
    <t>890 E 480 N, Logan, UT 84322</t>
  </si>
  <si>
    <t>Geology Building</t>
  </si>
  <si>
    <t>880 E 560 N, Logan, UT 84322</t>
  </si>
  <si>
    <t>Animal Science Building</t>
  </si>
  <si>
    <t>850 E 560 N, Logan, UT 84321</t>
  </si>
  <si>
    <t>Teaching Greenhouse</t>
  </si>
  <si>
    <t>1390 N 800 E, Logan, UT 84321</t>
  </si>
  <si>
    <t>John A. Widstoe Hall</t>
  </si>
  <si>
    <t>540 N 810 E, Logan, UT 84322</t>
  </si>
  <si>
    <t>Field House</t>
  </si>
  <si>
    <t>700 N 810 E, Logan, UT 84322</t>
  </si>
  <si>
    <t>Industrial Science</t>
  </si>
  <si>
    <t>700 N 1050 E, Logan, UT 84321</t>
  </si>
  <si>
    <t>Military Science Building</t>
  </si>
  <si>
    <t>700 N 850 E, Logan, UT 84321</t>
  </si>
  <si>
    <t>Observatory</t>
  </si>
  <si>
    <t>960 East 1150 North, Logan, UT 84321</t>
  </si>
  <si>
    <t>Veterinarian Science Bacteriology</t>
  </si>
  <si>
    <t>700 N 900 E, Logan, UT 84322</t>
  </si>
  <si>
    <t>Information Traffic Control Building</t>
  </si>
  <si>
    <t>850 East 700 North, Logan, UT 84321</t>
  </si>
  <si>
    <t>Quinney Lawson Building</t>
  </si>
  <si>
    <t>950 E 700 N, Logan, UT 84321</t>
  </si>
  <si>
    <t>Facilities Building</t>
  </si>
  <si>
    <t>1250 E 750 N, Logan, UT 84322</t>
  </si>
  <si>
    <t>David B. Haight Alumni Center</t>
  </si>
  <si>
    <t>650 N 800 E, Logan, UT 84322</t>
  </si>
  <si>
    <t>Technology Building</t>
  </si>
  <si>
    <t>650 N 1050 E, Logan, UT 84321</t>
  </si>
  <si>
    <t>Motor Pool Stores &amp; Storage</t>
  </si>
  <si>
    <t>1200 N 820 E, Logan, UT 84322</t>
  </si>
  <si>
    <t>Nutrition Food Science</t>
  </si>
  <si>
    <t>750 N 1200 E, Logan, UT 84322</t>
  </si>
  <si>
    <t>Eccles Business Building</t>
  </si>
  <si>
    <t>525 N 970 E, Logan, UT 84322</t>
  </si>
  <si>
    <t>Biology Natural Resources</t>
  </si>
  <si>
    <t>910 E 675 N, Logan, UT 84322</t>
  </si>
  <si>
    <t>East Campus Off Complex</t>
  </si>
  <si>
    <t>700 N 1300 E, Logan, UT 84321</t>
  </si>
  <si>
    <t>Human Resources</t>
  </si>
  <si>
    <t>1175 E 700 N, Logan, UT 84321</t>
  </si>
  <si>
    <t>Merrill Hall Dorm</t>
  </si>
  <si>
    <t>1080 E 560 N, Logan, UT 84322</t>
  </si>
  <si>
    <t>Fine Arts Center</t>
  </si>
  <si>
    <t>1110 E 610 N, Logan, UT 84322</t>
  </si>
  <si>
    <t>Richards Hall Dorm</t>
  </si>
  <si>
    <t>700 N 1050 E, Logan, UT 84322</t>
  </si>
  <si>
    <t>Bullen Hall Dorm</t>
  </si>
  <si>
    <t>1120 E 750 N, Logan, UT 84321</t>
  </si>
  <si>
    <t>Caine College Headquarters</t>
  </si>
  <si>
    <t>1100 E 700 N, Logan, UT 84321</t>
  </si>
  <si>
    <t>MultiMedia Distance Learning</t>
  </si>
  <si>
    <t>750 N 1150 E, Logan, UT 84321</t>
  </si>
  <si>
    <t>Aggie Village Building 1</t>
  </si>
  <si>
    <t>1100 East 1100 North, Logan, UT 84322</t>
  </si>
  <si>
    <t>Aggie Village Utility Building</t>
  </si>
  <si>
    <t>Lyric Theatre</t>
  </si>
  <si>
    <t>28 W Center Street, Logan, UT 84322</t>
  </si>
  <si>
    <t>1020 E 750 N, Logan, UT 84321</t>
  </si>
  <si>
    <t>Mountain View Tower</t>
  </si>
  <si>
    <t>1060 E 780 N, Logan, UT 84322</t>
  </si>
  <si>
    <t>Career Center - Voc Education</t>
  </si>
  <si>
    <t>470 E 600 N, Price, UT 84501</t>
  </si>
  <si>
    <t>Geary Theatre Auditorium</t>
  </si>
  <si>
    <t>451 E 400 N, Price, UT 84501</t>
  </si>
  <si>
    <t>Library Building</t>
  </si>
  <si>
    <t>422 E 400 N, Price, UT 84501</t>
  </si>
  <si>
    <t>Center for Workforce Development</t>
  </si>
  <si>
    <t>420 N 300 E, Price, UT 84501</t>
  </si>
  <si>
    <t>Sessions Dorm</t>
  </si>
  <si>
    <t>451 N 200 E, Price, UT 84501</t>
  </si>
  <si>
    <t>528 N 300 E, Price, UT 84501</t>
  </si>
  <si>
    <t>Housing- Storage 1</t>
  </si>
  <si>
    <t>960 East 1150 North, Logan, UT 84322</t>
  </si>
  <si>
    <t>1417 E 1300 N, Logan, UT 84322</t>
  </si>
  <si>
    <t>Classroom - Gun Shed</t>
  </si>
  <si>
    <t>850 East 470 North, Logan, UT 84322</t>
  </si>
  <si>
    <t>Stadium Facilities West</t>
  </si>
  <si>
    <t>875 E 1050 N, Logan, UT 84321</t>
  </si>
  <si>
    <t>Stadium North Pumphouse</t>
  </si>
  <si>
    <t>Stadium Facilities East</t>
  </si>
  <si>
    <t>Teaching Greenhouse Storage</t>
  </si>
  <si>
    <t>1390 North 800 East, Logan, UT 84321</t>
  </si>
  <si>
    <t>Maeser Lab</t>
  </si>
  <si>
    <t>550 N 800 E, Logan, UT 84321</t>
  </si>
  <si>
    <t>Taggart Student Center</t>
  </si>
  <si>
    <t>Amphitheatre</t>
  </si>
  <si>
    <t>760 E 450 N, Logan, UT 84322</t>
  </si>
  <si>
    <t>Eccles Conference Center</t>
  </si>
  <si>
    <t>550 N 900 E, Logan, UT 84321</t>
  </si>
  <si>
    <t>University Inn</t>
  </si>
  <si>
    <t>650 N 875 E, Logan, UT 84322</t>
  </si>
  <si>
    <t>Parking Terrace</t>
  </si>
  <si>
    <t>850 E 700 N, Logan, UT 84322</t>
  </si>
  <si>
    <t>Distribution</t>
  </si>
  <si>
    <t>925 E 1080 N, Logan, UT 84321</t>
  </si>
  <si>
    <t>Experiment Station Greenhouse</t>
  </si>
  <si>
    <t>1410 North 800 East, Logan, UT 84321</t>
  </si>
  <si>
    <t>Davis Hall</t>
  </si>
  <si>
    <t>1230 E 1000 N, Logan, UT 84321</t>
  </si>
  <si>
    <t>Emma Eccles Jones Hall</t>
  </si>
  <si>
    <t>1215 E 1000 N, Logan, UT 84321</t>
  </si>
  <si>
    <t>Morgan Hall</t>
  </si>
  <si>
    <t>1255 E 1000 N, Logan, UT 84321</t>
  </si>
  <si>
    <t>Rich Hall</t>
  </si>
  <si>
    <t>1275 E 1000 N, Logan, UT 84321</t>
  </si>
  <si>
    <t>San Juan Hall</t>
  </si>
  <si>
    <t>1359 E 1000 N, Logan, UT 84321</t>
  </si>
  <si>
    <t>Summit Hall</t>
  </si>
  <si>
    <t>1379 E 1000 N, Logan, UT 84321</t>
  </si>
  <si>
    <t>Wasatch Hall</t>
  </si>
  <si>
    <t>1345 E 1000 N, Logan, UT 84321</t>
  </si>
  <si>
    <t>Lundstrom Hall</t>
  </si>
  <si>
    <t>1295 E 1000 N, Logan, UT 84321</t>
  </si>
  <si>
    <t>Mitchell Home</t>
  </si>
  <si>
    <t>1300 East 700 North, Logan, UT 84321</t>
  </si>
  <si>
    <t>Mitchell Home Garage</t>
  </si>
  <si>
    <t>Engineering Labs</t>
  </si>
  <si>
    <t>1060 E 610 N, Logan, UT 84322</t>
  </si>
  <si>
    <t>Fine Arts Visual</t>
  </si>
  <si>
    <t>1200 E 700 N, Logan, UT 84322</t>
  </si>
  <si>
    <t>Jensen Historical Farm Residence 1</t>
  </si>
  <si>
    <t>4063 S 2800 W, Wellsville, UT 84339</t>
  </si>
  <si>
    <t>Jensen Historical Farm Garage 1</t>
  </si>
  <si>
    <t>4061 S 2800 W, Wellsville, UT 84322</t>
  </si>
  <si>
    <t>Jensen Historical Farm Pumphouse</t>
  </si>
  <si>
    <t>4046 S 2800 W, Wellsville, UT 84339</t>
  </si>
  <si>
    <t>Jensen Historical Farm Granary</t>
  </si>
  <si>
    <t>4065 S 2800 W, Wellsville, UT 84339</t>
  </si>
  <si>
    <t>Jensen Historical Farm Workshop</t>
  </si>
  <si>
    <t>2872 S 4070 S, Wellsville, UT 84339</t>
  </si>
  <si>
    <t>Jensen Historical Farm Storage Shed</t>
  </si>
  <si>
    <t>2891 W 4060 S, Wellsville, UT 84339</t>
  </si>
  <si>
    <t>Jensen Historical Farm Carriage Shed</t>
  </si>
  <si>
    <t>4041 S 2800 W, Wellsville, UT 84339</t>
  </si>
  <si>
    <t>Jensen Historical Farm Barn 2</t>
  </si>
  <si>
    <t>4042 S 2800 W, Wellsville, UT 84339</t>
  </si>
  <si>
    <t>Jensen Historical Farm Storage</t>
  </si>
  <si>
    <t>2893 W 4070 S, Wellsville, UT 84339</t>
  </si>
  <si>
    <t>Jensen Historical Farm Smoke House</t>
  </si>
  <si>
    <t>4048 S 2830 W, Wellsville, UT 84339</t>
  </si>
  <si>
    <t>Jensen Historical Farm Root Cellar</t>
  </si>
  <si>
    <t>4046 S 2830 W, Wellsville, UT 84339</t>
  </si>
  <si>
    <t>Jensen Historical Farm Summer Kitchen</t>
  </si>
  <si>
    <t>4044 S 2830 W, Wellsville, UT 84339</t>
  </si>
  <si>
    <t>Jensen Historical Farm Farm House</t>
  </si>
  <si>
    <t>4042 S 2830 W, Wellsville, UT 84339</t>
  </si>
  <si>
    <t>Jensen Historical Farm Hen House</t>
  </si>
  <si>
    <t>4043 S 2830 W, Wellsville, UT 84339</t>
  </si>
  <si>
    <t>Jensen Historical Farm Blacksmith Shop</t>
  </si>
  <si>
    <t>2813 W 4040 S, Wellsville, UT 84339</t>
  </si>
  <si>
    <t>Animal Husbandry Residence</t>
  </si>
  <si>
    <t>3597 S 2830 W, Wellsville, UT 84339</t>
  </si>
  <si>
    <t>Animal Husbandry Animal Shed 1</t>
  </si>
  <si>
    <t>3528 S 2380 W, Wellsville, UT 84339</t>
  </si>
  <si>
    <t>Animal Husbandry Storage 2</t>
  </si>
  <si>
    <t>3588 S 2380 W, Wellsville, UT 84339</t>
  </si>
  <si>
    <t>Animal Husbandry Hay Storage</t>
  </si>
  <si>
    <t>2327 W 3600 S, Wellsville, UT 84339</t>
  </si>
  <si>
    <t>Motor Pool Service Station &amp; Storage</t>
  </si>
  <si>
    <t>870 E 1400 N, Logan, UT 84322</t>
  </si>
  <si>
    <t>Motor Pool Vehicle Storage</t>
  </si>
  <si>
    <t>Motor Pool Storage 1</t>
  </si>
  <si>
    <t>Motor Pool Storage 2</t>
  </si>
  <si>
    <t>Motor Pool Storage 3</t>
  </si>
  <si>
    <t>Motor Pool Vehicle Storage Extension</t>
  </si>
  <si>
    <t>Green Canyon Garage Storage</t>
  </si>
  <si>
    <t>1900 N 1700 E, Logan, UT 84322</t>
  </si>
  <si>
    <t>Green Canyon Laboratory Storage (North)</t>
  </si>
  <si>
    <t>Green Canyon Pumphouse East</t>
  </si>
  <si>
    <t>Green Canyon Pumphouse West</t>
  </si>
  <si>
    <t>Green Canyon Office</t>
  </si>
  <si>
    <t>Green Canyon- Ecology Lab</t>
  </si>
  <si>
    <t>Utah Conservation Corps</t>
  </si>
  <si>
    <t>1483 Canyon RD, Logan, UT 84322</t>
  </si>
  <si>
    <t>Greenville Garage Storage</t>
  </si>
  <si>
    <t>1800 N 800 E, Logan, UT 84322</t>
  </si>
  <si>
    <t>Greenville Grain Storage</t>
  </si>
  <si>
    <t>Greenville Storage Barn</t>
  </si>
  <si>
    <t>Greenville Storage Shed</t>
  </si>
  <si>
    <t>Greenville Storage Building</t>
  </si>
  <si>
    <t>Evans Storage &amp; Garage</t>
  </si>
  <si>
    <t>2030 South HWY 165, Millville, UT 84321</t>
  </si>
  <si>
    <t>Millville</t>
  </si>
  <si>
    <t>Evans Storage 1</t>
  </si>
  <si>
    <t>Drainage Experiment Farm Service Building</t>
  </si>
  <si>
    <t>1600 North 1800 West, Logan, UT 84321</t>
  </si>
  <si>
    <t>Bear Lake Environmental Lab</t>
  </si>
  <si>
    <t>1730 South Bear Lake BLVD, Garden City, UT 84028</t>
  </si>
  <si>
    <t>Bear Lake Residence 1</t>
  </si>
  <si>
    <t>1726 South Bear Lake BLVD, Garden City, UT 84028</t>
  </si>
  <si>
    <t>Panguitch Residence</t>
  </si>
  <si>
    <t>2534 North Highway 89, Panguitch, UT 84759</t>
  </si>
  <si>
    <t>Panguitch Equipment Shed</t>
  </si>
  <si>
    <t>Panguitch Lavatory</t>
  </si>
  <si>
    <t>Panguitch Animal Shed 2</t>
  </si>
  <si>
    <t>Panguitch Grain Storage</t>
  </si>
  <si>
    <t>Panguitch Animal Shed 4</t>
  </si>
  <si>
    <t>Panguitch Animal Shed 5</t>
  </si>
  <si>
    <t>Pumphouse- HPER Building</t>
  </si>
  <si>
    <t>700 North 850 East, Logan, UT 84322</t>
  </si>
  <si>
    <t>Pumphouse Business</t>
  </si>
  <si>
    <t>525 North 970 East, Logan, UT 84322</t>
  </si>
  <si>
    <t>Pumphouse Fine Arts</t>
  </si>
  <si>
    <t>1110 East 610 North, Logan, UT 84322</t>
  </si>
  <si>
    <t>Pumphouse Reservoir</t>
  </si>
  <si>
    <t>2000 E 800 N, Logan, UT 84322</t>
  </si>
  <si>
    <t>Pumphouse- Veterinary Science &amp; Bacteriology</t>
  </si>
  <si>
    <t>920 E 700 N, Logan, UT 84322</t>
  </si>
  <si>
    <t>Electrical Substation Shed- North</t>
  </si>
  <si>
    <t>1150 N 1200 E, Logan, UT 84322</t>
  </si>
  <si>
    <t>Electrical Substation Shed- South</t>
  </si>
  <si>
    <t>500 N 1600 E, Logan, UT 84322</t>
  </si>
  <si>
    <t>Turkey Research Center- Mill &amp; Storage</t>
  </si>
  <si>
    <t>520 North Main, Ephraim, UT 84627</t>
  </si>
  <si>
    <t>Turkey Research Center Storage</t>
  </si>
  <si>
    <t>Turkey Research Center- Turkey Pole Barn</t>
  </si>
  <si>
    <t>Turkey Reseach Center- Equipment Storage Shed 1</t>
  </si>
  <si>
    <t>Pumphouse Tanner Foundation</t>
  </si>
  <si>
    <t>850 E 600 B, Logan, UT 84322</t>
  </si>
  <si>
    <t>Kaysville Horticulture Farm- Storage Shed</t>
  </si>
  <si>
    <t>725 South 50 West, Kaysville, UT 84037</t>
  </si>
  <si>
    <t>Blue Creek Storage Building</t>
  </si>
  <si>
    <t>23600 N 17200 W, Blue Creek, UT 84337</t>
  </si>
  <si>
    <t>Blue Creek</t>
  </si>
  <si>
    <t>Blue Creek Lavatory</t>
  </si>
  <si>
    <t>23600 N 17200 W, Tremonton, UT 84337</t>
  </si>
  <si>
    <t>Blue Creek Grain Storage</t>
  </si>
  <si>
    <t>Purchasing/Receiving</t>
  </si>
  <si>
    <t>530 N 300 E, Price, UT 84501</t>
  </si>
  <si>
    <t>Physical Education/BDAC</t>
  </si>
  <si>
    <t>475 E 400 N, Price, UT 84501</t>
  </si>
  <si>
    <t>Tucker Dorm</t>
  </si>
  <si>
    <t>555 N 275 E, Price, UT 84501</t>
  </si>
  <si>
    <t>West Instructional Building</t>
  </si>
  <si>
    <t>155 E 500 N, Price, UT 84501</t>
  </si>
  <si>
    <t>Burtenshaw Dorm</t>
  </si>
  <si>
    <t>555 N 250 E, Price, UT 84501</t>
  </si>
  <si>
    <t>Storage South Housing</t>
  </si>
  <si>
    <t>Storage North Housing</t>
  </si>
  <si>
    <t>Housing Carpenter Shop</t>
  </si>
  <si>
    <t>Family Life Link Bridge</t>
  </si>
  <si>
    <t>Track Storage Shed 1</t>
  </si>
  <si>
    <t>Track Storage Shed 2</t>
  </si>
  <si>
    <t>Football Storage Shed 3</t>
  </si>
  <si>
    <t>Stadium Facilities South</t>
  </si>
  <si>
    <t>Track Storage Shed 3</t>
  </si>
  <si>
    <t>Traffic Control Booth 2</t>
  </si>
  <si>
    <t>Lillywhite Building</t>
  </si>
  <si>
    <t>970 E 700 N, Logan, UT 84321</t>
  </si>
  <si>
    <t>Student Health &amp; Wellness Center</t>
  </si>
  <si>
    <t>1100 North 875 East, Logan, UT 84341</t>
  </si>
  <si>
    <t>Vehicle Storage Facilities</t>
  </si>
  <si>
    <t>1250 East 800 North, Logan, UT 84321</t>
  </si>
  <si>
    <t>Facilities Maintenance</t>
  </si>
  <si>
    <t>1250 E 750 North, Logan, UT 84321</t>
  </si>
  <si>
    <t>Ground Maintenance Building Facilities</t>
  </si>
  <si>
    <t>1300 E 790 N, Logan, UT 84321</t>
  </si>
  <si>
    <t>Biotechnology Center</t>
  </si>
  <si>
    <t>944 E 610 N, Logan, UT 84322</t>
  </si>
  <si>
    <t>Natural Resources</t>
  </si>
  <si>
    <t>975 E 675 N, Logan, UT 84322</t>
  </si>
  <si>
    <t>Experiment Station Storage Building</t>
  </si>
  <si>
    <t>University Reserve</t>
  </si>
  <si>
    <t>1150 E 700 N, Logan, UT 84321</t>
  </si>
  <si>
    <t>Science Engineering Research - SER</t>
  </si>
  <si>
    <t>1010 E 610 N, Logan, UT 84322</t>
  </si>
  <si>
    <t>Harrison Museum of Art</t>
  </si>
  <si>
    <t>1100 E 675 N, Logan, UT 84321</t>
  </si>
  <si>
    <t>Sculpture Lab</t>
  </si>
  <si>
    <t>675 N 1150 E, Logan, UT 84321</t>
  </si>
  <si>
    <t>Cafeteria/San Juan Center</t>
  </si>
  <si>
    <t>690 W 200 S, Blanding, UT 84511</t>
  </si>
  <si>
    <t>Dorms A &amp; B/San Juan Center</t>
  </si>
  <si>
    <t>639 W 100 S, Blanding, UT 84511</t>
  </si>
  <si>
    <t>South Farm Weather Station</t>
  </si>
  <si>
    <t>2640 S 2400 W, Wellsville, UT 84339</t>
  </si>
  <si>
    <t>Animal Husbandry Grain Storage Shed</t>
  </si>
  <si>
    <t>2283 W 3600 S, Wellsville, UT 84339</t>
  </si>
  <si>
    <t>Greenhouse Physical Plant</t>
  </si>
  <si>
    <t>1130 E 1300 N, Logan, UT 84322</t>
  </si>
  <si>
    <t>Landscaping Storage- Physical Plant</t>
  </si>
  <si>
    <t>1320 N 900 E, Logan, UT 84322</t>
  </si>
  <si>
    <t>Research Agents Containment Center</t>
  </si>
  <si>
    <t>1130 E 1310 N, Logan, UT 84322</t>
  </si>
  <si>
    <t>Motor Pool- Storage 4</t>
  </si>
  <si>
    <t>1250 N 850 E, Logan, UT 84322</t>
  </si>
  <si>
    <t>Motor Pool Area Paint Shop</t>
  </si>
  <si>
    <t>880 E 1300 N, Logan, UT 84322</t>
  </si>
  <si>
    <t>Skaggs Research Lab</t>
  </si>
  <si>
    <t>1541 N 800 E, Logan, UT 84322</t>
  </si>
  <si>
    <t>Utah Water Research Lab- UWRL</t>
  </si>
  <si>
    <t>1600 E Canyon Road, Logan, UT 84322</t>
  </si>
  <si>
    <t>Utah Water Research Lab Greenhouse</t>
  </si>
  <si>
    <t>Greenville Laboratory &amp; Storage 1</t>
  </si>
  <si>
    <t>Greenville Garage &amp; Shed Storage</t>
  </si>
  <si>
    <t>Greenville Laboratory &amp; Storage 2</t>
  </si>
  <si>
    <t>Bear Lake USU Training Center</t>
  </si>
  <si>
    <t>1750 South Bear Lake BLVD, Garden City, UT 84028</t>
  </si>
  <si>
    <t>Turkey Research Center- Farm House</t>
  </si>
  <si>
    <t>150 E College, Ephraim, UT 84627</t>
  </si>
  <si>
    <t>Turkey Research Center- Solar Turkey Brooder</t>
  </si>
  <si>
    <t>Kaysville Horticulture Farm- Storage Building</t>
  </si>
  <si>
    <t>Caine Dairy Residence</t>
  </si>
  <si>
    <t>4310 S HWY 89/91, Wellsville, UT 84339</t>
  </si>
  <si>
    <t>Caine Dairy Garage</t>
  </si>
  <si>
    <t>4300 S Hwy 91, Wellsville, UT 84339</t>
  </si>
  <si>
    <t>Caine Dairy Hay Storage 1</t>
  </si>
  <si>
    <t>Caine Dairy Hay Storage 2</t>
  </si>
  <si>
    <t>Caine Dairy Equipment Shed</t>
  </si>
  <si>
    <t>Caine Dairy Pumphouse 1</t>
  </si>
  <si>
    <t>Caine Dairy Headquarters Building</t>
  </si>
  <si>
    <t>Caine Dairy Milking Barn</t>
  </si>
  <si>
    <t>Caine Dairy Research Building</t>
  </si>
  <si>
    <t>Caine Dairy Grain Storage</t>
  </si>
  <si>
    <t>Caine Dairy Maternity Shed 1</t>
  </si>
  <si>
    <t>Caine Dairy Post Wean Calf Shed</t>
  </si>
  <si>
    <t>Richmond Residence</t>
  </si>
  <si>
    <t>8592 North HWY 91, Richmond, UT 84333</t>
  </si>
  <si>
    <t>Richmond Hay Storage</t>
  </si>
  <si>
    <t>Richmond Equipment Shed</t>
  </si>
  <si>
    <t>Bear Lake Observatory</t>
  </si>
  <si>
    <t>802 N Logan Rd, Garden City, UT 84028</t>
  </si>
  <si>
    <t>Tintic Research Building</t>
  </si>
  <si>
    <t>1530 South Hwy 36, Eureka, UT 84628</t>
  </si>
  <si>
    <t>Bear River Activities and Skills Center</t>
  </si>
  <si>
    <t>810 N 800 E, Logan, UT 84322</t>
  </si>
  <si>
    <t>Uintah Basin Branch Campus- Roosevelt Classrooms</t>
  </si>
  <si>
    <t>987 E Lagoon 124-9, Roosevelt, UT 84066</t>
  </si>
  <si>
    <t>Lab Animal Research Center</t>
  </si>
  <si>
    <t>700 North 900 East, Logan, UT 84321</t>
  </si>
  <si>
    <t>Quinney Library</t>
  </si>
  <si>
    <t>975 E 670 N, Logan, UT 84321</t>
  </si>
  <si>
    <t>Animal Husbandry Cattle Handling Shed</t>
  </si>
  <si>
    <t>3550 S 2300 W, Wellsville, UT 84339</t>
  </si>
  <si>
    <t>Green Canyon Goat &amp; Sheep Barn</t>
  </si>
  <si>
    <t>Green Canyon- Storage Shed 2</t>
  </si>
  <si>
    <t>Green Canyon Steel Granary</t>
  </si>
  <si>
    <t>Caine Dairy Springer Shed</t>
  </si>
  <si>
    <t>Agricultural Systems Technology &amp; Education</t>
  </si>
  <si>
    <t>1450 N 800 E, Logan, UT 84322</t>
  </si>
  <si>
    <t>Richmond Animal Shed 1</t>
  </si>
  <si>
    <t>Richmond Animal Shed 2</t>
  </si>
  <si>
    <t>Richmond Animal Shed 3</t>
  </si>
  <si>
    <t>Aaron Jones Dorm Phase I</t>
  </si>
  <si>
    <t>590 North 300 East, Price, UT 84501</t>
  </si>
  <si>
    <t>Research Agents Containment Center Storage Shed</t>
  </si>
  <si>
    <t>1400 N 800 E, Logan, UT 84322</t>
  </si>
  <si>
    <t>Caine Dairy Pumphouse 2</t>
  </si>
  <si>
    <t>Caine Dairy Barn 1 (North)</t>
  </si>
  <si>
    <t>Caine Dairy Barn 2 (South)</t>
  </si>
  <si>
    <t>Roosevelt Storage Building</t>
  </si>
  <si>
    <t>Ross Smart Veterinarian Diagnostic Laboratory</t>
  </si>
  <si>
    <t>1100 E 1400 North, Logan, UT 84322</t>
  </si>
  <si>
    <t>Industrial Park Building</t>
  </si>
  <si>
    <t>3420 S 220 W, Price, UT 84501</t>
  </si>
  <si>
    <t>Career Center Storage Building</t>
  </si>
  <si>
    <t>1235 N 850 E, Logan, UT 84322</t>
  </si>
  <si>
    <t>USDA Bee Biology &amp; Systematics Laboratory</t>
  </si>
  <si>
    <t>1410 N 800 E, Logan, UT 84321</t>
  </si>
  <si>
    <t>Merrill/Cazier Library</t>
  </si>
  <si>
    <t>570 N 930 E, Logan, UT 84322</t>
  </si>
  <si>
    <t>Campus Services &amp; Storage</t>
  </si>
  <si>
    <t>1200 N 850 E, Logan, UT 84322</t>
  </si>
  <si>
    <t>San Juan Technology Center</t>
  </si>
  <si>
    <t>Housing Vehicle Maintenance Shed</t>
  </si>
  <si>
    <t>Housing Warehouse</t>
  </si>
  <si>
    <t>Snow Hall</t>
  </si>
  <si>
    <t>1305 East 1000 North, Logan, UT 84322</t>
  </si>
  <si>
    <t>Women's Softball Ann Booth</t>
  </si>
  <si>
    <t>1300 N 800 E, Logan, UT 84341</t>
  </si>
  <si>
    <t>Bus Storage Facility</t>
  </si>
  <si>
    <t>Yurt</t>
  </si>
  <si>
    <t>Blind Hollow - Logan Canyon, Logan, UT 84322</t>
  </si>
  <si>
    <t>Greenville - Laboratory Storage</t>
  </si>
  <si>
    <t>Track Press Box</t>
  </si>
  <si>
    <t>Pumphouse - East Campus Office</t>
  </si>
  <si>
    <t>700 North 1350 East, Logan, UT 84322</t>
  </si>
  <si>
    <t>Airport Hanger FL-10</t>
  </si>
  <si>
    <t>Logan/Cache Airport Hanger FL10, Logan, UT 84321</t>
  </si>
  <si>
    <t>Human Services Research Center</t>
  </si>
  <si>
    <t>765 N 990 E, Logan, UT 84322</t>
  </si>
  <si>
    <t>Animal Husbandry Grain Storage</t>
  </si>
  <si>
    <t>3575 S 2300 W, Wellsville, UT 84339</t>
  </si>
  <si>
    <t>Weather Modification Cabin</t>
  </si>
  <si>
    <t>Sinks Area Off HWY 89, Logan, UT 84322</t>
  </si>
  <si>
    <t>American West Heritage Center Livery Stable</t>
  </si>
  <si>
    <t>4025 S Hwy 89-91 Wellsville, Wellsville, UT 84339</t>
  </si>
  <si>
    <t>American West Heritage Center Opera House</t>
  </si>
  <si>
    <t>4025 S Hwy 91, Wellsville, UT 84339</t>
  </si>
  <si>
    <t>Stan Laub Training Center</t>
  </si>
  <si>
    <t>1275 N 1000 E, Logan, UT 84322</t>
  </si>
  <si>
    <t>Logan/Cache Airport Hanger FL-11</t>
  </si>
  <si>
    <t>2500 North 900 West, Logan, UT 84322</t>
  </si>
  <si>
    <t>Family &amp; Human Development (West)</t>
  </si>
  <si>
    <t>670 E 500 N, Logan, UT 84322</t>
  </si>
  <si>
    <t>American West Heritage Center Storage</t>
  </si>
  <si>
    <t>American West Heritage Center General Store</t>
  </si>
  <si>
    <t>4025 S Highway 89-91, Wellsville, UT 84339</t>
  </si>
  <si>
    <t>College Center</t>
  </si>
  <si>
    <t>490 N 300 E, Price, UT 84501</t>
  </si>
  <si>
    <t>Logan Airport - Hanger B-11</t>
  </si>
  <si>
    <t>2500 North 900 West, Logan, UT 84321</t>
  </si>
  <si>
    <t>Turkey Research Farm-Sustainable Agriculture Center-Equipment Storage Shed 2</t>
  </si>
  <si>
    <t>Blue Creek Restroom</t>
  </si>
  <si>
    <t>Arts &amp; Conference Center</t>
  </si>
  <si>
    <t>465 N 600 E, Price, UT 84501</t>
  </si>
  <si>
    <t>American West Heritage Center Oxen Barn</t>
  </si>
  <si>
    <t>American West Heritage Center Welcome Center</t>
  </si>
  <si>
    <t>American West Heritage Center Log Cabin</t>
  </si>
  <si>
    <t>American West Heritage Center Dugout</t>
  </si>
  <si>
    <t>Facilities Maintenance #2</t>
  </si>
  <si>
    <t>Eccles Science Learning Center</t>
  </si>
  <si>
    <t>Kaysville Horticulture Farm- Equipment Shed</t>
  </si>
  <si>
    <t>725 South 50 West, Kaysville, UT 84307</t>
  </si>
  <si>
    <t>Kaysville Horticulture Farm- Tool Shed</t>
  </si>
  <si>
    <t>Utah Botanical Center Greenhouse</t>
  </si>
  <si>
    <t>725 S 150 E, Kaysville, UT 84307</t>
  </si>
  <si>
    <t>Utah Botanical Center Barn</t>
  </si>
  <si>
    <t>Uintah Basin Branch Campus- Roosevelt Education Center</t>
  </si>
  <si>
    <t>985 E Lagoon St, Roosevelt, UT 84066</t>
  </si>
  <si>
    <t>Utah House</t>
  </si>
  <si>
    <t>Central Energy Plant</t>
  </si>
  <si>
    <t>925 N 900 E, Logan, UT 84322</t>
  </si>
  <si>
    <t>Livestock Teaching &amp; Judging Pavilion</t>
  </si>
  <si>
    <t>3580 S HWY 89/91, Wellsville, UT 84339</t>
  </si>
  <si>
    <t>First Dam Power Plant</t>
  </si>
  <si>
    <t>Canyon Road, Logan, UT 84322</t>
  </si>
  <si>
    <t>First Dam Shed</t>
  </si>
  <si>
    <t>Caine Dairy Hay Barn</t>
  </si>
  <si>
    <t>Soccer Field Restroom</t>
  </si>
  <si>
    <t>1025 E 1400 N, Logan, UT 84322</t>
  </si>
  <si>
    <t>Innovation Campus Pumphouse</t>
  </si>
  <si>
    <t>410 Research Parkway, North Logan, UT 84341</t>
  </si>
  <si>
    <t>North Logan</t>
  </si>
  <si>
    <t>Utah Botanical Center Trailhead Pavilion</t>
  </si>
  <si>
    <t>725 S 150 E, Kaysville, UT 84037</t>
  </si>
  <si>
    <t>Engineering Building (New)</t>
  </si>
  <si>
    <t>1090 E 590 N, Logan, UT 84322</t>
  </si>
  <si>
    <t>Reeves Building</t>
  </si>
  <si>
    <t>485 E 400 N, Price, UT 84501</t>
  </si>
  <si>
    <t>Animal Husbandry Swine Facility</t>
  </si>
  <si>
    <t>2248 W 3600 S, Logan, UT 84322</t>
  </si>
  <si>
    <t>Evans Greenhouse</t>
  </si>
  <si>
    <t>2030 South HWY 165, Millville, UT 84341</t>
  </si>
  <si>
    <t>Bear Lake- Fisheries Storage Building</t>
  </si>
  <si>
    <t>Maverik Stadium Concession Stand</t>
  </si>
  <si>
    <t>875 East 1050 North, Logan, UT 84322</t>
  </si>
  <si>
    <t>Stadium Ticket Booth 4</t>
  </si>
  <si>
    <t>875 E 1050 N, Logan, UT 84322</t>
  </si>
  <si>
    <t>Johnson Field Storage Shed</t>
  </si>
  <si>
    <t>1300 N 800 E, Logan, UT 84322</t>
  </si>
  <si>
    <t>Utah Science Technology and Research Bio Innovations Building</t>
  </si>
  <si>
    <t>620 E 1600 N, Logan, UT 84321</t>
  </si>
  <si>
    <t>Airport Hangar FL-13</t>
  </si>
  <si>
    <t>2500 N 900 West, Logan, UT 84321</t>
  </si>
  <si>
    <t>Tooele Regional Campus New Building</t>
  </si>
  <si>
    <t>1021 W Vine, Tooele, UT 84074</t>
  </si>
  <si>
    <t>Aggie Parking Terrace</t>
  </si>
  <si>
    <t>600 N 710 E, Logan, UT 84322</t>
  </si>
  <si>
    <t>Dale and Adele Young Teaching Greenhouses</t>
  </si>
  <si>
    <t>1390 N 800 East, Logan, UT 84321</t>
  </si>
  <si>
    <t>Bee Lab Greenhouse</t>
  </si>
  <si>
    <t>1410 N 800 East, Logan, UT 84321</t>
  </si>
  <si>
    <t>Aggies Village Private Branch Exchange Telecomm</t>
  </si>
  <si>
    <t>Greenville Farm Garage</t>
  </si>
  <si>
    <t>1885 North 800 East, Logan, UT 84322</t>
  </si>
  <si>
    <t>Living Learning Community A</t>
  </si>
  <si>
    <t>800 E 600 North, Logan, UT 84322</t>
  </si>
  <si>
    <t>Living Learning Community B</t>
  </si>
  <si>
    <t>Living Learning Community C</t>
  </si>
  <si>
    <t>Living Learning Community D</t>
  </si>
  <si>
    <t>Living Learning Community E</t>
  </si>
  <si>
    <t>Living Learning Community F</t>
  </si>
  <si>
    <t>Visitor Information Center</t>
  </si>
  <si>
    <t>600 E Darwin Dr, Logan, UT 84322</t>
  </si>
  <si>
    <t>Cache Junction Granary</t>
  </si>
  <si>
    <t>Cache Junction, Cache Junction, UT 84304</t>
  </si>
  <si>
    <t>Cache Junction</t>
  </si>
  <si>
    <t>Cache Junction Storage Shed</t>
  </si>
  <si>
    <t>South Farm Building</t>
  </si>
  <si>
    <t>3580 South HWY 89, Logan, UT 84321</t>
  </si>
  <si>
    <t>South Farm Sheep Barn Shelter</t>
  </si>
  <si>
    <t>Equine Center Horse Stalls</t>
  </si>
  <si>
    <t>3742 S 2400 W, Wellsville, UT 84339</t>
  </si>
  <si>
    <t>Equine Center Indoor Arena</t>
  </si>
  <si>
    <t>3726 S 2400 W, Wellsville, UT 84339</t>
  </si>
  <si>
    <t>New Maintenance Shop Building</t>
  </si>
  <si>
    <t>College of Eastern Utah campus, Blanding, UT 84511</t>
  </si>
  <si>
    <t>Child Care</t>
  </si>
  <si>
    <t>750 West 250 South, Blanding, UT 84511</t>
  </si>
  <si>
    <t>EDUCAT Building</t>
  </si>
  <si>
    <t>238 North 100 East, Blanding, UT 84511</t>
  </si>
  <si>
    <t>Library &amp; Health Sciences</t>
  </si>
  <si>
    <t>576 West 200 South, Blanding, UT 84511</t>
  </si>
  <si>
    <t>USU Eastern-Montezuma Creek</t>
  </si>
  <si>
    <t>375 North 400 West, Montezuma Creek, UT 84534</t>
  </si>
  <si>
    <t>Monticello Center</t>
  </si>
  <si>
    <t>248 South 100 East, Blanding, UT 84535</t>
  </si>
  <si>
    <t>4 Rock Door Drive, Blanding, UT 84536</t>
  </si>
  <si>
    <t>Quad Building</t>
  </si>
  <si>
    <t>613 West 200 South, Blanding, UT 84511</t>
  </si>
  <si>
    <t>Emma Eccles Jones Early Childhood Education and Research Center</t>
  </si>
  <si>
    <t>920 E 750 North, Logan, UT 84322</t>
  </si>
  <si>
    <t>David G Sant Engineering Innovation</t>
  </si>
  <si>
    <t>1060 East 610 North, Logan, UT 84321</t>
  </si>
  <si>
    <t>Jet Center Hanger</t>
  </si>
  <si>
    <t>2500 North 900 West, Logan, UT 84341</t>
  </si>
  <si>
    <t>Pumphouse Well- Natural Resources</t>
  </si>
  <si>
    <t>975 East 675 North, Logan, UT 84322</t>
  </si>
  <si>
    <t>Matthew Hillyard Animal Teaching &amp; Research Center</t>
  </si>
  <si>
    <t>3695 S 2400 W, Wellsville, UT 84339</t>
  </si>
  <si>
    <t>Multimedia Services Tower</t>
  </si>
  <si>
    <t>750 North 1150 East, Logan, UT 84321</t>
  </si>
  <si>
    <t>Utah Botanical Center Shade House</t>
  </si>
  <si>
    <t>725 Sego Lily Drive, Kaysville, UT 84037</t>
  </si>
  <si>
    <t>Utah Water Research Lab- Hydraulics Lab</t>
  </si>
  <si>
    <t>1560 East Canyon Road Bldg B, Logan, UT 84322</t>
  </si>
  <si>
    <t>Utah Water Research Lab- Structures Lab</t>
  </si>
  <si>
    <t>1560 East Canyon Road Bldg A, Logan, UT 84322</t>
  </si>
  <si>
    <t>Wetlands Discovery Point</t>
  </si>
  <si>
    <t>676 South 50 West, Kaysville, UT 84037</t>
  </si>
  <si>
    <t>Athletics North End Zone</t>
  </si>
  <si>
    <t>Regional Campus Distance Education Building</t>
  </si>
  <si>
    <t>980 E 700 N, Logan, UT 84322</t>
  </si>
  <si>
    <t>Huntsman Hall</t>
  </si>
  <si>
    <t>USU Student Recreation and Wellness Center</t>
  </si>
  <si>
    <t>USU Campus, Logan, UT 84322</t>
  </si>
  <si>
    <t>Bingham Entrepeneurship and Energy Research Center</t>
  </si>
  <si>
    <t>320 North 2000 West, Vernal, UT 84078</t>
  </si>
  <si>
    <t>CEU San Juan Administration</t>
  </si>
  <si>
    <t>157 South 650 West, Blanding, UT 84511</t>
  </si>
  <si>
    <t>Agricultural Science Building</t>
  </si>
  <si>
    <t>511 N 970 E, Logan, UT 84322</t>
  </si>
  <si>
    <t>Icon Sports Performance Center</t>
  </si>
  <si>
    <t>855 E 1100 N, Logan, UT 84321</t>
  </si>
  <si>
    <t>D. Craig Aston Pavillion</t>
  </si>
  <si>
    <t>1390 N. 800 E., Logan, UT 84322</t>
  </si>
  <si>
    <t>Equine Center Stallion Barn</t>
  </si>
  <si>
    <t>3685 S 2400 W, Wellsville, UT 84339</t>
  </si>
  <si>
    <t>Equine Center Equipment Shed</t>
  </si>
  <si>
    <t>3784 S 2400 W, Wellsville, UT 84339</t>
  </si>
  <si>
    <t>Equine Center Horse Shed 1</t>
  </si>
  <si>
    <t>3735 S 2400 W, Wellsville, UT 84339</t>
  </si>
  <si>
    <t>Equine Center Horse Shed 2</t>
  </si>
  <si>
    <t>3745 S 2400 S, Wellsville, UT 84339</t>
  </si>
  <si>
    <t>Tooele Science and Technology Building</t>
  </si>
  <si>
    <t>345 South Tooele Boulevard, Tooele, UT 84074</t>
  </si>
  <si>
    <t>USU Brigham City Regional Campus Academic Building</t>
  </si>
  <si>
    <t>911 S Main, Brigham City, UT 84302</t>
  </si>
  <si>
    <t>Swaner Farm Barn</t>
  </si>
  <si>
    <t>5510 N Hwy 224, Park City, UT 84098</t>
  </si>
  <si>
    <t>Swaner Farm Storage</t>
  </si>
  <si>
    <t>Swaner Garage</t>
  </si>
  <si>
    <t>Algae Test &amp; Evaluation</t>
  </si>
  <si>
    <t>2700 W 200 N, Logan, UT 84332</t>
  </si>
  <si>
    <t>Swaner Farm House</t>
  </si>
  <si>
    <t>Swaner Cow Barn</t>
  </si>
  <si>
    <t>Swaner Hay Storage</t>
  </si>
  <si>
    <t>Swaner Pavilion</t>
  </si>
  <si>
    <t>1000 W Highland Drive, Park City, UT 84098</t>
  </si>
  <si>
    <t>Swaner Eco Center</t>
  </si>
  <si>
    <t>1258 Center Drive, Park City, UT 84098</t>
  </si>
  <si>
    <t>Jessie House - Housing</t>
  </si>
  <si>
    <t>461 N 700 E, Logan, UT 84322</t>
  </si>
  <si>
    <t>Metabolism Barn</t>
  </si>
  <si>
    <t>2261 W 3600 S, Wellsville, UT 84339</t>
  </si>
  <si>
    <t>Feed Mill Building</t>
  </si>
  <si>
    <t>2264 W 3600 S, Wellsville, UT 84339</t>
  </si>
  <si>
    <t>Landscaping Greenhouses</t>
  </si>
  <si>
    <t>IndustriaI Science Pumphouse</t>
  </si>
  <si>
    <t>1210 E 650 N, Logan, UT 84322</t>
  </si>
  <si>
    <t>Tennis Court Shed</t>
  </si>
  <si>
    <t>1100 E 800 N, Logan, UT 84322</t>
  </si>
  <si>
    <t>Airplane Hangar FL-9A</t>
  </si>
  <si>
    <t>South Farm- Toxicology/Wool Barn</t>
  </si>
  <si>
    <t>3580 S 3600 S, Wellsville, UT 84339</t>
  </si>
  <si>
    <t>South Farm Equine Center Hay Storage</t>
  </si>
  <si>
    <t>3580 S 2400 W, Wellsville, UT 84339</t>
  </si>
  <si>
    <t>Equine Center Horse Shelter</t>
  </si>
  <si>
    <t>3675 S 2400 W, Wellsville, UT 84339</t>
  </si>
  <si>
    <t>Utah Science Technology and Research- Research Building</t>
  </si>
  <si>
    <t>650 E 1600 N, North Logan, UT 84341</t>
  </si>
  <si>
    <t>utah Botanical Center Storage Shed</t>
  </si>
  <si>
    <t>Utah Botanical Center Education Center</t>
  </si>
  <si>
    <t>80 E Sego Lily Dr, Kaysville, UT 84037</t>
  </si>
  <si>
    <t>Animal Science Farm Hay Storage</t>
  </si>
  <si>
    <t>3580 S Hwy 91, Wellsville, UT 84339</t>
  </si>
  <si>
    <t>Tremonton Intermountain Health Care</t>
  </si>
  <si>
    <t>420 W 600 N, Tremonton, UT 84337</t>
  </si>
  <si>
    <t>Central Instruction Building</t>
  </si>
  <si>
    <t>451 East 400 North, Price, UT 84501</t>
  </si>
  <si>
    <t>Wayne Estes Building</t>
  </si>
  <si>
    <t>820 E 900 N, Logan, UT 84332</t>
  </si>
  <si>
    <t>Blanding Dorm</t>
  </si>
  <si>
    <t>270 S 700 W, Blanding, UT 84511</t>
  </si>
  <si>
    <t>Utah Conservation Corp South Tool Shed</t>
  </si>
  <si>
    <t>1479 E Canyon Road, Logan, UT 84332</t>
  </si>
  <si>
    <t>Utah Conservation Corp South Saw Shed</t>
  </si>
  <si>
    <t>1481 E Canyon Road, Logan, UT 84322</t>
  </si>
  <si>
    <t>Greenville Farm Shop Storage</t>
  </si>
  <si>
    <t>American West Heritage Center- Pavillion</t>
  </si>
  <si>
    <t>2911 W 4070 S, Wellsville, UT 84339</t>
  </si>
  <si>
    <t>Applied Sciences Technology &amp; Education Pavillion</t>
  </si>
  <si>
    <t>Equine Center Breeding Barn</t>
  </si>
  <si>
    <t>3705 S 2400 W, Wellsville, UT 84339</t>
  </si>
  <si>
    <t>Equine Center Horse Shed 5</t>
  </si>
  <si>
    <t>3767 S 2400 W, Wellsville, UT 84339</t>
  </si>
  <si>
    <t>Equine Center Horse Shed 6</t>
  </si>
  <si>
    <t>3775 S 2400 W, Wellsville, UT 84339</t>
  </si>
  <si>
    <t>South Farm-Spider Silk Goats</t>
  </si>
  <si>
    <t>2255 W 3600 S, Wellsville, UT 84339</t>
  </si>
  <si>
    <t>Sorenson Center for Clinical Excellence</t>
  </si>
  <si>
    <t>750 N 950 E, Logan, UT 84322</t>
  </si>
  <si>
    <t>695 Darwin Ave</t>
  </si>
  <si>
    <t>685 North Darwin Ave, Logan, UT 84322</t>
  </si>
  <si>
    <t>655 Darwin Ave</t>
  </si>
  <si>
    <t>655 Darwin Ave, Logan, UT 84322</t>
  </si>
  <si>
    <t>Electric Vehicle and Roadway Research Facilities</t>
  </si>
  <si>
    <t>1550 North 700 East, North Logan, UT 84341</t>
  </si>
  <si>
    <t>Equine Center Horse Shed 7</t>
  </si>
  <si>
    <t>3655 S. 2400 W., Wellsville, UT 84339</t>
  </si>
  <si>
    <t>685 Darwin Ave</t>
  </si>
  <si>
    <t>685 Darwin Ave, Logan, UT 84322</t>
  </si>
  <si>
    <t>Caine Home</t>
  </si>
  <si>
    <t>700 East 500 North, Logan, UT 84322</t>
  </si>
  <si>
    <t>Caine Home - Garage</t>
  </si>
  <si>
    <t>Kaysville Horticulture Farm - Equipment Shed</t>
  </si>
  <si>
    <t>725 S. 150 E., Kaysville, UT 84037</t>
  </si>
  <si>
    <t>Bear Lake Storage Shed</t>
  </si>
  <si>
    <t>1750 Bear Lake Blvd, Garden City, UT 84028</t>
  </si>
  <si>
    <t>Utah Botanical Center - Equipment Shed</t>
  </si>
  <si>
    <t>Kaysville Horticulture Farm- Tractor Shed</t>
  </si>
  <si>
    <t>725 S. 500 W., Kaysville, UT 84037</t>
  </si>
  <si>
    <t>Utah Botanical Center - Farmer's Market Shed</t>
  </si>
  <si>
    <t>Central Suites</t>
  </si>
  <si>
    <t>1050 E 800 N, Logan, UT 84322</t>
  </si>
  <si>
    <t>Blue Square Building 01</t>
  </si>
  <si>
    <t>111 North 800 East, Logan, UT 84341</t>
  </si>
  <si>
    <t>Blue Square Building 02</t>
  </si>
  <si>
    <t>Blue Square Building 03</t>
  </si>
  <si>
    <t>Life Sciences</t>
  </si>
  <si>
    <t>910 E 600 N, Logan, UT 84322</t>
  </si>
  <si>
    <t>Equine Education Classroom</t>
  </si>
  <si>
    <t>3748 S. 2400 W., Wellsville, UT 84339</t>
  </si>
  <si>
    <t>Brigham Plaza</t>
  </si>
  <si>
    <t>903 South Main Street, Brigham City, UT 84302</t>
  </si>
  <si>
    <t>Salt Lake Education Center</t>
  </si>
  <si>
    <t>920 West Levoy Dr., Taylorsville, UT 84123</t>
  </si>
  <si>
    <t>Jensen Historical Farm Animal Shelter 01</t>
  </si>
  <si>
    <t>4043 S 2870 W, Wellsville, UT 84339</t>
  </si>
  <si>
    <t>Jensen Historical Farm Animal Shelter 02</t>
  </si>
  <si>
    <t>America West Heritage Center Train Shed</t>
  </si>
  <si>
    <t>2852 W 4050 S, Wellsville, UT 84339</t>
  </si>
  <si>
    <t>America West Heritage Center Northwestern Cabin</t>
  </si>
  <si>
    <t>America West Heritage Center Horse Paddock</t>
  </si>
  <si>
    <t>America West Heritage Center Equipment Shed</t>
  </si>
  <si>
    <t>Information Technology Services</t>
  </si>
  <si>
    <t>820 N. 1200 E., Logan, UT 84322</t>
  </si>
  <si>
    <t>Canyon Crest Suites</t>
  </si>
  <si>
    <t>1120 E. 850 N, Logan, UT 84322</t>
  </si>
  <si>
    <t>Surplus Sales Storage</t>
  </si>
  <si>
    <t>1200 N. 850 E., Logan, UT 84322</t>
  </si>
  <si>
    <t>4300 S. HWY 91, Wellsville, UT 84339</t>
  </si>
  <si>
    <t>South Farm Ram/Buck Barn</t>
  </si>
  <si>
    <t>Equine Center Storage Shed</t>
  </si>
  <si>
    <t>Equine Center Stall Barn</t>
  </si>
  <si>
    <t>South Farm Cattle Shelter</t>
  </si>
  <si>
    <t>2346 W 3600 S, Wellsville, UT 84339</t>
  </si>
  <si>
    <t>Irrigated Pasture Residence</t>
  </si>
  <si>
    <t>800 W 1600 S, Lewiston, UT 84320</t>
  </si>
  <si>
    <t>Lewiston</t>
  </si>
  <si>
    <t>Landscaping and Maintenance Shet</t>
  </si>
  <si>
    <t>1475 N 800 E, Logan, UT 84322</t>
  </si>
  <si>
    <t>TRC - Poultry Shed</t>
  </si>
  <si>
    <t>520 N Main Show Field Station, Ephraim, UT 84627</t>
  </si>
  <si>
    <t>TRC - Livestock Shed</t>
  </si>
  <si>
    <t>TRC - Equipment Shed</t>
  </si>
  <si>
    <t>520 N Main Snow Field Station, Ephraim, UT 84627</t>
  </si>
  <si>
    <t>TRC - Horse Stalls</t>
  </si>
  <si>
    <t>Logan/Cache Airport D-6</t>
  </si>
  <si>
    <t>2500 N 900 W D6, Logan, UT 84321</t>
  </si>
  <si>
    <t>Logan/Cache Airport J-2</t>
  </si>
  <si>
    <t>2500 N. 900 W J2, Logan, UT 84321</t>
  </si>
  <si>
    <t>Logan/Cache Airport G-9</t>
  </si>
  <si>
    <t>2500 N 900 W G9, Logan, UT 84321</t>
  </si>
  <si>
    <t>AHEF - Animal Shed 06</t>
  </si>
  <si>
    <t>2287 W 3600 N, Wellsville, UT 84339</t>
  </si>
  <si>
    <t>AHEF - Animal Shed</t>
  </si>
  <si>
    <t>6528 S 2300 W, Wellsville, UT 84339</t>
  </si>
  <si>
    <t>Recycling Vehicle Storage</t>
  </si>
  <si>
    <t>Darwin's Landing</t>
  </si>
  <si>
    <t>780 East 700 North, Logan, UT 84321</t>
  </si>
  <si>
    <t>Blanding ShopKo Building</t>
  </si>
  <si>
    <t>860 South Main Street, Blanding, UT 84511</t>
  </si>
  <si>
    <t>Coal Yard Brine Shed</t>
  </si>
  <si>
    <t>1283 N Jack B Parson Dr, Logan, UT 84322</t>
  </si>
  <si>
    <t>Art and Sculpture Lab Pavilion</t>
  </si>
  <si>
    <t>1285 Jack B Parson Dr, Logan, UT 84322</t>
  </si>
  <si>
    <t>Coal Yard Equipment Shed</t>
  </si>
  <si>
    <t>1289 N Jack B Parson Dr, Logan, UT 84322</t>
  </si>
  <si>
    <t>Logan West Farm Hay Barn</t>
  </si>
  <si>
    <t>1700 N 1200 W, Logan, UT 84341</t>
  </si>
  <si>
    <t>Equine Center</t>
  </si>
  <si>
    <t>Predator Research Facility</t>
  </si>
  <si>
    <t>4200 S 600 E Millville Canyon, Millville, UT 84326</t>
  </si>
  <si>
    <t>Millville Aquatic Research Facility</t>
  </si>
  <si>
    <t>Millville Aquatic Research Shed</t>
  </si>
  <si>
    <t>Walden Art Building</t>
  </si>
  <si>
    <t>Blanding Arts and Events Center Storage</t>
  </si>
  <si>
    <t>715 W 200 S, Blanding, UT 84511</t>
  </si>
  <si>
    <t>Native American Museum</t>
  </si>
  <si>
    <t>707 W 500 S, Blanding, UT 84511</t>
  </si>
  <si>
    <t>Housing Pavilion</t>
  </si>
  <si>
    <t>257 S 700 W, Blanding, UT 84511</t>
  </si>
  <si>
    <t>Brigham City Historical Building</t>
  </si>
  <si>
    <t>237 E 950 S, Brigham City, UT 84302</t>
  </si>
  <si>
    <t>Hangar J-5</t>
  </si>
  <si>
    <t>Logan-Cache Airport, Logan, UT 84321</t>
  </si>
  <si>
    <t>Bastian Agricultural Center-100 Horse Barn</t>
  </si>
  <si>
    <t>11400 South 2130 West, South Jordan, Utah 84095</t>
  </si>
  <si>
    <t>Bastian Agricultural Center-200 Horse Barn</t>
  </si>
  <si>
    <t>Bastian Agricultural Center-300 Horse Barn</t>
  </si>
  <si>
    <t>Bastian Agricultural Center-UUU04 Horse Barn</t>
  </si>
  <si>
    <t>Bastian Agricultural Center-500 Horse Barn</t>
  </si>
  <si>
    <t>Bastian Agricultural Center-600 Horse Barn</t>
  </si>
  <si>
    <t>Bastian Agricultural Center-700 Horse Barn</t>
  </si>
  <si>
    <t>Bastian Agricultural Center-800 Horse Barn</t>
  </si>
  <si>
    <t>Bastian Agricultural Center-900 Horse Barn</t>
  </si>
  <si>
    <t>Bastian Agricultural Center Arena</t>
  </si>
  <si>
    <t>Bastian Agricultural Center-Barn A</t>
  </si>
  <si>
    <t>Bastian Agricultural Center-Barn B</t>
  </si>
  <si>
    <t>Bastian Agricultural Center-Boxing Building</t>
  </si>
  <si>
    <t>Bastian Agricultural Center-Bunny Barn</t>
  </si>
  <si>
    <t>Bastian Agricultural Center-North Maintenance Building</t>
  </si>
  <si>
    <t>Bastian Agricultural Center-Open Air Riding Arena</t>
  </si>
  <si>
    <t>Bastian Agricultural Center-Paddock</t>
  </si>
  <si>
    <t>Bastian Agricultural Center-Jockey Building</t>
  </si>
  <si>
    <t>Bastian Agricultural Center-Testing Barn</t>
  </si>
  <si>
    <t>Bastian Agricultural Center-Track Grand Stand</t>
  </si>
  <si>
    <t>Mehdi Heravi Global Teaching And Learning Center</t>
  </si>
  <si>
    <t>830 East 400 North, Logan, UT 84321 United States</t>
  </si>
  <si>
    <t>Ridge Point Hall</t>
  </si>
  <si>
    <t>1070 E 525 N, Logan, UT 84322</t>
  </si>
  <si>
    <t>Carolyn &amp; Kem Gardner Learning &amp; Leadership Building</t>
  </si>
  <si>
    <t>1020 E 525 N, Logan, UT 84322</t>
  </si>
  <si>
    <t>The Joy Condominium</t>
  </si>
  <si>
    <t>111 Holbrook Ter NE, Washington DC, DC 20002</t>
  </si>
  <si>
    <t>USU Monument Valley Olta'Ba Hooghan</t>
  </si>
  <si>
    <t>39 West Route N-42, Oljato-Monument Valley, UT 84536</t>
  </si>
  <si>
    <t>Oljato-Monument Valley</t>
  </si>
  <si>
    <t>Brigham City Aircraft Hanger</t>
  </si>
  <si>
    <t>1780 North 2000 West, Brigham City, UT 84302</t>
  </si>
  <si>
    <t>Salt Lake Center Greenhouse</t>
  </si>
  <si>
    <t>920 W. Levoy Dr., Taylorsville, UT 84123</t>
  </si>
  <si>
    <t>Bioengineering Project Lab</t>
  </si>
  <si>
    <t>1483 E. Canyon Road, Logan, UT 84322</t>
  </si>
  <si>
    <t>Aggie Village Building 2</t>
  </si>
  <si>
    <t>Aggie Village Building 3</t>
  </si>
  <si>
    <t>Aggie Village Building 4</t>
  </si>
  <si>
    <t>Aggie Village Building 5</t>
  </si>
  <si>
    <t>Aggie Village Building 6</t>
  </si>
  <si>
    <t>Aggie Village Building 7</t>
  </si>
  <si>
    <t>Aggie Village Building 8</t>
  </si>
  <si>
    <t>Aggie Village Building 9</t>
  </si>
  <si>
    <t>Aggie Village Building 10</t>
  </si>
  <si>
    <t>Aggie Village Building 11</t>
  </si>
  <si>
    <t>Aggie Village Building 12</t>
  </si>
  <si>
    <t>Aggie Village Building 13</t>
  </si>
  <si>
    <t>Aggie Village Building 14</t>
  </si>
  <si>
    <t>Aggie Village Building 15</t>
  </si>
  <si>
    <t>Aggie Village Building 16</t>
  </si>
  <si>
    <t>Aggie Village Building 17</t>
  </si>
  <si>
    <t>Aggie Village Building 18</t>
  </si>
  <si>
    <t>Aggie Village Building 19</t>
  </si>
  <si>
    <t>Aggie Village Building 20</t>
  </si>
  <si>
    <t>Aggie Village Building 21</t>
  </si>
  <si>
    <t>Aggie Village Building 22</t>
  </si>
  <si>
    <t>Aggie Village Building 23</t>
  </si>
  <si>
    <t>Aggie Village Building 24</t>
  </si>
  <si>
    <t>Aggie Village Building 25</t>
  </si>
  <si>
    <t>Aggie Village Building 26</t>
  </si>
  <si>
    <t>Aggie Village Building 27</t>
  </si>
  <si>
    <t>Aggie Village Building 28</t>
  </si>
  <si>
    <t>Aggie Village Building 29</t>
  </si>
  <si>
    <t>Aggie Village Building 30</t>
  </si>
  <si>
    <t>Aggie Village Building 31</t>
  </si>
  <si>
    <t>Aggie Village Building 32</t>
  </si>
  <si>
    <t>Aggie Village Building 33</t>
  </si>
  <si>
    <t>Aggie Village Building 34</t>
  </si>
  <si>
    <t>Aggie Village Building 35</t>
  </si>
  <si>
    <t>Aggie Village Building 37</t>
  </si>
  <si>
    <t>Aggie Village Building 38</t>
  </si>
  <si>
    <t>Aggie Village Building 39</t>
  </si>
  <si>
    <t>Aggie Village Buildign 36</t>
  </si>
  <si>
    <t>Robert A. Adams Equine-Human Science Arena</t>
  </si>
  <si>
    <t>2400 W. 3800 S., Wellsville, UT 84339</t>
  </si>
  <si>
    <t>Aggie Village North Building 1</t>
  </si>
  <si>
    <t>Aggie Village North Building 2</t>
  </si>
  <si>
    <t>Aggie Village North Building 3</t>
  </si>
  <si>
    <t>Aggie Village North Building 4</t>
  </si>
  <si>
    <t>Aggie Village North Building 5</t>
  </si>
  <si>
    <t>Aggie Village North Building 6</t>
  </si>
  <si>
    <t>Aggie Village North Building 7</t>
  </si>
  <si>
    <t>Aggie Village North Building 8</t>
  </si>
  <si>
    <t>Aggie Village North Building 9</t>
  </si>
  <si>
    <t>Aggie Village North Building 10</t>
  </si>
  <si>
    <t>Stadium Villa West A</t>
  </si>
  <si>
    <t>1200 North 780 East, Logan, UT 84322</t>
  </si>
  <si>
    <t>Stadium Villa West B</t>
  </si>
  <si>
    <t>Stadium Villa West C</t>
  </si>
  <si>
    <t>Stadium Villa West D</t>
  </si>
  <si>
    <t>Stadium Villa West E</t>
  </si>
  <si>
    <t>Stadium Villa West F</t>
  </si>
  <si>
    <t>Canyon View Terrace</t>
  </si>
  <si>
    <t>1040 E 525 N, Logan, UT 84322</t>
  </si>
  <si>
    <t>Richmond Hay Barn 02</t>
  </si>
  <si>
    <t>60 East 8500 North, Richmond, UT 84333 United States</t>
  </si>
  <si>
    <t>Outdoor Recreation Storage</t>
  </si>
  <si>
    <t>815 East 700 North, Logan, UT 84321 United States</t>
  </si>
  <si>
    <t>Athletics Storage Shed 01</t>
  </si>
  <si>
    <t>950 East 1200 North, Logan, UT 84322</t>
  </si>
  <si>
    <t>Athletics Storage Shed 02</t>
  </si>
  <si>
    <t>Athletic Storage Shed 03</t>
  </si>
  <si>
    <t>Jensen Historical Farm Goat Shed</t>
  </si>
  <si>
    <t>4049 South 2860 West, Wellsville, UT 84339</t>
  </si>
  <si>
    <t>Jensen Historical Farm Sheep Shed</t>
  </si>
  <si>
    <t>Jensen Historical Farm Outhouse</t>
  </si>
  <si>
    <t>Utah Conservation Corps Shed</t>
  </si>
  <si>
    <t>1483 E Canyon Road, Logan, UT 84322</t>
  </si>
  <si>
    <t>Utah Conservation Corps Yurt</t>
  </si>
  <si>
    <t>Utah Conservation Corps Greenhouse</t>
  </si>
  <si>
    <t>Landscaping Operations &amp; Maintenance</t>
  </si>
  <si>
    <t>1581 E Canyon Road, Logan, UT 84322</t>
  </si>
  <si>
    <t>Northeast Recreation Field Restroom</t>
  </si>
  <si>
    <t>1165 N 1300 E, Logan, UT 84322</t>
  </si>
  <si>
    <t>Greenville Organic Farm Shed</t>
  </si>
  <si>
    <t>1770 N 800 E, North Logan, UT 84322</t>
  </si>
  <si>
    <t>Greenville Storage Shed 01</t>
  </si>
  <si>
    <t>1800 N 800 E, North Logan, UT 84322</t>
  </si>
  <si>
    <t>Greenville Storage Shed 02</t>
  </si>
  <si>
    <t>1800 North 800 East, North Logan, UT 84341 United States</t>
  </si>
  <si>
    <t>Greenville Storage Shed 03</t>
  </si>
  <si>
    <t>Pumphouse - Greenville Farm</t>
  </si>
  <si>
    <t>Greenville Storage Shed 04</t>
  </si>
  <si>
    <t>Turkey Research Center Horse Stable</t>
  </si>
  <si>
    <t>520 N Main, Ephraim, UT 84627</t>
  </si>
  <si>
    <t>America West Heritiage Center Eq</t>
  </si>
  <si>
    <t>4053 S 2930 W, Wellsville, UT 84339</t>
  </si>
  <si>
    <t>American West Heritage Center Eq</t>
  </si>
  <si>
    <t>4053 S. 2930 W., Wellsville, UT 84339</t>
  </si>
  <si>
    <t>Caine Dairy Feed Shed</t>
  </si>
  <si>
    <t>4300 S. Hwy 91, Wellsville, UT 84339</t>
  </si>
  <si>
    <t>Richmond Farm Cow Barn</t>
  </si>
  <si>
    <t>8592 N. Hwy 91, Richmond, UT 84333</t>
  </si>
  <si>
    <t>Richmond Farm Cow Feeding Barn</t>
  </si>
  <si>
    <t>8592 N. Hwy 91, Richmnd, UT 84333</t>
  </si>
  <si>
    <t>Richmnd</t>
  </si>
  <si>
    <t>Richmond Farm Silo</t>
  </si>
  <si>
    <t>Richmond Farm Hay Barn</t>
  </si>
  <si>
    <t>Richmond Farm Animal Shed</t>
  </si>
  <si>
    <t>Vernal Pavilion</t>
  </si>
  <si>
    <t>320 Aggie Boulevard, Vernal, UT 84078 United States</t>
  </si>
  <si>
    <t>Cache Junction Barn 01</t>
  </si>
  <si>
    <t>6000 W. 5000 N., Cache Junction, UT 84304</t>
  </si>
  <si>
    <t>Cache Junction Barn 02</t>
  </si>
  <si>
    <t>Cache Junction Barn 03</t>
  </si>
  <si>
    <t>Cache Junction Barn 04</t>
  </si>
  <si>
    <t>Irrigated Pasture Shed 01</t>
  </si>
  <si>
    <t>1317 S. 800 W., Lewiston, UT 84320</t>
  </si>
  <si>
    <t>Irrigated Pasture Silo</t>
  </si>
  <si>
    <t>Irrigated Pasture Hay Barn</t>
  </si>
  <si>
    <t>Irrigated Pasture Animal Stalls</t>
  </si>
  <si>
    <t>Irrigated Pasture Equipment Shed</t>
  </si>
  <si>
    <t>Irrigated Pasture Shed 02</t>
  </si>
  <si>
    <t>Irrigated Pasture Shed 03</t>
  </si>
  <si>
    <t>Pumphouse - Irrigated Pasture</t>
  </si>
  <si>
    <t>Irrigated Pasture Shed 04</t>
  </si>
  <si>
    <t>Irrigated Pasture Shed 05</t>
  </si>
  <si>
    <t>South Farm Equine Shelter</t>
  </si>
  <si>
    <t>3675 S. 2400 W., Wellsville, UT 84339</t>
  </si>
  <si>
    <t>South Farm Covered Shelter</t>
  </si>
  <si>
    <t>South Farm Judging Pavilion Storage 01</t>
  </si>
  <si>
    <t>South Farm Judging Pavilion Storage</t>
  </si>
  <si>
    <t>South Farm Hay Shed</t>
  </si>
  <si>
    <t>Dayton Farm Equipment Storage</t>
  </si>
  <si>
    <t>2300 N. 400 W., Dayton, ID 83232</t>
  </si>
  <si>
    <t>Dayton</t>
  </si>
  <si>
    <t>Bear River Activities &amp; Skills Center</t>
  </si>
  <si>
    <t>810 N. 800 E., Logan, UT 84322</t>
  </si>
  <si>
    <t>810 North 800 East, Logan, UT 84321 United States</t>
  </si>
  <si>
    <t>Utah Botanical Center Pavilion</t>
  </si>
  <si>
    <t>725 South 150 East, Kaysville, UT 84037 United States</t>
  </si>
  <si>
    <t>Kaysville Horticulture Farm Greenhouse</t>
  </si>
  <si>
    <t>725 South 150 East, Kaysville, UT 84648</t>
  </si>
  <si>
    <t>Kaysville Horticulture Farm Storage 01</t>
  </si>
  <si>
    <t>Kaysville Horticulture Farm Storage 02</t>
  </si>
  <si>
    <t>Kaysville Horticulture Farm Storage 03</t>
  </si>
  <si>
    <t>Kaysville Horticulture Farm Storage 04</t>
  </si>
  <si>
    <t>Kaysville Horticulture Farm Storage 05</t>
  </si>
  <si>
    <t>Kaysville Horticulture Farm Storage 06</t>
  </si>
  <si>
    <t>Kaysville Horticulture Outbuilding</t>
  </si>
  <si>
    <t>Kaysville Horticulture Farm Outbuilding</t>
  </si>
  <si>
    <t>Kaysville Horticulture Farm Storage 07</t>
  </si>
  <si>
    <t>Kaysville Horticulture Farm Storage 08</t>
  </si>
  <si>
    <t>USU Blanding Facilities Shed 01</t>
  </si>
  <si>
    <t>USU Blanding Facilities Shed 02</t>
  </si>
  <si>
    <t>USU Blanding Facilities Shed 03</t>
  </si>
  <si>
    <t>USU Blanding Facilities Shed 04</t>
  </si>
  <si>
    <t>USU Blanding Facilities Shed 05</t>
  </si>
  <si>
    <t>USU Blanding Aggie Blue Bikes</t>
  </si>
  <si>
    <t>USU Blanding Yurt</t>
  </si>
  <si>
    <t>181 South 700 West, Blanding, UT 84511</t>
  </si>
  <si>
    <t>USU Blanding Storage Shed 01</t>
  </si>
  <si>
    <t>188 South 700 West, Blanding, UT 84511</t>
  </si>
  <si>
    <t>USU Blanding Hogan</t>
  </si>
  <si>
    <t>127 S Aggie Drive, Blanding, UT 84511</t>
  </si>
  <si>
    <t>USU Blanding Storage Shed 02</t>
  </si>
  <si>
    <t>USU Blanding Storage Shed 03</t>
  </si>
  <si>
    <t>USU Blanding Hay Shed</t>
  </si>
  <si>
    <t>Brigham City Academic Building Shed</t>
  </si>
  <si>
    <t>991 South Main, Brigham City, UT 84302</t>
  </si>
  <si>
    <t>Bastian Agriculture Center - Loafing Shed 01</t>
  </si>
  <si>
    <t>2100 West 11400 South Bldg 3W, South Jordan, UT 84095 United States</t>
  </si>
  <si>
    <t>Bastian Agricultural Center - Loafing Shed 02</t>
  </si>
  <si>
    <t>2100 West 11400 South Bldg 3W, South Jordan, UT 84095 US</t>
  </si>
  <si>
    <t>Bastian Agriculture Center - Loafing Shed 03</t>
  </si>
  <si>
    <t>2100 West 11400 South Bldg 3Y, South Jordan, UT 84095 US</t>
  </si>
  <si>
    <t>Bastian Agriculture Center - Tack/Hay Shed 01</t>
  </si>
  <si>
    <t>2100 West 11400 South Bkdg 3Z, South Jordan, UT 84095 United States</t>
  </si>
  <si>
    <t>Bastian Agriculture Center - Tack/Hay Shed 02</t>
  </si>
  <si>
    <t>2100 West 11400 South Bldg 6A, South Jordan, UT 84095 US</t>
  </si>
  <si>
    <t>Bastian Agriculture Center - Tack/Hay Shed 03</t>
  </si>
  <si>
    <t>2100 West 11400 South Bldg 6B, South Jordan, UT 84095 US</t>
  </si>
  <si>
    <t>Bastian Agriculture Center - Tack/Hay Shed 04</t>
  </si>
  <si>
    <t>2100 West 11400 South Bldg 6C, South Jordan, UT 84095 US</t>
  </si>
  <si>
    <t>Bastian Agriculture Center - Barn C</t>
  </si>
  <si>
    <t>2100 West 11400 South Bldg 6D, South Jordan, UT 84095 US</t>
  </si>
  <si>
    <t>Bastian Agriculture Center - Field Building 1</t>
  </si>
  <si>
    <t>2100 West 11400 South Bldg 6E, South Jordan, UT 84095 US</t>
  </si>
  <si>
    <t>Outdoor Recreation Yurt 2</t>
  </si>
  <si>
    <t>Green Canyon, Logan, UT 84322</t>
  </si>
  <si>
    <t>Gateway Parking Terrace</t>
  </si>
  <si>
    <t>700 Bullen Hall, Logan, UT 84321 United States</t>
  </si>
  <si>
    <t>Wireless Tower - Stadium</t>
  </si>
  <si>
    <t>962 East 1150 North, Logan, UT 84322</t>
  </si>
  <si>
    <t>T-Mobile Service Building</t>
  </si>
  <si>
    <t>750 North 1150 East, Logan, UT 84322</t>
  </si>
  <si>
    <t>Wurthrich Electrical Substation</t>
  </si>
  <si>
    <t>1581 East Canyon Road, LOgan, UT 84321</t>
  </si>
  <si>
    <t>LOgan</t>
  </si>
  <si>
    <t>KUSU - Transmission Building</t>
  </si>
  <si>
    <t>Short Divide Road, Clarkston, UT 84305 United States</t>
  </si>
  <si>
    <t>Clarkston</t>
  </si>
  <si>
    <t>Wireless Tower - AT&amp;T</t>
  </si>
  <si>
    <t>1560 North 890 East, Logan, UT 84322</t>
  </si>
  <si>
    <t>Aaron Jones Dorm Phase II</t>
  </si>
  <si>
    <t>Aaron Jones Dorm Phase III</t>
  </si>
  <si>
    <t>Encircle House</t>
  </si>
  <si>
    <t>541 N 700 E, Logan, UT 84321</t>
  </si>
  <si>
    <t>Price Residential Building 01</t>
  </si>
  <si>
    <t>414 N 300 E, Price, UT 84501</t>
  </si>
  <si>
    <t>Price Residential Building 02</t>
  </si>
  <si>
    <t>388 N 300 E, Price, UT 84501</t>
  </si>
  <si>
    <t>Price Residential Building 03</t>
  </si>
  <si>
    <t>Edith Bowen School</t>
  </si>
  <si>
    <t>USU Performance Recital Hall</t>
  </si>
  <si>
    <t>Research Equipment Shed</t>
  </si>
  <si>
    <t>UVU, Orem, UT 84058</t>
  </si>
  <si>
    <t>Utah Tech University</t>
  </si>
  <si>
    <t>Administration Buildings (N/S) at Dixie State University</t>
  </si>
  <si>
    <t>255 S 700 East, St. George, UT 84770</t>
  </si>
  <si>
    <t>Graff Fine Arts Building</t>
  </si>
  <si>
    <t>Dixie State University, St. George, UT 84770</t>
  </si>
  <si>
    <t>College of Education Building</t>
  </si>
  <si>
    <t>Snow Math &amp; Science Center</t>
  </si>
  <si>
    <t>Student Activity Center/Gym</t>
  </si>
  <si>
    <t>I.T. Solutions</t>
  </si>
  <si>
    <t>DSU 123 E 100 S, St. George, UT 84770</t>
  </si>
  <si>
    <t>Jennings Communication Building</t>
  </si>
  <si>
    <t>Browning Learning Resource Center</t>
  </si>
  <si>
    <t>Dixie State Univesity, St. George, UT 84770</t>
  </si>
  <si>
    <t>ICL Facility</t>
  </si>
  <si>
    <t>DSU 458 E 200 S, St. George, UT 84770</t>
  </si>
  <si>
    <t>Greater Zion Stadium (East Concessions and West Grandstands)</t>
  </si>
  <si>
    <t>Zion-OC Tanner Amphitheater</t>
  </si>
  <si>
    <t>McDonald Center</t>
  </si>
  <si>
    <t>Brooks' Stop</t>
  </si>
  <si>
    <t>University Inn House</t>
  </si>
  <si>
    <t>Facilities Management</t>
  </si>
  <si>
    <t>Hurst Baseball Complex</t>
  </si>
  <si>
    <t>Gardner Center</t>
  </si>
  <si>
    <t>Udvar-Hazy Business</t>
  </si>
  <si>
    <t>Alumni House</t>
  </si>
  <si>
    <t>684 E 500 S, St. George, UT 84770</t>
  </si>
  <si>
    <t>Burns Maintenance</t>
  </si>
  <si>
    <t>Smith's Computer Center</t>
  </si>
  <si>
    <t>North Commons</t>
  </si>
  <si>
    <t>Cox Auditorium</t>
  </si>
  <si>
    <t>Burns Arena</t>
  </si>
  <si>
    <t>Sports Medicine Center</t>
  </si>
  <si>
    <t>225 S University Ave, St. George, UT 84770</t>
  </si>
  <si>
    <t>Pine Valley Cabin</t>
  </si>
  <si>
    <t>DSU 840 W Main St, Pine Valley, UT 84781</t>
  </si>
  <si>
    <t>Pine Valley</t>
  </si>
  <si>
    <t>Facilities Management Grounds Sheds</t>
  </si>
  <si>
    <t>Cooper Field Building</t>
  </si>
  <si>
    <t>Hurricane Education Center</t>
  </si>
  <si>
    <t>112 South 700 West, Hurricane, UT 84737</t>
  </si>
  <si>
    <t>Tech View Apartments</t>
  </si>
  <si>
    <t>DSU 68 S 800 E, St. George, UT 84770</t>
  </si>
  <si>
    <t>Eccles Fine Arts Center</t>
  </si>
  <si>
    <t>155 South University Avenue, St. George, UT 84770</t>
  </si>
  <si>
    <t>Greater Zion Stadium (West) Concessions</t>
  </si>
  <si>
    <t>Abby Apartments</t>
  </si>
  <si>
    <t>DSU 495 S 900 East, St. George, UT 84770</t>
  </si>
  <si>
    <t>Softball Fieldhouse</t>
  </si>
  <si>
    <t>Chancellor Apartments</t>
  </si>
  <si>
    <t>DSU 11 S 800 East, St. George, UT 84770</t>
  </si>
  <si>
    <t>Russell C. Taylor Health Science Building</t>
  </si>
  <si>
    <t>DSU 1526 Medical Center Drive, St George, UT 84770</t>
  </si>
  <si>
    <t>DSU 1521 Cobblestone Lane, St George, UT 84770</t>
  </si>
  <si>
    <t>University Plaza - Bld C</t>
  </si>
  <si>
    <t>DSU 1071 East 100 South, St George, UT 84770</t>
  </si>
  <si>
    <t>University Plaza Bld A - AOCE Dixie College Lease</t>
  </si>
  <si>
    <t>DSU 1071 E 100 S Bldg A, St George, UT 84770</t>
  </si>
  <si>
    <t>Holland Centennial Commons Ctr</t>
  </si>
  <si>
    <t>Dixie State University, St George, UT 84770</t>
  </si>
  <si>
    <t>Booth Wellness Center</t>
  </si>
  <si>
    <t>DSU 1035 E 100 South, St. George, UT 84770</t>
  </si>
  <si>
    <t>Frank Habibian Wrestling &amp; Athletic Center</t>
  </si>
  <si>
    <t>Morgan Apartments</t>
  </si>
  <si>
    <t>DSU 660 South 800 East, St. George, UT 84770</t>
  </si>
  <si>
    <t>Campus View Suites I</t>
  </si>
  <si>
    <t>225 S. University Ave., St. George, UT 84770</t>
  </si>
  <si>
    <t>University Plaza - Bld B</t>
  </si>
  <si>
    <t>DSU 1071 E. 100 S., St. George, Ut 84770</t>
  </si>
  <si>
    <t>University Plaza - Bld D</t>
  </si>
  <si>
    <t>Innovation Plaza</t>
  </si>
  <si>
    <t>453 S 600 E, St. George, UT 84770</t>
  </si>
  <si>
    <t>Haz/Mat Shed</t>
  </si>
  <si>
    <t>Science, Engineering, &amp; Technology (SET)</t>
  </si>
  <si>
    <t>225 S 700 E, St George, UT 84770</t>
  </si>
  <si>
    <t>Greater Zion Stadium (East) + Ticket Office &amp; Concessions</t>
  </si>
  <si>
    <t>225 E. University Ave., St. George, Ut 84770</t>
  </si>
  <si>
    <t>Dixie State University Campus View Suites Phase II</t>
  </si>
  <si>
    <t>225 S University Ave, St George, UT 84770</t>
  </si>
  <si>
    <t>The Hanger</t>
  </si>
  <si>
    <t>225 S. University Ave, St. George, UT 84770</t>
  </si>
  <si>
    <t>Campus View Suites III</t>
  </si>
  <si>
    <t>126 South 100 East, St George, UT 84770</t>
  </si>
  <si>
    <t>General Classroom Building</t>
  </si>
  <si>
    <t>925 E 400 S, St George, UT 84770</t>
  </si>
  <si>
    <t>Innovation Plaza Restroom Annex Bldg</t>
  </si>
  <si>
    <t>225 South University Avenue, St. George, UT 84770 United States</t>
  </si>
  <si>
    <t>Human Performance Center</t>
  </si>
  <si>
    <t>Student Service Center</t>
  </si>
  <si>
    <t>Utah Valley University</t>
  </si>
  <si>
    <t>Woodbury Business</t>
  </si>
  <si>
    <t>1200 S 800 W, Orem, UT 84058</t>
  </si>
  <si>
    <t>Sparks Automotive</t>
  </si>
  <si>
    <t>Gunther Technology Building</t>
  </si>
  <si>
    <t>Sorensen Center</t>
  </si>
  <si>
    <t>Well Houses A &amp; B</t>
  </si>
  <si>
    <t>Losee Center</t>
  </si>
  <si>
    <t>Browning Administration Building</t>
  </si>
  <si>
    <t>H6</t>
  </si>
  <si>
    <t>602 W College Drive, Orem, UT 84058</t>
  </si>
  <si>
    <t>Pope Science Building</t>
  </si>
  <si>
    <t>800 W 1200 S, Orem, UT 84058</t>
  </si>
  <si>
    <t>Physical Education Building</t>
  </si>
  <si>
    <t>Locksmith Building-P4</t>
  </si>
  <si>
    <t>941 South 400 West, Orem, UT 84058</t>
  </si>
  <si>
    <t>Environmental Tech Building</t>
  </si>
  <si>
    <t>2 Portable Office Buildings (Faculty Annex)</t>
  </si>
  <si>
    <t>Facilities Complex</t>
  </si>
  <si>
    <t>936 S 400 West, Orem, UT 84058</t>
  </si>
  <si>
    <t>Mechanical/Electrical Building</t>
  </si>
  <si>
    <t>UCCU Events Center</t>
  </si>
  <si>
    <t>Wolverine Service</t>
  </si>
  <si>
    <t>1165 W 800 S, Orem, UT 84058</t>
  </si>
  <si>
    <t>H4</t>
  </si>
  <si>
    <t>917 S 750 W, Orem, UT 84058</t>
  </si>
  <si>
    <t>Emergency Services</t>
  </si>
  <si>
    <t>3131 Mike Jensen Pkwy, Provo, UT 84601</t>
  </si>
  <si>
    <t>Aviation Hangar #1 South (A)</t>
  </si>
  <si>
    <t>1155 Flight Line Driv, Provo, UT 84601</t>
  </si>
  <si>
    <t>Automotive Storage Building</t>
  </si>
  <si>
    <t>Health Professions</t>
  </si>
  <si>
    <t>Baseball Restroom/Concession Stand</t>
  </si>
  <si>
    <t>Tuff Shed, McKay Center</t>
  </si>
  <si>
    <t>Fire Science Lab</t>
  </si>
  <si>
    <t>UVSC, Orem, UT 84058</t>
  </si>
  <si>
    <t>Aviation Hangar #2 North (B)</t>
  </si>
  <si>
    <t>1155 Flight Line Dr., Provo, UT 84601</t>
  </si>
  <si>
    <t>H9</t>
  </si>
  <si>
    <t>1140 S 400 W, Orem, UT 84058</t>
  </si>
  <si>
    <t>Maintenance Metal Storage Building</t>
  </si>
  <si>
    <t>Electricians Workshop</t>
  </si>
  <si>
    <t>Grounds Equip Storage</t>
  </si>
  <si>
    <t>Construction Shop</t>
  </si>
  <si>
    <t>Sprinkler Storage</t>
  </si>
  <si>
    <t>Computer Science Building</t>
  </si>
  <si>
    <t>800 W University Pkway, Orem, UT 84058</t>
  </si>
  <si>
    <t>Plumbing/Mechanical Shop</t>
  </si>
  <si>
    <t>941 South 400 West (UVU), Provo, UT 84058</t>
  </si>
  <si>
    <t>H1</t>
  </si>
  <si>
    <t>723 S 1200 W, Orem, UT 84058</t>
  </si>
  <si>
    <t>Liberal Arts Building</t>
  </si>
  <si>
    <t>800 W University Parkway, Orem, UT 84058</t>
  </si>
  <si>
    <t>Continuing Education 2</t>
  </si>
  <si>
    <t>1066 S 400 West, Orem, UT 84058</t>
  </si>
  <si>
    <t>McKay Education</t>
  </si>
  <si>
    <t>950 W 800 S, Orem, UT 84058</t>
  </si>
  <si>
    <t>Education Trailer</t>
  </si>
  <si>
    <t>UCCU Ballpark</t>
  </si>
  <si>
    <t>UCAS Multi Purpose Bld</t>
  </si>
  <si>
    <t>870 West 800 South, Orem, UT 84058</t>
  </si>
  <si>
    <t>Canyon Park Business Building L / Culinary Arts</t>
  </si>
  <si>
    <t>1051 North Technical Way, Orem, UT 84057</t>
  </si>
  <si>
    <t>Capitol Reef Field Station</t>
  </si>
  <si>
    <t>Capitol Reef National Park, Torrey, UT 84775</t>
  </si>
  <si>
    <t>Torrey</t>
  </si>
  <si>
    <t>Parking Garage</t>
  </si>
  <si>
    <t>Wee Care Center</t>
  </si>
  <si>
    <t>1140 S Wolverine Way, Orem, UT 84058</t>
  </si>
  <si>
    <t>Fulton Library</t>
  </si>
  <si>
    <t>800 West University Parkway, Orem, UT 84058</t>
  </si>
  <si>
    <t>H7</t>
  </si>
  <si>
    <t>1112 South 400 West, Orem, UT 84058</t>
  </si>
  <si>
    <t>H8</t>
  </si>
  <si>
    <t>1138 South 400 West, Orem, UT 84058</t>
  </si>
  <si>
    <t>H12</t>
  </si>
  <si>
    <t>1211 South 490 West, Orem, UT 84058</t>
  </si>
  <si>
    <t>H14</t>
  </si>
  <si>
    <t>1208 South 490 West, Orem, UT 84058</t>
  </si>
  <si>
    <t>H3</t>
  </si>
  <si>
    <t>519 West 1200 South, Orem, UT 84058</t>
  </si>
  <si>
    <t>H2</t>
  </si>
  <si>
    <t>543 West 1200 South, Orem, UT 84058</t>
  </si>
  <si>
    <t>Intramural Fields Restroom</t>
  </si>
  <si>
    <t>UVU Campus, Orem, UT 84058</t>
  </si>
  <si>
    <t>Utah Valley University Salt Shed</t>
  </si>
  <si>
    <t>Ponds Pump Irrigation</t>
  </si>
  <si>
    <t>N/A, Orem, UT 84058</t>
  </si>
  <si>
    <t>Parking Lot E Irrigation</t>
  </si>
  <si>
    <t>Fountain Pump Irrigation</t>
  </si>
  <si>
    <t>Carpenters Shop</t>
  </si>
  <si>
    <t>Parking Services Shop</t>
  </si>
  <si>
    <t>Landscape Media Bins</t>
  </si>
  <si>
    <t>Grounds Building</t>
  </si>
  <si>
    <t>Lunch Room (FC)</t>
  </si>
  <si>
    <t>S1 Parking Storage Shed</t>
  </si>
  <si>
    <t>S2 Grounds Storage</t>
  </si>
  <si>
    <t>S3 Motor Pool Storage</t>
  </si>
  <si>
    <t>S4 Storage</t>
  </si>
  <si>
    <t>X1 Grounds Storage (West HP)</t>
  </si>
  <si>
    <t>X3 Grounds Storage (West Science)</t>
  </si>
  <si>
    <t>X4 Grounds Storage (Fire Science)</t>
  </si>
  <si>
    <t>X5 Grounds Storage (West McKay)</t>
  </si>
  <si>
    <t>MATC Automotive Wasatch Campus</t>
  </si>
  <si>
    <t>Utah County Academy Science (Main)</t>
  </si>
  <si>
    <t>UCAS Trailer (Classroom)</t>
  </si>
  <si>
    <t>UCAS Shed (8'-3 x 20'-3)</t>
  </si>
  <si>
    <t>Events Center Shed # 1</t>
  </si>
  <si>
    <t>Events Center Shed # 2</t>
  </si>
  <si>
    <t>Events Center Shed #3</t>
  </si>
  <si>
    <t>Events Center Shed # 4</t>
  </si>
  <si>
    <t>N/A, Orem, UT 84053</t>
  </si>
  <si>
    <t>Marketing Shed (Motor Pool) (12'-2 x 16'-3)</t>
  </si>
  <si>
    <t>Outdoor Rec Shed (Motor Pool) (12'-3 x 30'3)</t>
  </si>
  <si>
    <t>P.E. &amp; Rec. Shed (Motor Pool) (10'-3 x 20'-2)</t>
  </si>
  <si>
    <t>N/A, Orem, UT 84054</t>
  </si>
  <si>
    <t>Ground Shed (Motor Pool) (12'-2 x 16'-2)</t>
  </si>
  <si>
    <t>Child Care Shed # 2 (8'-2 x 6'-2)</t>
  </si>
  <si>
    <t>ROTC Shed # 1 (8'-2 x 10'-2)</t>
  </si>
  <si>
    <t>Advancement Data Shed (8'-2 x 10'2)</t>
  </si>
  <si>
    <t>HP Shed #1 (8'-3 x 12'-2)</t>
  </si>
  <si>
    <t>EE Bookstore Conex # 1 (8' x 8' x 30'-0)</t>
  </si>
  <si>
    <t>EE Bookstore Conex #2 (8' x 8' x 30'-0)</t>
  </si>
  <si>
    <t>WS Shed # 1 (8'-2 X 8'-2)</t>
  </si>
  <si>
    <t>WS Shed # 2 (10'-2 x 16'-2)</t>
  </si>
  <si>
    <t>McKay Ed Shed # 1 (10'-2 x 26'-2)</t>
  </si>
  <si>
    <t>McKay Ed Shed # 2 (12'-2 x 20'-2)</t>
  </si>
  <si>
    <t>GT3 Shed # 1(Pottery) (4'--8 x 7'-8)</t>
  </si>
  <si>
    <t>GT3 Shed # 2 Pottery (4'-8 x 7'-8)</t>
  </si>
  <si>
    <t>GT3 Shed # 3 (Police Center) (10'-2 x 10'-2)</t>
  </si>
  <si>
    <t>SA3 Shed # 1 (Grounds Center) (6'-2 x 8'-2)</t>
  </si>
  <si>
    <t>BB Shed # 1 (Baseball) (12'-2 x 18'-2)</t>
  </si>
  <si>
    <t>Science/Health Science Bldg</t>
  </si>
  <si>
    <t>Science/Health Bldg-HF</t>
  </si>
  <si>
    <t>Clarke Building</t>
  </si>
  <si>
    <t>Business Resource Building (Saturn)</t>
  </si>
  <si>
    <t>1260 South Sandhill Road, Orem, UT 84058</t>
  </si>
  <si>
    <t>Student Life Center</t>
  </si>
  <si>
    <t>Performing Arts Building UVU</t>
  </si>
  <si>
    <t>800 West University Parkway, Orem, UT 84604</t>
  </si>
  <si>
    <t>Cole Nellesen Autism Building</t>
  </si>
  <si>
    <t>Keller Building &amp; Fugal Gateway</t>
  </si>
  <si>
    <t>H10</t>
  </si>
  <si>
    <t>1044 S 400 W, Orem, UT 84058</t>
  </si>
  <si>
    <t>H11</t>
  </si>
  <si>
    <t>1040 S 400 W, Orem, UT 84058</t>
  </si>
  <si>
    <t>H13</t>
  </si>
  <si>
    <t>1052 S 400 W, Orem, UT 84058</t>
  </si>
  <si>
    <t>H15</t>
  </si>
  <si>
    <t>1222 S 490 W, Orem, UT 84058</t>
  </si>
  <si>
    <t>UCAS Trailer 2</t>
  </si>
  <si>
    <t>1200 S. 800 W., Orem, UT 84058</t>
  </si>
  <si>
    <t>Restrooms (and Artificial Turf Fields at Vineyard) / Geneva Fields</t>
  </si>
  <si>
    <t>600 Mill Road, Vineyard, UT 84058</t>
  </si>
  <si>
    <t>Vineyard</t>
  </si>
  <si>
    <t>Auxiliary Services</t>
  </si>
  <si>
    <t>1525 Business Park Drive, Orem, UT 84058</t>
  </si>
  <si>
    <t>Performing Arts Leased Warehouse</t>
  </si>
  <si>
    <t>556 Commerce Road, Orem, UT 84058</t>
  </si>
  <si>
    <t>Wolverine Training Dome</t>
  </si>
  <si>
    <t>Lehi 1</t>
  </si>
  <si>
    <t>2912 Executive Parkway, Lehi, UT 84043</t>
  </si>
  <si>
    <t>Lakemount Manor</t>
  </si>
  <si>
    <t>240 West 1800 South, Orem, UT 84058</t>
  </si>
  <si>
    <t>H26</t>
  </si>
  <si>
    <t>691 West 925 South, Orem, UT 84058</t>
  </si>
  <si>
    <t>H18</t>
  </si>
  <si>
    <t>1252 South 490 West, Orem, UT 84058</t>
  </si>
  <si>
    <t>Track Weight Room Building</t>
  </si>
  <si>
    <t>800 W. University Parkway, Orem, UT 84058</t>
  </si>
  <si>
    <t>Modular Office Building @H1</t>
  </si>
  <si>
    <t>723 South 1200 West, Orem, UT 84058</t>
  </si>
  <si>
    <t>Softball Dugouts</t>
  </si>
  <si>
    <t>Bunnell House Reproduction</t>
  </si>
  <si>
    <t>Tennis Courts</t>
  </si>
  <si>
    <t>Vehicle Washing Station</t>
  </si>
  <si>
    <t>Well Station (North Track)</t>
  </si>
  <si>
    <t>North Well Station 2</t>
  </si>
  <si>
    <t>Automotive Storage Building 2</t>
  </si>
  <si>
    <t>Well Station (South Track)</t>
  </si>
  <si>
    <t>H10 Shed</t>
  </si>
  <si>
    <t>1044 South 400 West, Orem, UT 84058</t>
  </si>
  <si>
    <t>Police Carport</t>
  </si>
  <si>
    <t>Traffic Control Booth</t>
  </si>
  <si>
    <t>Development Center Shed</t>
  </si>
  <si>
    <t>H8 Shed</t>
  </si>
  <si>
    <t>SA Tuff Shed</t>
  </si>
  <si>
    <t>Cole Nellesen Autism Building Shed</t>
  </si>
  <si>
    <t>1200 South 800 West, Orem, UT 84058</t>
  </si>
  <si>
    <t>Intramural Sports Shed</t>
  </si>
  <si>
    <t>McKay Education Shed</t>
  </si>
  <si>
    <t>WS Shed 2</t>
  </si>
  <si>
    <t>WS Shed 4</t>
  </si>
  <si>
    <t>Facilities Complex Small Shed</t>
  </si>
  <si>
    <t>963 South 400 West, Orem, UT 84058</t>
  </si>
  <si>
    <t>BB Shed 2</t>
  </si>
  <si>
    <t>H10 Storage Building</t>
  </si>
  <si>
    <t>DX</t>
  </si>
  <si>
    <t>1551 West 1000 South, Orem, UT 84058</t>
  </si>
  <si>
    <t>Lehi 2</t>
  </si>
  <si>
    <t>2889 West Ashton Blvd, Lehi, UT 84043</t>
  </si>
  <si>
    <t>ME Workshop</t>
  </si>
  <si>
    <t>835 West 800 South, Orem, UT 84058</t>
  </si>
  <si>
    <t>Smith Engineering Building</t>
  </si>
  <si>
    <t>500 West 1200 South, Orem, UT</t>
  </si>
  <si>
    <t>UVU Young Living Alumni Center</t>
  </si>
  <si>
    <t>1062 West 800 South, Orem, UT 84058</t>
  </si>
  <si>
    <t>UCCU Soccer Stadium</t>
  </si>
  <si>
    <t>Wee Care Drop In Den</t>
  </si>
  <si>
    <t>1130 South 400 West, Orem, UT 84058 United States</t>
  </si>
  <si>
    <t>Parking Garage at Lehi 2</t>
  </si>
  <si>
    <t>2889 West Ashton Boulevard, Lehi, UT 84043 United States</t>
  </si>
  <si>
    <t>Bear Wallow</t>
  </si>
  <si>
    <t>2876 Meadow Lane, Sundance, UT 84604</t>
  </si>
  <si>
    <t>Sundance</t>
  </si>
  <si>
    <t>House 19</t>
  </si>
  <si>
    <t>487 West 1250 South, Orem, UT 84058</t>
  </si>
  <si>
    <t>NUVI Basketball Center</t>
  </si>
  <si>
    <t>1200 South 800 West, Orem, UT 84058 United States</t>
  </si>
  <si>
    <t>UVU Wasatch Main Building</t>
  </si>
  <si>
    <t>3111 College Way, Heber City, UT 84032 United States</t>
  </si>
  <si>
    <t>Veterans Affairs</t>
  </si>
  <si>
    <t>Office (Vet Memorial)</t>
  </si>
  <si>
    <t>17111 Camp Williams Rd, Riverton, UT 84065</t>
  </si>
  <si>
    <t>Chapel (Vet Memorial)</t>
  </si>
  <si>
    <t>17111 Camp Williams Road, Riverton, UT 84065</t>
  </si>
  <si>
    <t>Honor Guard</t>
  </si>
  <si>
    <t>17111 Camp Williams Road, Bluffdale, UT 84065</t>
  </si>
  <si>
    <t>Pumphouse-North (Veterans' Memorial)</t>
  </si>
  <si>
    <t>William E. Christoffersen Veterans' Nursing Home</t>
  </si>
  <si>
    <t>700 Foothill Blvd, Salt Lake City, UT 84113</t>
  </si>
  <si>
    <t>Central Utah State Veterans' Home</t>
  </si>
  <si>
    <t>1551 N Main Street, Payson, UT 84651</t>
  </si>
  <si>
    <t>Southern Utah State Veterans' Home</t>
  </si>
  <si>
    <t>160 N 200 E, Ivins, UT 84738</t>
  </si>
  <si>
    <t>George E. Wahlen State Veterans' Home</t>
  </si>
  <si>
    <t>1200 West 1100 North, Ogden, UT 84408</t>
  </si>
  <si>
    <t>Veteran's Affairs Memorial Cemetery Ph. 1 Expansion</t>
  </si>
  <si>
    <t>17111 S. Camp Williams Road, Bluffdale, UT 84065</t>
  </si>
  <si>
    <t>UT State Veterans Cemetery-Maintenance Building</t>
  </si>
  <si>
    <t>17111 South Camp Williams Road, Bluffdale, UT 84065 United States</t>
  </si>
  <si>
    <t>UT State Veterans Cemetery-Vehicle Storage Building</t>
  </si>
  <si>
    <t>Maintenance Building at Veterans' Cemetary</t>
  </si>
  <si>
    <t>13500 W 17000 S, Bluffdale, UT 84065</t>
  </si>
  <si>
    <t>Storage Building at Veterans' Cemetary</t>
  </si>
  <si>
    <t>Pumphouse-South (Veterans' Memorial)</t>
  </si>
  <si>
    <t>Central Utah Vets Home Storage Shed</t>
  </si>
  <si>
    <t>1551 N Main Street, Payson, UT 84113</t>
  </si>
  <si>
    <t>Weber State University</t>
  </si>
  <si>
    <t>Underground Science Shop</t>
  </si>
  <si>
    <t>Weber State University, Ogden, UT 84408</t>
  </si>
  <si>
    <t>William P. Miller Admin Building</t>
  </si>
  <si>
    <t>Lindquist Hall</t>
  </si>
  <si>
    <t>1299 Edvalson St, Ogden, UT 84408</t>
  </si>
  <si>
    <t>David O. McKay Education Building</t>
  </si>
  <si>
    <t>Campus Services</t>
  </si>
  <si>
    <t>Noorda High Bay</t>
  </si>
  <si>
    <t>Stewart Bell Tower</t>
  </si>
  <si>
    <t>J. Farrell Shepherd Union Building</t>
  </si>
  <si>
    <t>Stewart Library Building</t>
  </si>
  <si>
    <t>Jack D. Lampros Hall for Teaching, Learning, and Technology</t>
  </si>
  <si>
    <t>Reed K. Swenson Building</t>
  </si>
  <si>
    <t>Engineering Technology</t>
  </si>
  <si>
    <t>Irrigation Pump House</t>
  </si>
  <si>
    <t>Val A. Browning Center for the Performing Arts</t>
  </si>
  <si>
    <t>Ticket Booth G</t>
  </si>
  <si>
    <t>Ticket Booth H</t>
  </si>
  <si>
    <t>Annex 9</t>
  </si>
  <si>
    <t>Dee Events Center</t>
  </si>
  <si>
    <t>Edmund Orson Wattis Business Building</t>
  </si>
  <si>
    <t>Engineering Technology Metal Storage</t>
  </si>
  <si>
    <t>Receiving &amp; Distribution Services</t>
  </si>
  <si>
    <t>Power Control Center</t>
  </si>
  <si>
    <t>J. Willard Marriott Allied Health</t>
  </si>
  <si>
    <t>Annex 2</t>
  </si>
  <si>
    <t>3750 Birch Ave, Ogden, UT 84408</t>
  </si>
  <si>
    <t>Annex 12</t>
  </si>
  <si>
    <t>John G. Lind Lecture Hall</t>
  </si>
  <si>
    <t>Wildcat Center for Health Education and Wellness</t>
  </si>
  <si>
    <t>Annex 11</t>
  </si>
  <si>
    <t>3741 Custer, Ogden, UT 84408</t>
  </si>
  <si>
    <t>Storage Shed J Stadium</t>
  </si>
  <si>
    <t>John A. &amp; Telitha E. Lindquest Alumni Center</t>
  </si>
  <si>
    <t>1235 East 4100 South, Ogden, UT 84408</t>
  </si>
  <si>
    <t>Weber State University, Ogden, UT 84404</t>
  </si>
  <si>
    <t>Cooling Towers</t>
  </si>
  <si>
    <t>2750 Harrison Blvd, Ogden, UT 84408</t>
  </si>
  <si>
    <t>Ethel Wattis Kimball Visual Arts Building</t>
  </si>
  <si>
    <t>2601 University Circle (WSU), Ogden, UT 84408</t>
  </si>
  <si>
    <t>University Village Community Center</t>
  </si>
  <si>
    <t>1321 E 4600 S, Ogden, UT 84408</t>
  </si>
  <si>
    <t>Hazardous Waste</t>
  </si>
  <si>
    <t>HAM Communications Building</t>
  </si>
  <si>
    <t>Ogden, UT 84404</t>
  </si>
  <si>
    <t>WSU W-2 Parking Lot, Ogden, UT 84408</t>
  </si>
  <si>
    <t>Salt Storage</t>
  </si>
  <si>
    <t>WSU W-4 Parking Lot, Ogden, UT 84408</t>
  </si>
  <si>
    <t>Davis Campus Building #2</t>
  </si>
  <si>
    <t>2750 N University Parkway, Layton, UT 84041</t>
  </si>
  <si>
    <t>Tom &amp; Nancy Davidson Track Locker Rooms</t>
  </si>
  <si>
    <t>WSU Campus, Ogden, UT 84408</t>
  </si>
  <si>
    <t>University Village Building 2</t>
  </si>
  <si>
    <t>University Village Building 3</t>
  </si>
  <si>
    <t>University Village Building 4</t>
  </si>
  <si>
    <t>C. William &amp; Bernice C. Stomberg Athletic Office</t>
  </si>
  <si>
    <t>Elizabeth Dee Shaw Stewart Sky Suites and Press Box</t>
  </si>
  <si>
    <t>Lindquist Fountain Pump House</t>
  </si>
  <si>
    <t>Ogden, UT 84402</t>
  </si>
  <si>
    <t>Enviromental Storage Building</t>
  </si>
  <si>
    <t>Elizabeth Hall</t>
  </si>
  <si>
    <t>on campus, Ogden, UT 84408</t>
  </si>
  <si>
    <t>1255 East 4100 South, Ogden, UT 84408</t>
  </si>
  <si>
    <t>Chilled Water Building</t>
  </si>
  <si>
    <t>Avondet Home</t>
  </si>
  <si>
    <t>Yurt - Bloomington Canyon</t>
  </si>
  <si>
    <t>Bloomington Canyon, Bloomington, UT 84770</t>
  </si>
  <si>
    <t>East Dugout</t>
  </si>
  <si>
    <t>Weber State University Campus, Ogden, UT 84408</t>
  </si>
  <si>
    <t>South Dugout</t>
  </si>
  <si>
    <t>Weber State University Campus, , UT 84408</t>
  </si>
  <si>
    <t>Field Storage</t>
  </si>
  <si>
    <t>Weber State Campus, Ogden, UT 84408</t>
  </si>
  <si>
    <t>Union Shed</t>
  </si>
  <si>
    <t>Wildcat Village Hall</t>
  </si>
  <si>
    <t>Davis Stewart Center (D03)</t>
  </si>
  <si>
    <t>2750 N University Park Blvd, Layton, UT 84041</t>
  </si>
  <si>
    <t>Annex 20</t>
  </si>
  <si>
    <t>1380 East 4225 South, Ogden, UT 84403</t>
  </si>
  <si>
    <t>Pay Lot Booth</t>
  </si>
  <si>
    <t>3750 Harrison Blvd, Ogden, UT 84408</t>
  </si>
  <si>
    <t>Electrical Vault</t>
  </si>
  <si>
    <t>Press Box Women's Softball</t>
  </si>
  <si>
    <t>Central Plant - Davis (D04)</t>
  </si>
  <si>
    <t>Tracy Hall Science Center</t>
  </si>
  <si>
    <t>WSU Campus, Ogden, UT 84322</t>
  </si>
  <si>
    <t>WSU Marquardt Field House - Weber County Sports Complex</t>
  </si>
  <si>
    <t>4390 Harrison Blvd, Ogden, UT 84403</t>
  </si>
  <si>
    <t>Weber State Downtown</t>
  </si>
  <si>
    <t>2314 Washington Blvd, Ogden, UT 84403</t>
  </si>
  <si>
    <t>Center for Continuing Education - Davis</t>
  </si>
  <si>
    <t>735 University Parkway, Clearfield, UT 84015</t>
  </si>
  <si>
    <t>Annex 21</t>
  </si>
  <si>
    <t>1375 East 4225 South, Ogden, UT 84403</t>
  </si>
  <si>
    <t>Wildcat Village Building 2 - Stewart Wasatch Hall</t>
  </si>
  <si>
    <t>Wildcat Village - Weber State University, Ogden, UT 84408</t>
  </si>
  <si>
    <t>Information Booth</t>
  </si>
  <si>
    <t>2601 University Circle, Ogden, UT 84408</t>
  </si>
  <si>
    <t>Facilities Managment Equipment Storage</t>
  </si>
  <si>
    <t>Annex 22</t>
  </si>
  <si>
    <t>1350 Country Hills Dr, Ogden, UT 84403</t>
  </si>
  <si>
    <t>3734 Dixon Parkway, Ogden, UT 84408</t>
  </si>
  <si>
    <t>Wildcat Village Building 3</t>
  </si>
  <si>
    <t>1260 E 4100 S, Ogden, UT 84408</t>
  </si>
  <si>
    <t>ROTC Storage</t>
  </si>
  <si>
    <t>3741 Custer Ave, Ogden, UT 84408</t>
  </si>
  <si>
    <t>D13</t>
  </si>
  <si>
    <t>875 S University Park Blvd, Clearfield, UT 84015</t>
  </si>
  <si>
    <t>East Stadium Restrooms</t>
  </si>
  <si>
    <t>3870 Stadium Way, , 84408</t>
  </si>
  <si>
    <t>Annex 6</t>
  </si>
  <si>
    <t>3664 Taylor, Ogden, UT 84403</t>
  </si>
  <si>
    <t>Athletic Academic Center</t>
  </si>
  <si>
    <t>4008 Stadium Way, Ogden, UT 84408</t>
  </si>
  <si>
    <t>Annex 24</t>
  </si>
  <si>
    <t>1348 E. 4225 S., Ogden, UT 84408</t>
  </si>
  <si>
    <t>Annex 26</t>
  </si>
  <si>
    <t>1332 Country Hills Dr, Ogden, UT 84403</t>
  </si>
  <si>
    <t>Community Education Center</t>
  </si>
  <si>
    <t>2605 Monroe Blvd, Ogden, UT 84401</t>
  </si>
  <si>
    <t>Miller Advanced Research Solutions Center (MARS)</t>
  </si>
  <si>
    <t>633 N Falcon Hill Drive, Clearfield, UT 84015</t>
  </si>
  <si>
    <t>Barbara &amp; Rory Youngberg Football Center (North End Zone)</t>
  </si>
  <si>
    <t>3870 Stadium Way, Ogden, UT 84408</t>
  </si>
  <si>
    <t>Outdoor Adventure &amp; Welcome Center</t>
  </si>
  <si>
    <t>1352 Village Drive, Ogden, UT 84408</t>
  </si>
  <si>
    <t>WSU Portable Modular 5</t>
  </si>
  <si>
    <t>3848 Harrison Blvd, Ogden, UT 84408</t>
  </si>
  <si>
    <t>WSU Portable Modular 6</t>
  </si>
  <si>
    <t>WSU Portable Modular 7</t>
  </si>
  <si>
    <t>Ezekiel R. Dumke Jr. &amp; Katherine W. Dumke Interprofessional Education in Healthc</t>
  </si>
  <si>
    <t>3859 Stadium Way, Ogden, UT 84408</t>
  </si>
  <si>
    <t>Annex 3</t>
  </si>
  <si>
    <t>3660 Birch Ave, Ogden, UT 84403</t>
  </si>
  <si>
    <t>Annex 29</t>
  </si>
  <si>
    <t>3650 Taylor, Ogden, UT 84403</t>
  </si>
  <si>
    <t>Portable Modular 13</t>
  </si>
  <si>
    <t>Portable Modular 14</t>
  </si>
  <si>
    <t>Portable Modular 15</t>
  </si>
  <si>
    <t>Portable Modular 16</t>
  </si>
  <si>
    <t>Portable Modular 17</t>
  </si>
  <si>
    <t>Noorda Engineering, Applied Science &amp; Technology Building</t>
  </si>
  <si>
    <t>1465 Edvalson St., Ogden, UT 84408</t>
  </si>
  <si>
    <t>Computer and Automotive Engineering Building</t>
  </si>
  <si>
    <t>2750 University Park Blvd, Layton, UT 84041</t>
  </si>
  <si>
    <t>Pay Lot Solar Array at Student Service</t>
  </si>
  <si>
    <t>3885 W Campus Dr, Ogden, UT 84403</t>
  </si>
  <si>
    <t>W10 Solar Covered Parking at Public Safety Building</t>
  </si>
  <si>
    <t>1264 Edvalson Street, Ogden, UT 84403 United States</t>
  </si>
  <si>
    <t>Net Zero Home</t>
  </si>
  <si>
    <t>2807 Quincy Ave., Ogden, UT 84403</t>
  </si>
  <si>
    <t>W on the Hill Building</t>
  </si>
  <si>
    <t>41°11'40.74"N 111°55'47.54"W, Ogden, UT</t>
  </si>
  <si>
    <t>Portable Restroom NUAMES</t>
  </si>
  <si>
    <t>3748 Campus Drive, Ogden, UT 84408</t>
  </si>
  <si>
    <t>Davis Greenhouse</t>
  </si>
  <si>
    <t>2750 University Park Boulevard, Layton, UT 84041</t>
  </si>
  <si>
    <t>University Village Building 1</t>
  </si>
  <si>
    <t>Odgen, UT 84408</t>
  </si>
  <si>
    <t>Odgen</t>
  </si>
  <si>
    <t>University Village Building 5</t>
  </si>
  <si>
    <t>University Village Storage</t>
  </si>
  <si>
    <t>Microshelter Homeless Site with 27 Tiny Homes</t>
  </si>
  <si>
    <t>548 South 700 West, Salt Lake City, UT 84104 United States</t>
  </si>
  <si>
    <t>Property ID + Description</t>
  </si>
  <si>
    <t>18637</t>
  </si>
  <si>
    <t>07471</t>
  </si>
  <si>
    <t>07472</t>
  </si>
  <si>
    <t>10004</t>
  </si>
  <si>
    <t>13401</t>
  </si>
  <si>
    <t>100405</t>
  </si>
  <si>
    <t>101975</t>
  </si>
  <si>
    <t>05791</t>
  </si>
  <si>
    <t>05792</t>
  </si>
  <si>
    <t>05793</t>
  </si>
  <si>
    <t>05794</t>
  </si>
  <si>
    <t>05795</t>
  </si>
  <si>
    <t>05796</t>
  </si>
  <si>
    <t>05797</t>
  </si>
  <si>
    <t>05798</t>
  </si>
  <si>
    <t>05799</t>
  </si>
  <si>
    <t>05800</t>
  </si>
  <si>
    <t>05801</t>
  </si>
  <si>
    <t>05802</t>
  </si>
  <si>
    <t>05803</t>
  </si>
  <si>
    <t>05804</t>
  </si>
  <si>
    <t>05805</t>
  </si>
  <si>
    <t>05806</t>
  </si>
  <si>
    <t>05807</t>
  </si>
  <si>
    <t>05808</t>
  </si>
  <si>
    <t>05809</t>
  </si>
  <si>
    <t>05810</t>
  </si>
  <si>
    <t>05811</t>
  </si>
  <si>
    <t>05812</t>
  </si>
  <si>
    <t>05813</t>
  </si>
  <si>
    <t>05814</t>
  </si>
  <si>
    <t>05815</t>
  </si>
  <si>
    <t>07504</t>
  </si>
  <si>
    <t>07944</t>
  </si>
  <si>
    <t>08319</t>
  </si>
  <si>
    <t>08320</t>
  </si>
  <si>
    <t>08868</t>
  </si>
  <si>
    <t>08869</t>
  </si>
  <si>
    <t>08870</t>
  </si>
  <si>
    <t>08871</t>
  </si>
  <si>
    <t>09209</t>
  </si>
  <si>
    <t>09210</t>
  </si>
  <si>
    <t>09211</t>
  </si>
  <si>
    <t>09212</t>
  </si>
  <si>
    <t>09304</t>
  </si>
  <si>
    <t>09457</t>
  </si>
  <si>
    <t>12277</t>
  </si>
  <si>
    <t>12606</t>
  </si>
  <si>
    <t>12607</t>
  </si>
  <si>
    <t>12608</t>
  </si>
  <si>
    <t>16406</t>
  </si>
  <si>
    <t>111280</t>
  </si>
  <si>
    <t>111281</t>
  </si>
  <si>
    <t>111288</t>
  </si>
  <si>
    <t>06756</t>
  </si>
  <si>
    <t>06947</t>
  </si>
  <si>
    <t>06948</t>
  </si>
  <si>
    <t>08396</t>
  </si>
  <si>
    <t>08397</t>
  </si>
  <si>
    <t>09270</t>
  </si>
  <si>
    <t>10495</t>
  </si>
  <si>
    <t>10496</t>
  </si>
  <si>
    <t>10497</t>
  </si>
  <si>
    <t>12272</t>
  </si>
  <si>
    <t>18895</t>
  </si>
  <si>
    <t>18902</t>
  </si>
  <si>
    <t>21221</t>
  </si>
  <si>
    <t>21222</t>
  </si>
  <si>
    <t>21223</t>
  </si>
  <si>
    <t>21224</t>
  </si>
  <si>
    <t>21225</t>
  </si>
  <si>
    <t>21226</t>
  </si>
  <si>
    <t>21227</t>
  </si>
  <si>
    <t>21228</t>
  </si>
  <si>
    <t>21229</t>
  </si>
  <si>
    <t>21230</t>
  </si>
  <si>
    <t>21231</t>
  </si>
  <si>
    <t>21232</t>
  </si>
  <si>
    <t>100727</t>
  </si>
  <si>
    <t>100728</t>
  </si>
  <si>
    <t>100729</t>
  </si>
  <si>
    <t>100730</t>
  </si>
  <si>
    <t>100731</t>
  </si>
  <si>
    <t>100732</t>
  </si>
  <si>
    <t>100733</t>
  </si>
  <si>
    <t>100734</t>
  </si>
  <si>
    <t>100735</t>
  </si>
  <si>
    <t>100736</t>
  </si>
  <si>
    <t>100737</t>
  </si>
  <si>
    <t>100738</t>
  </si>
  <si>
    <t>100739</t>
  </si>
  <si>
    <t>100740</t>
  </si>
  <si>
    <t>100741</t>
  </si>
  <si>
    <t>100742</t>
  </si>
  <si>
    <t>100743</t>
  </si>
  <si>
    <t>100744</t>
  </si>
  <si>
    <t>101315</t>
  </si>
  <si>
    <t>101316</t>
  </si>
  <si>
    <t>111662</t>
  </si>
  <si>
    <t>01649</t>
  </si>
  <si>
    <t>02216</t>
  </si>
  <si>
    <t>04953</t>
  </si>
  <si>
    <t>07938</t>
  </si>
  <si>
    <t>08517</t>
  </si>
  <si>
    <t>09005</t>
  </si>
  <si>
    <t>09006</t>
  </si>
  <si>
    <t>09007</t>
  </si>
  <si>
    <t>12219</t>
  </si>
  <si>
    <t>13068</t>
  </si>
  <si>
    <t>100386</t>
  </si>
  <si>
    <t>102379</t>
  </si>
  <si>
    <t>03121</t>
  </si>
  <si>
    <t>103668</t>
  </si>
  <si>
    <t>104966</t>
  </si>
  <si>
    <t>12304</t>
  </si>
  <si>
    <t>14137</t>
  </si>
  <si>
    <t>17172</t>
  </si>
  <si>
    <t>18325</t>
  </si>
  <si>
    <t>21199</t>
  </si>
  <si>
    <t>103923</t>
  </si>
  <si>
    <t>111776</t>
  </si>
  <si>
    <t>02062</t>
  </si>
  <si>
    <t>10514</t>
  </si>
  <si>
    <t>02209</t>
  </si>
  <si>
    <t>104505</t>
  </si>
  <si>
    <t>103721</t>
  </si>
  <si>
    <t>53169</t>
  </si>
  <si>
    <t>00647</t>
  </si>
  <si>
    <t>05738</t>
  </si>
  <si>
    <t>06497</t>
  </si>
  <si>
    <t>06559</t>
  </si>
  <si>
    <t>06627</t>
  </si>
  <si>
    <t>06630</t>
  </si>
  <si>
    <t>08452</t>
  </si>
  <si>
    <t>15127</t>
  </si>
  <si>
    <t>18731</t>
  </si>
  <si>
    <t>21133</t>
  </si>
  <si>
    <t>103747</t>
  </si>
  <si>
    <t>15865</t>
  </si>
  <si>
    <t>15866</t>
  </si>
  <si>
    <t>15867</t>
  </si>
  <si>
    <t>00176</t>
  </si>
  <si>
    <t>00488</t>
  </si>
  <si>
    <t>00493</t>
  </si>
  <si>
    <t>00496</t>
  </si>
  <si>
    <t>00497</t>
  </si>
  <si>
    <t>00498</t>
  </si>
  <si>
    <t>00502</t>
  </si>
  <si>
    <t>00579</t>
  </si>
  <si>
    <t>00593</t>
  </si>
  <si>
    <t>00623</t>
  </si>
  <si>
    <t>00624</t>
  </si>
  <si>
    <t>00638</t>
  </si>
  <si>
    <t>00640</t>
  </si>
  <si>
    <t>00641</t>
  </si>
  <si>
    <t>00642</t>
  </si>
  <si>
    <t>00651</t>
  </si>
  <si>
    <t>00653</t>
  </si>
  <si>
    <t>00654</t>
  </si>
  <si>
    <t>00659</t>
  </si>
  <si>
    <t>00660</t>
  </si>
  <si>
    <t>01241</t>
  </si>
  <si>
    <t>01633</t>
  </si>
  <si>
    <t>01639</t>
  </si>
  <si>
    <t>01644</t>
  </si>
  <si>
    <t>01645</t>
  </si>
  <si>
    <t>01646</t>
  </si>
  <si>
    <t>01652</t>
  </si>
  <si>
    <t>01653</t>
  </si>
  <si>
    <t>01654</t>
  </si>
  <si>
    <t>01655</t>
  </si>
  <si>
    <t>01656</t>
  </si>
  <si>
    <t>01664</t>
  </si>
  <si>
    <t>01843</t>
  </si>
  <si>
    <t>01903</t>
  </si>
  <si>
    <t>01915</t>
  </si>
  <si>
    <t>02004</t>
  </si>
  <si>
    <t>02034</t>
  </si>
  <si>
    <t>02035</t>
  </si>
  <si>
    <t>02036</t>
  </si>
  <si>
    <t>02037</t>
  </si>
  <si>
    <t>02038</t>
  </si>
  <si>
    <t>02039</t>
  </si>
  <si>
    <t>02040</t>
  </si>
  <si>
    <t>02042</t>
  </si>
  <si>
    <t>02043</t>
  </si>
  <si>
    <t>02044</t>
  </si>
  <si>
    <t>02045</t>
  </si>
  <si>
    <t>02046</t>
  </si>
  <si>
    <t>02070</t>
  </si>
  <si>
    <t>02073</t>
  </si>
  <si>
    <t>02076</t>
  </si>
  <si>
    <t>02627</t>
  </si>
  <si>
    <t>02902</t>
  </si>
  <si>
    <t>03069</t>
  </si>
  <si>
    <t>03266</t>
  </si>
  <si>
    <t>03267</t>
  </si>
  <si>
    <t>03845</t>
  </si>
  <si>
    <t>03882</t>
  </si>
  <si>
    <t>03891</t>
  </si>
  <si>
    <t>03896</t>
  </si>
  <si>
    <t>03902</t>
  </si>
  <si>
    <t>04276</t>
  </si>
  <si>
    <t>04277</t>
  </si>
  <si>
    <t>04794</t>
  </si>
  <si>
    <t>04824</t>
  </si>
  <si>
    <t>04888</t>
  </si>
  <si>
    <t>04892</t>
  </si>
  <si>
    <t>04905</t>
  </si>
  <si>
    <t>04916</t>
  </si>
  <si>
    <t>04938</t>
  </si>
  <si>
    <t>05273</t>
  </si>
  <si>
    <t>05304</t>
  </si>
  <si>
    <t>05340</t>
  </si>
  <si>
    <t>05342</t>
  </si>
  <si>
    <t>05374</t>
  </si>
  <si>
    <t>05559</t>
  </si>
  <si>
    <t>05564</t>
  </si>
  <si>
    <t>05565</t>
  </si>
  <si>
    <t>05566</t>
  </si>
  <si>
    <t>05572</t>
  </si>
  <si>
    <t>05575</t>
  </si>
  <si>
    <t>05576</t>
  </si>
  <si>
    <t>05632</t>
  </si>
  <si>
    <t>05633</t>
  </si>
  <si>
    <t>05667</t>
  </si>
  <si>
    <t>05870</t>
  </si>
  <si>
    <t>06241</t>
  </si>
  <si>
    <t>06261</t>
  </si>
  <si>
    <t>06280</t>
  </si>
  <si>
    <t>06284</t>
  </si>
  <si>
    <t>06285</t>
  </si>
  <si>
    <t>06286</t>
  </si>
  <si>
    <t>06287</t>
  </si>
  <si>
    <t>06288</t>
  </si>
  <si>
    <t>06289</t>
  </si>
  <si>
    <t>06290</t>
  </si>
  <si>
    <t>06316</t>
  </si>
  <si>
    <t>06509</t>
  </si>
  <si>
    <t>06531</t>
  </si>
  <si>
    <t>06579</t>
  </si>
  <si>
    <t>06625</t>
  </si>
  <si>
    <t>06629</t>
  </si>
  <si>
    <t>06765</t>
  </si>
  <si>
    <t>07010</t>
  </si>
  <si>
    <t>07097</t>
  </si>
  <si>
    <t>07130</t>
  </si>
  <si>
    <t>07277</t>
  </si>
  <si>
    <t>07418</t>
  </si>
  <si>
    <t>07457</t>
  </si>
  <si>
    <t>07461</t>
  </si>
  <si>
    <t>07581</t>
  </si>
  <si>
    <t>08060</t>
  </si>
  <si>
    <t>08194</t>
  </si>
  <si>
    <t>08356</t>
  </si>
  <si>
    <t>08441</t>
  </si>
  <si>
    <t>08518</t>
  </si>
  <si>
    <t>08589</t>
  </si>
  <si>
    <t>08623</t>
  </si>
  <si>
    <t>08732</t>
  </si>
  <si>
    <t>08733</t>
  </si>
  <si>
    <t>08734</t>
  </si>
  <si>
    <t>08743</t>
  </si>
  <si>
    <t>08888</t>
  </si>
  <si>
    <t>08940</t>
  </si>
  <si>
    <t>08969</t>
  </si>
  <si>
    <t>08970</t>
  </si>
  <si>
    <t>09077</t>
  </si>
  <si>
    <t>09151</t>
  </si>
  <si>
    <t>09165</t>
  </si>
  <si>
    <t>09204</t>
  </si>
  <si>
    <t>09267</t>
  </si>
  <si>
    <t>09271</t>
  </si>
  <si>
    <t>09347</t>
  </si>
  <si>
    <t>09348</t>
  </si>
  <si>
    <t>09349</t>
  </si>
  <si>
    <t>09350</t>
  </si>
  <si>
    <t>09351</t>
  </si>
  <si>
    <t>09352</t>
  </si>
  <si>
    <t>09470</t>
  </si>
  <si>
    <t>09475</t>
  </si>
  <si>
    <t>09516</t>
  </si>
  <si>
    <t>09517</t>
  </si>
  <si>
    <t>09626</t>
  </si>
  <si>
    <t>09628</t>
  </si>
  <si>
    <t>09636</t>
  </si>
  <si>
    <t>09834</t>
  </si>
  <si>
    <t>09843</t>
  </si>
  <si>
    <t>09866</t>
  </si>
  <si>
    <t>09867</t>
  </si>
  <si>
    <t>09868</t>
  </si>
  <si>
    <t>09869</t>
  </si>
  <si>
    <t>09933</t>
  </si>
  <si>
    <t>09947</t>
  </si>
  <si>
    <t>10472</t>
  </si>
  <si>
    <t>10473</t>
  </si>
  <si>
    <t>10474</t>
  </si>
  <si>
    <t>10718</t>
  </si>
  <si>
    <t>10719</t>
  </si>
  <si>
    <t>10796</t>
  </si>
  <si>
    <t>10842</t>
  </si>
  <si>
    <t>10849</t>
  </si>
  <si>
    <t>10892</t>
  </si>
  <si>
    <t>12174</t>
  </si>
  <si>
    <t>12182</t>
  </si>
  <si>
    <t>12186</t>
  </si>
  <si>
    <t>12582</t>
  </si>
  <si>
    <t>12583</t>
  </si>
  <si>
    <t>12584</t>
  </si>
  <si>
    <t>12585</t>
  </si>
  <si>
    <t>12586</t>
  </si>
  <si>
    <t>12965</t>
  </si>
  <si>
    <t>13108</t>
  </si>
  <si>
    <t>13151</t>
  </si>
  <si>
    <t>14044</t>
  </si>
  <si>
    <t>14045</t>
  </si>
  <si>
    <t>14046</t>
  </si>
  <si>
    <t>14047</t>
  </si>
  <si>
    <t>14110</t>
  </si>
  <si>
    <t>14135</t>
  </si>
  <si>
    <t>14136</t>
  </si>
  <si>
    <t>14138</t>
  </si>
  <si>
    <t>15129</t>
  </si>
  <si>
    <t>15278</t>
  </si>
  <si>
    <t>15835</t>
  </si>
  <si>
    <t>17131</t>
  </si>
  <si>
    <t>17133</t>
  </si>
  <si>
    <t>17148</t>
  </si>
  <si>
    <t>17400</t>
  </si>
  <si>
    <t>17507</t>
  </si>
  <si>
    <t>17635</t>
  </si>
  <si>
    <t>17753</t>
  </si>
  <si>
    <t>17776</t>
  </si>
  <si>
    <t>17839</t>
  </si>
  <si>
    <t>18178</t>
  </si>
  <si>
    <t>18231</t>
  </si>
  <si>
    <t>18232</t>
  </si>
  <si>
    <t>18339</t>
  </si>
  <si>
    <t>18360</t>
  </si>
  <si>
    <t>18638</t>
  </si>
  <si>
    <t>18680</t>
  </si>
  <si>
    <t>18681</t>
  </si>
  <si>
    <t>18859</t>
  </si>
  <si>
    <t>18860</t>
  </si>
  <si>
    <t>18861</t>
  </si>
  <si>
    <t>18862</t>
  </si>
  <si>
    <t>21202</t>
  </si>
  <si>
    <t>102853</t>
  </si>
  <si>
    <t>103743</t>
  </si>
  <si>
    <t>105326</t>
  </si>
  <si>
    <t>105482</t>
  </si>
  <si>
    <t>105552</t>
  </si>
  <si>
    <t>105984</t>
  </si>
  <si>
    <t>108763</t>
  </si>
  <si>
    <t>109182</t>
  </si>
  <si>
    <t>109568</t>
  </si>
  <si>
    <t>110558</t>
  </si>
  <si>
    <t>01625</t>
  </si>
  <si>
    <t>04275</t>
  </si>
  <si>
    <t>09460</t>
  </si>
  <si>
    <t>09510</t>
  </si>
  <si>
    <t>12173</t>
  </si>
  <si>
    <t>02217</t>
  </si>
  <si>
    <t>02218</t>
  </si>
  <si>
    <t>02310</t>
  </si>
  <si>
    <t>02311</t>
  </si>
  <si>
    <t>02312</t>
  </si>
  <si>
    <t>02313</t>
  </si>
  <si>
    <t>02314</t>
  </si>
  <si>
    <t>02315</t>
  </si>
  <si>
    <t>04962</t>
  </si>
  <si>
    <t>05310</t>
  </si>
  <si>
    <t>07364</t>
  </si>
  <si>
    <t>08288</t>
  </si>
  <si>
    <t>08289</t>
  </si>
  <si>
    <t>08290</t>
  </si>
  <si>
    <t>08291</t>
  </si>
  <si>
    <t>08361</t>
  </si>
  <si>
    <t>08455</t>
  </si>
  <si>
    <t>08610</t>
  </si>
  <si>
    <t>08914</t>
  </si>
  <si>
    <t>08915</t>
  </si>
  <si>
    <t>08926</t>
  </si>
  <si>
    <t>09024</t>
  </si>
  <si>
    <t>09025</t>
  </si>
  <si>
    <t>09026</t>
  </si>
  <si>
    <t>09203</t>
  </si>
  <si>
    <t>09512</t>
  </si>
  <si>
    <t>09703</t>
  </si>
  <si>
    <t>10581</t>
  </si>
  <si>
    <t>10582</t>
  </si>
  <si>
    <t>16222</t>
  </si>
  <si>
    <t>17636</t>
  </si>
  <si>
    <t>18732</t>
  </si>
  <si>
    <t>103709</t>
  </si>
  <si>
    <t>103711</t>
  </si>
  <si>
    <t>00662</t>
  </si>
  <si>
    <t>00669</t>
  </si>
  <si>
    <t>02081</t>
  </si>
  <si>
    <t>02082</t>
  </si>
  <si>
    <t>05322</t>
  </si>
  <si>
    <t>05324</t>
  </si>
  <si>
    <t>05326</t>
  </si>
  <si>
    <t>05334</t>
  </si>
  <si>
    <t>07481</t>
  </si>
  <si>
    <t>07482</t>
  </si>
  <si>
    <t>08913</t>
  </si>
  <si>
    <t>08927</t>
  </si>
  <si>
    <t>08928</t>
  </si>
  <si>
    <t>08930</t>
  </si>
  <si>
    <t>09420</t>
  </si>
  <si>
    <t>09421</t>
  </si>
  <si>
    <t>09422</t>
  </si>
  <si>
    <t>09423</t>
  </si>
  <si>
    <t>09637</t>
  </si>
  <si>
    <t>09949</t>
  </si>
  <si>
    <t>10726</t>
  </si>
  <si>
    <t>12216</t>
  </si>
  <si>
    <t>12217</t>
  </si>
  <si>
    <t>15061</t>
  </si>
  <si>
    <t>15804</t>
  </si>
  <si>
    <t>17655</t>
  </si>
  <si>
    <t>17670</t>
  </si>
  <si>
    <t>17671</t>
  </si>
  <si>
    <t>17786</t>
  </si>
  <si>
    <t>17787</t>
  </si>
  <si>
    <t>18228</t>
  </si>
  <si>
    <t>07480</t>
  </si>
  <si>
    <t>17351</t>
  </si>
  <si>
    <t>18313</t>
  </si>
  <si>
    <t>15797</t>
  </si>
  <si>
    <t>05875</t>
  </si>
  <si>
    <t>05876</t>
  </si>
  <si>
    <t>05881</t>
  </si>
  <si>
    <t>07093</t>
  </si>
  <si>
    <t>08635</t>
  </si>
  <si>
    <t>12505</t>
  </si>
  <si>
    <t>12507</t>
  </si>
  <si>
    <t>13552</t>
  </si>
  <si>
    <t>16389</t>
  </si>
  <si>
    <t>16390</t>
  </si>
  <si>
    <t>17609</t>
  </si>
  <si>
    <t>17610</t>
  </si>
  <si>
    <t>17665</t>
  </si>
  <si>
    <t>17666</t>
  </si>
  <si>
    <t>17667</t>
  </si>
  <si>
    <t>17668</t>
  </si>
  <si>
    <t>17957</t>
  </si>
  <si>
    <t>17958</t>
  </si>
  <si>
    <t>17961</t>
  </si>
  <si>
    <t>18005</t>
  </si>
  <si>
    <t>18687</t>
  </si>
  <si>
    <t>18689</t>
  </si>
  <si>
    <t>18690</t>
  </si>
  <si>
    <t>18733</t>
  </si>
  <si>
    <t>18855</t>
  </si>
  <si>
    <t>105331</t>
  </si>
  <si>
    <t>109633</t>
  </si>
  <si>
    <t>104943</t>
  </si>
  <si>
    <t>105477</t>
  </si>
  <si>
    <t>107023</t>
  </si>
  <si>
    <t>07564</t>
  </si>
  <si>
    <t>12076</t>
  </si>
  <si>
    <t>18547</t>
  </si>
  <si>
    <t>18685</t>
  </si>
  <si>
    <t>06575</t>
  </si>
  <si>
    <t>08712</t>
  </si>
  <si>
    <t>10564</t>
  </si>
  <si>
    <t>10565</t>
  </si>
  <si>
    <t>10841</t>
  </si>
  <si>
    <t>13150</t>
  </si>
  <si>
    <t>17263</t>
  </si>
  <si>
    <t>17755</t>
  </si>
  <si>
    <t>102858</t>
  </si>
  <si>
    <t>00491</t>
  </si>
  <si>
    <t>00492</t>
  </si>
  <si>
    <t>01758</t>
  </si>
  <si>
    <t>01760</t>
  </si>
  <si>
    <t>06954</t>
  </si>
  <si>
    <t>08458</t>
  </si>
  <si>
    <t>10615</t>
  </si>
  <si>
    <t>16104</t>
  </si>
  <si>
    <t>18326</t>
  </si>
  <si>
    <t>18560</t>
  </si>
  <si>
    <t>18561</t>
  </si>
  <si>
    <t>18562</t>
  </si>
  <si>
    <t>102852</t>
  </si>
  <si>
    <t>05959</t>
  </si>
  <si>
    <t>109465</t>
  </si>
  <si>
    <t>04842</t>
  </si>
  <si>
    <t>09116</t>
  </si>
  <si>
    <t>09149</t>
  </si>
  <si>
    <t>09452</t>
  </si>
  <si>
    <t>09453</t>
  </si>
  <si>
    <t>09774</t>
  </si>
  <si>
    <t>09789</t>
  </si>
  <si>
    <t>10610</t>
  </si>
  <si>
    <t>10613</t>
  </si>
  <si>
    <t>104325</t>
  </si>
  <si>
    <t>106796</t>
  </si>
  <si>
    <t>112858</t>
  </si>
  <si>
    <t>00017</t>
  </si>
  <si>
    <t>00020</t>
  </si>
  <si>
    <t>00023</t>
  </si>
  <si>
    <t>00024</t>
  </si>
  <si>
    <t>00154</t>
  </si>
  <si>
    <t>00169</t>
  </si>
  <si>
    <t>00170</t>
  </si>
  <si>
    <t>00171</t>
  </si>
  <si>
    <t>00172</t>
  </si>
  <si>
    <t>00173</t>
  </si>
  <si>
    <t>00183</t>
  </si>
  <si>
    <t>00218</t>
  </si>
  <si>
    <t>00220</t>
  </si>
  <si>
    <t>00225</t>
  </si>
  <si>
    <t>00230</t>
  </si>
  <si>
    <t>00585</t>
  </si>
  <si>
    <t>00595</t>
  </si>
  <si>
    <t>00683</t>
  </si>
  <si>
    <t>00684</t>
  </si>
  <si>
    <t>00685</t>
  </si>
  <si>
    <t>00686</t>
  </si>
  <si>
    <t>00688</t>
  </si>
  <si>
    <t>00845</t>
  </si>
  <si>
    <t>00847</t>
  </si>
  <si>
    <t>00851</t>
  </si>
  <si>
    <t>00860</t>
  </si>
  <si>
    <t>00906</t>
  </si>
  <si>
    <t>00907</t>
  </si>
  <si>
    <t>01180</t>
  </si>
  <si>
    <t>01184</t>
  </si>
  <si>
    <t>01185</t>
  </si>
  <si>
    <t>01205</t>
  </si>
  <si>
    <t>01207</t>
  </si>
  <si>
    <t>01210</t>
  </si>
  <si>
    <t>01212</t>
  </si>
  <si>
    <t>01213</t>
  </si>
  <si>
    <t>01214</t>
  </si>
  <si>
    <t>01215</t>
  </si>
  <si>
    <t>01218</t>
  </si>
  <si>
    <t>01234</t>
  </si>
  <si>
    <t>01236</t>
  </si>
  <si>
    <t>01237</t>
  </si>
  <si>
    <t>01238</t>
  </si>
  <si>
    <t>01239</t>
  </si>
  <si>
    <t>01240</t>
  </si>
  <si>
    <t>01254</t>
  </si>
  <si>
    <t>01272</t>
  </si>
  <si>
    <t>01273</t>
  </si>
  <si>
    <t>01310</t>
  </si>
  <si>
    <t>01311</t>
  </si>
  <si>
    <t>01312</t>
  </si>
  <si>
    <t>01313</t>
  </si>
  <si>
    <t>01314</t>
  </si>
  <si>
    <t>01315</t>
  </si>
  <si>
    <t>01317</t>
  </si>
  <si>
    <t>01318</t>
  </si>
  <si>
    <t>01319</t>
  </si>
  <si>
    <t>01320</t>
  </si>
  <si>
    <t>01321</t>
  </si>
  <si>
    <t>01338</t>
  </si>
  <si>
    <t>01339</t>
  </si>
  <si>
    <t>01340</t>
  </si>
  <si>
    <t>01341</t>
  </si>
  <si>
    <t>01342</t>
  </si>
  <si>
    <t>01360</t>
  </si>
  <si>
    <t>01361</t>
  </si>
  <si>
    <t>01362</t>
  </si>
  <si>
    <t>01365</t>
  </si>
  <si>
    <t>01367</t>
  </si>
  <si>
    <t>01388</t>
  </si>
  <si>
    <t>01390</t>
  </si>
  <si>
    <t>01391</t>
  </si>
  <si>
    <t>01436</t>
  </si>
  <si>
    <t>01439</t>
  </si>
  <si>
    <t>01440</t>
  </si>
  <si>
    <t>01448</t>
  </si>
  <si>
    <t>01460</t>
  </si>
  <si>
    <t>01472</t>
  </si>
  <si>
    <t>01492</t>
  </si>
  <si>
    <t>01493</t>
  </si>
  <si>
    <t>01525</t>
  </si>
  <si>
    <t>01528</t>
  </si>
  <si>
    <t>01529</t>
  </si>
  <si>
    <t>01540</t>
  </si>
  <si>
    <t>01550</t>
  </si>
  <si>
    <t>01554</t>
  </si>
  <si>
    <t>01561</t>
  </si>
  <si>
    <t>01571</t>
  </si>
  <si>
    <t>01573</t>
  </si>
  <si>
    <t>01574</t>
  </si>
  <si>
    <t>01577</t>
  </si>
  <si>
    <t>01579</t>
  </si>
  <si>
    <t>01580</t>
  </si>
  <si>
    <t>01581</t>
  </si>
  <si>
    <t>01584</t>
  </si>
  <si>
    <t>01585</t>
  </si>
  <si>
    <t>01586</t>
  </si>
  <si>
    <t>01587</t>
  </si>
  <si>
    <t>01594</t>
  </si>
  <si>
    <t>01595</t>
  </si>
  <si>
    <t>01596</t>
  </si>
  <si>
    <t>01597</t>
  </si>
  <si>
    <t>01598</t>
  </si>
  <si>
    <t>01599</t>
  </si>
  <si>
    <t>01600</t>
  </si>
  <si>
    <t>01601</t>
  </si>
  <si>
    <t>01603</t>
  </si>
  <si>
    <t>01604</t>
  </si>
  <si>
    <t>01605</t>
  </si>
  <si>
    <t>01607</t>
  </si>
  <si>
    <t>01608</t>
  </si>
  <si>
    <t>01609</t>
  </si>
  <si>
    <t>01611</t>
  </si>
  <si>
    <t>01613</t>
  </si>
  <si>
    <t>01659</t>
  </si>
  <si>
    <t>01773</t>
  </si>
  <si>
    <t>01776</t>
  </si>
  <si>
    <t>01781</t>
  </si>
  <si>
    <t>01783</t>
  </si>
  <si>
    <t>01784</t>
  </si>
  <si>
    <t>01861</t>
  </si>
  <si>
    <t>01862</t>
  </si>
  <si>
    <t>01863</t>
  </si>
  <si>
    <t>01864</t>
  </si>
  <si>
    <t>01865</t>
  </si>
  <si>
    <t>01867</t>
  </si>
  <si>
    <t>01870</t>
  </si>
  <si>
    <t>01871</t>
  </si>
  <si>
    <t>01884</t>
  </si>
  <si>
    <t>01885</t>
  </si>
  <si>
    <t>01919</t>
  </si>
  <si>
    <t>01920</t>
  </si>
  <si>
    <t>01921</t>
  </si>
  <si>
    <t>01951</t>
  </si>
  <si>
    <t>01958</t>
  </si>
  <si>
    <t>01959</t>
  </si>
  <si>
    <t>01961</t>
  </si>
  <si>
    <t>01968</t>
  </si>
  <si>
    <t>01971</t>
  </si>
  <si>
    <t>01977</t>
  </si>
  <si>
    <t>01998</t>
  </si>
  <si>
    <t>02097</t>
  </si>
  <si>
    <t>02100</t>
  </si>
  <si>
    <t>02102</t>
  </si>
  <si>
    <t>02104</t>
  </si>
  <si>
    <t>02106</t>
  </si>
  <si>
    <t>02108</t>
  </si>
  <si>
    <t>02115</t>
  </si>
  <si>
    <t>02120</t>
  </si>
  <si>
    <t>02123</t>
  </si>
  <si>
    <t>02124</t>
  </si>
  <si>
    <t>02129</t>
  </si>
  <si>
    <t>02134</t>
  </si>
  <si>
    <t>02136</t>
  </si>
  <si>
    <t>02142</t>
  </si>
  <si>
    <t>02143</t>
  </si>
  <si>
    <t>02144</t>
  </si>
  <si>
    <t>02145</t>
  </si>
  <si>
    <t>03934</t>
  </si>
  <si>
    <t>04843</t>
  </si>
  <si>
    <t>04845</t>
  </si>
  <si>
    <t>04850</t>
  </si>
  <si>
    <t>04852</t>
  </si>
  <si>
    <t>04853</t>
  </si>
  <si>
    <t>04858</t>
  </si>
  <si>
    <t>04859</t>
  </si>
  <si>
    <t>04860</t>
  </si>
  <si>
    <t>04884</t>
  </si>
  <si>
    <t>04886</t>
  </si>
  <si>
    <t>06541</t>
  </si>
  <si>
    <t>06545</t>
  </si>
  <si>
    <t>06581</t>
  </si>
  <si>
    <t>06941</t>
  </si>
  <si>
    <t>07288</t>
  </si>
  <si>
    <t>07289</t>
  </si>
  <si>
    <t>07290</t>
  </si>
  <si>
    <t>07293</t>
  </si>
  <si>
    <t>07294</t>
  </si>
  <si>
    <t>07295</t>
  </si>
  <si>
    <t>07296</t>
  </si>
  <si>
    <t>07297</t>
  </si>
  <si>
    <t>07308</t>
  </si>
  <si>
    <t>07312</t>
  </si>
  <si>
    <t>07404</t>
  </si>
  <si>
    <t>07406</t>
  </si>
  <si>
    <t>07925</t>
  </si>
  <si>
    <t>08065</t>
  </si>
  <si>
    <t>08066</t>
  </si>
  <si>
    <t>08120</t>
  </si>
  <si>
    <t>08349</t>
  </si>
  <si>
    <t>08350</t>
  </si>
  <si>
    <t>08351</t>
  </si>
  <si>
    <t>08352</t>
  </si>
  <si>
    <t>08353</t>
  </si>
  <si>
    <t>08354</t>
  </si>
  <si>
    <t>08400</t>
  </si>
  <si>
    <t>08402</t>
  </si>
  <si>
    <t>08403</t>
  </si>
  <si>
    <t>08404</t>
  </si>
  <si>
    <t>08406</t>
  </si>
  <si>
    <t>08407</t>
  </si>
  <si>
    <t>08408</t>
  </si>
  <si>
    <t>08409</t>
  </si>
  <si>
    <t>08410</t>
  </si>
  <si>
    <t>08411</t>
  </si>
  <si>
    <t>08412</t>
  </si>
  <si>
    <t>08468</t>
  </si>
  <si>
    <t>08469</t>
  </si>
  <si>
    <t>08470</t>
  </si>
  <si>
    <t>08471</t>
  </si>
  <si>
    <t>08472</t>
  </si>
  <si>
    <t>08473</t>
  </si>
  <si>
    <t>08474</t>
  </si>
  <si>
    <t>08475</t>
  </si>
  <si>
    <t>08476</t>
  </si>
  <si>
    <t>08477</t>
  </si>
  <si>
    <t>08478</t>
  </si>
  <si>
    <t>08479</t>
  </si>
  <si>
    <t>08480</t>
  </si>
  <si>
    <t>08481</t>
  </si>
  <si>
    <t>08482</t>
  </si>
  <si>
    <t>08483</t>
  </si>
  <si>
    <t>08484</t>
  </si>
  <si>
    <t>08485</t>
  </si>
  <si>
    <t>08486</t>
  </si>
  <si>
    <t>08487</t>
  </si>
  <si>
    <t>08488</t>
  </si>
  <si>
    <t>08489</t>
  </si>
  <si>
    <t>08490</t>
  </si>
  <si>
    <t>08491</t>
  </si>
  <si>
    <t>08492</t>
  </si>
  <si>
    <t>08493</t>
  </si>
  <si>
    <t>08494</t>
  </si>
  <si>
    <t>08495</t>
  </si>
  <si>
    <t>08496</t>
  </si>
  <si>
    <t>08497</t>
  </si>
  <si>
    <t>08498</t>
  </si>
  <si>
    <t>08515</t>
  </si>
  <si>
    <t>08516</t>
  </si>
  <si>
    <t>08519</t>
  </si>
  <si>
    <t>08521</t>
  </si>
  <si>
    <t>08522</t>
  </si>
  <si>
    <t>08543</t>
  </si>
  <si>
    <t>08544</t>
  </si>
  <si>
    <t>08692</t>
  </si>
  <si>
    <t>08693</t>
  </si>
  <si>
    <t>08696</t>
  </si>
  <si>
    <t>08697</t>
  </si>
  <si>
    <t>08698</t>
  </si>
  <si>
    <t>08699</t>
  </si>
  <si>
    <t>08731</t>
  </si>
  <si>
    <t>09057</t>
  </si>
  <si>
    <t>09104</t>
  </si>
  <si>
    <t>09105</t>
  </si>
  <si>
    <t>09106</t>
  </si>
  <si>
    <t>09107</t>
  </si>
  <si>
    <t>09108</t>
  </si>
  <si>
    <t>09109</t>
  </si>
  <si>
    <t>09110</t>
  </si>
  <si>
    <t>09111</t>
  </si>
  <si>
    <t>09112</t>
  </si>
  <si>
    <t>09113</t>
  </si>
  <si>
    <t>09114</t>
  </si>
  <si>
    <t>09118</t>
  </si>
  <si>
    <t>09119</t>
  </si>
  <si>
    <t>09126</t>
  </si>
  <si>
    <t>09129</t>
  </si>
  <si>
    <t>09130</t>
  </si>
  <si>
    <t>09131</t>
  </si>
  <si>
    <t>09132</t>
  </si>
  <si>
    <t>09135</t>
  </si>
  <si>
    <t>09136</t>
  </si>
  <si>
    <t>09137</t>
  </si>
  <si>
    <t>09140</t>
  </si>
  <si>
    <t>09141</t>
  </si>
  <si>
    <t>09142</t>
  </si>
  <si>
    <t>09143</t>
  </si>
  <si>
    <t>09146</t>
  </si>
  <si>
    <t>09147</t>
  </si>
  <si>
    <t>09148</t>
  </si>
  <si>
    <t>09213</t>
  </si>
  <si>
    <t>09215</t>
  </si>
  <si>
    <t>09344</t>
  </si>
  <si>
    <t>09454</t>
  </si>
  <si>
    <t>09469</t>
  </si>
  <si>
    <t>09514</t>
  </si>
  <si>
    <t>09515</t>
  </si>
  <si>
    <t>09557</t>
  </si>
  <si>
    <t>09558</t>
  </si>
  <si>
    <t>09561</t>
  </si>
  <si>
    <t>09562</t>
  </si>
  <si>
    <t>09564</t>
  </si>
  <si>
    <t>09565</t>
  </si>
  <si>
    <t>09566</t>
  </si>
  <si>
    <t>09567</t>
  </si>
  <si>
    <t>09568</t>
  </si>
  <si>
    <t>09571</t>
  </si>
  <si>
    <t>09572</t>
  </si>
  <si>
    <t>09573</t>
  </si>
  <si>
    <t>09574</t>
  </si>
  <si>
    <t>09575</t>
  </si>
  <si>
    <t>09576</t>
  </si>
  <si>
    <t>09577</t>
  </si>
  <si>
    <t>09578</t>
  </si>
  <si>
    <t>09579</t>
  </si>
  <si>
    <t>09580</t>
  </si>
  <si>
    <t>09581</t>
  </si>
  <si>
    <t>09582</t>
  </si>
  <si>
    <t>09584</t>
  </si>
  <si>
    <t>09595</t>
  </si>
  <si>
    <t>09596</t>
  </si>
  <si>
    <t>09597</t>
  </si>
  <si>
    <t>09598</t>
  </si>
  <si>
    <t>09600</t>
  </si>
  <si>
    <t>09617</t>
  </si>
  <si>
    <t>09646</t>
  </si>
  <si>
    <t>09647</t>
  </si>
  <si>
    <t>09648</t>
  </si>
  <si>
    <t>09652</t>
  </si>
  <si>
    <t>09653</t>
  </si>
  <si>
    <t>09654</t>
  </si>
  <si>
    <t>09655</t>
  </si>
  <si>
    <t>09656</t>
  </si>
  <si>
    <t>09657</t>
  </si>
  <si>
    <t>09658</t>
  </si>
  <si>
    <t>09659</t>
  </si>
  <si>
    <t>09660</t>
  </si>
  <si>
    <t>09661</t>
  </si>
  <si>
    <t>09662</t>
  </si>
  <si>
    <t>09663</t>
  </si>
  <si>
    <t>09664</t>
  </si>
  <si>
    <t>09665</t>
  </si>
  <si>
    <t>09666</t>
  </si>
  <si>
    <t>09667</t>
  </si>
  <si>
    <t>09729</t>
  </si>
  <si>
    <t>09730</t>
  </si>
  <si>
    <t>09731</t>
  </si>
  <si>
    <t>09732</t>
  </si>
  <si>
    <t>09734</t>
  </si>
  <si>
    <t>09761</t>
  </si>
  <si>
    <t>09765</t>
  </si>
  <si>
    <t>09766</t>
  </si>
  <si>
    <t>09767</t>
  </si>
  <si>
    <t>09768</t>
  </si>
  <si>
    <t>09769</t>
  </si>
  <si>
    <t>09770</t>
  </si>
  <si>
    <t>09771</t>
  </si>
  <si>
    <t>09772</t>
  </si>
  <si>
    <t>09773</t>
  </si>
  <si>
    <t>09775</t>
  </si>
  <si>
    <t>09776</t>
  </si>
  <si>
    <t>09777</t>
  </si>
  <si>
    <t>09780</t>
  </si>
  <si>
    <t>09781</t>
  </si>
  <si>
    <t>09782</t>
  </si>
  <si>
    <t>09783</t>
  </si>
  <si>
    <t>09784</t>
  </si>
  <si>
    <t>09786</t>
  </si>
  <si>
    <t>09787</t>
  </si>
  <si>
    <t>09788</t>
  </si>
  <si>
    <t>09790</t>
  </si>
  <si>
    <t>09792</t>
  </si>
  <si>
    <t>09793</t>
  </si>
  <si>
    <t>09794</t>
  </si>
  <si>
    <t>09858</t>
  </si>
  <si>
    <t>09977</t>
  </si>
  <si>
    <t>10450</t>
  </si>
  <si>
    <t>10459</t>
  </si>
  <si>
    <t>10475</t>
  </si>
  <si>
    <t>10489</t>
  </si>
  <si>
    <t>10505</t>
  </si>
  <si>
    <t>10508</t>
  </si>
  <si>
    <t>10608</t>
  </si>
  <si>
    <t>10609</t>
  </si>
  <si>
    <t>10611</t>
  </si>
  <si>
    <t>10614</t>
  </si>
  <si>
    <t>10727</t>
  </si>
  <si>
    <t>10809</t>
  </si>
  <si>
    <t>10898</t>
  </si>
  <si>
    <t>10899</t>
  </si>
  <si>
    <t>10900</t>
  </si>
  <si>
    <t>11991</t>
  </si>
  <si>
    <t>11992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</si>
  <si>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</si>
  <si>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</si>
  <si>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</si>
  <si>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</si>
  <si>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</si>
  <si>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</si>
  <si>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</si>
  <si>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</si>
  <si>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12003</t>
  </si>
  <si>
    <t>12004</t>
  </si>
  <si>
    <t>12005</t>
  </si>
  <si>
    <t>12006</t>
  </si>
  <si>
    <t>12007</t>
  </si>
  <si>
    <t>12008</t>
  </si>
  <si>
    <t>12011</t>
  </si>
  <si>
    <t>12012</t>
  </si>
  <si>
    <t>12013</t>
  </si>
  <si>
    <t>12055</t>
  </si>
  <si>
    <t>12056</t>
  </si>
  <si>
    <t>12057</t>
  </si>
  <si>
    <t>12058</t>
  </si>
  <si>
    <t>12059</t>
  </si>
  <si>
    <t>12306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</si>
  <si>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</si>
  <si>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</si>
  <si>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</si>
  <si>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</si>
  <si>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</si>
  <si>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</si>
  <si>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</si>
  <si>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</si>
  <si>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</si>
  <si>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12319</t>
  </si>
  <si>
    <t>12320</t>
  </si>
  <si>
    <t>12321</t>
  </si>
  <si>
    <t>12324</t>
  </si>
  <si>
    <t>12325</t>
  </si>
  <si>
    <t>12326</t>
  </si>
  <si>
    <t>12328</t>
  </si>
  <si>
    <t>12331</t>
  </si>
  <si>
    <t>12332</t>
  </si>
  <si>
    <t>12333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</si>
  <si>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</si>
  <si>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</si>
  <si>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</si>
  <si>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</si>
  <si>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</si>
  <si>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</si>
  <si>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</si>
  <si>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</si>
  <si>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</si>
  <si>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</si>
  <si>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</si>
  <si>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</si>
  <si>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</si>
  <si>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</si>
  <si>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</si>
  <si>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</si>
  <si>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</si>
  <si>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</si>
  <si>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</si>
  <si>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</si>
  <si>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</si>
  <si>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</si>
  <si>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</si>
  <si>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12709</t>
  </si>
  <si>
    <t>12710</t>
  </si>
  <si>
    <t>12711</t>
  </si>
  <si>
    <t>12720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</si>
  <si>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</si>
  <si>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</si>
  <si>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</si>
  <si>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</si>
  <si>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</si>
  <si>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</si>
  <si>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</si>
  <si>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</si>
  <si>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</si>
  <si>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</si>
  <si>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</si>
  <si>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</si>
  <si>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</si>
  <si>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</si>
  <si>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</si>
  <si>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</si>
  <si>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</si>
  <si>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</si>
  <si>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12946</t>
  </si>
  <si>
    <t>12947</t>
  </si>
  <si>
    <t>12948</t>
  </si>
  <si>
    <t>12949</t>
  </si>
  <si>
    <t>12950</t>
  </si>
  <si>
    <t>12952</t>
  </si>
  <si>
    <t>12954</t>
  </si>
  <si>
    <t>12955</t>
  </si>
  <si>
    <t>12956</t>
  </si>
  <si>
    <t>12957</t>
  </si>
  <si>
    <t>12958</t>
  </si>
  <si>
    <t>13774</t>
  </si>
  <si>
    <t>13775</t>
  </si>
  <si>
    <t>13877</t>
  </si>
  <si>
    <t>13990</t>
  </si>
  <si>
    <t>13991</t>
  </si>
  <si>
    <t>14064</t>
  </si>
  <si>
    <t>14074</t>
  </si>
  <si>
    <t>15793</t>
  </si>
  <si>
    <t>15795</t>
  </si>
  <si>
    <t>15805</t>
  </si>
  <si>
    <t>15852</t>
  </si>
  <si>
    <t>16223</t>
  </si>
  <si>
    <t>16224</t>
  </si>
  <si>
    <t>16225</t>
  </si>
  <si>
    <t>16226</t>
  </si>
  <si>
    <t>16318</t>
  </si>
  <si>
    <t>16319</t>
  </si>
  <si>
    <t>16320</t>
  </si>
  <si>
    <t>16353</t>
  </si>
  <si>
    <t>17103</t>
  </si>
  <si>
    <t>17104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</si>
  <si>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</si>
  <si>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</si>
  <si>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</si>
  <si>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</si>
  <si>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</si>
  <si>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</si>
  <si>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</si>
  <si>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</si>
  <si>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</si>
  <si>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</si>
  <si>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</si>
  <si>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</si>
  <si>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</si>
  <si>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</si>
  <si>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</si>
  <si>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17203</t>
  </si>
  <si>
    <t>17204</t>
  </si>
  <si>
    <t>17205</t>
  </si>
  <si>
    <t>17206</t>
  </si>
  <si>
    <t>17207</t>
  </si>
  <si>
    <t>17208</t>
  </si>
  <si>
    <t>17478</t>
  </si>
  <si>
    <t>17851</t>
  </si>
  <si>
    <t>17852</t>
  </si>
  <si>
    <t>17857</t>
  </si>
  <si>
    <t>17858</t>
  </si>
  <si>
    <t>17859</t>
  </si>
  <si>
    <t>17861</t>
  </si>
  <si>
    <t>17862</t>
  </si>
  <si>
    <t>17863</t>
  </si>
  <si>
    <t>17864</t>
  </si>
  <si>
    <t>17865</t>
  </si>
  <si>
    <t>17866</t>
  </si>
  <si>
    <t>17867</t>
  </si>
  <si>
    <t>17869</t>
  </si>
  <si>
    <t>17870</t>
  </si>
  <si>
    <t>17871</t>
  </si>
  <si>
    <t>17872</t>
  </si>
  <si>
    <t>17873</t>
  </si>
  <si>
    <t>17874</t>
  </si>
  <si>
    <t>17881</t>
  </si>
  <si>
    <t>17882</t>
  </si>
  <si>
    <t>17883</t>
  </si>
  <si>
    <t>17884</t>
  </si>
  <si>
    <t>17885</t>
  </si>
  <si>
    <t>17886</t>
  </si>
  <si>
    <t>17899</t>
  </si>
  <si>
    <t>17900</t>
  </si>
  <si>
    <t>17901</t>
  </si>
  <si>
    <t>17902</t>
  </si>
  <si>
    <t>17903</t>
  </si>
  <si>
    <t>17904</t>
  </si>
  <si>
    <t>17913</t>
  </si>
  <si>
    <t>17914</t>
  </si>
  <si>
    <t>17915</t>
  </si>
  <si>
    <t>18043</t>
  </si>
  <si>
    <t>18044</t>
  </si>
  <si>
    <t>18045</t>
  </si>
  <si>
    <t>18046</t>
  </si>
  <si>
    <t>18075</t>
  </si>
  <si>
    <t>18076</t>
  </si>
  <si>
    <t>18096</t>
  </si>
  <si>
    <t>18097</t>
  </si>
  <si>
    <t>18109</t>
  </si>
  <si>
    <t>18110</t>
  </si>
  <si>
    <t>18118</t>
  </si>
  <si>
    <t>18119</t>
  </si>
  <si>
    <t>18120</t>
  </si>
  <si>
    <t>18121</t>
  </si>
  <si>
    <t>18122</t>
  </si>
  <si>
    <t>18123</t>
  </si>
  <si>
    <t>18124</t>
  </si>
  <si>
    <t>18125</t>
  </si>
  <si>
    <t>18257</t>
  </si>
  <si>
    <t>18258</t>
  </si>
  <si>
    <t>18259</t>
  </si>
  <si>
    <t>18261</t>
  </si>
  <si>
    <t>18262</t>
  </si>
  <si>
    <t>18263</t>
  </si>
  <si>
    <t>18264</t>
  </si>
  <si>
    <t>18265</t>
  </si>
  <si>
    <t>18266</t>
  </si>
  <si>
    <t>18267</t>
  </si>
  <si>
    <t>18271</t>
  </si>
  <si>
    <t>18275</t>
  </si>
  <si>
    <t>18276</t>
  </si>
  <si>
    <t>18277</t>
  </si>
  <si>
    <t>18278</t>
  </si>
  <si>
    <t>18280</t>
  </si>
  <si>
    <t>18281</t>
  </si>
  <si>
    <t>18282</t>
  </si>
  <si>
    <t>18283</t>
  </si>
  <si>
    <t>18285</t>
  </si>
  <si>
    <t>18286</t>
  </si>
  <si>
    <t>18287</t>
  </si>
  <si>
    <t>18288</t>
  </si>
  <si>
    <t>18289</t>
  </si>
  <si>
    <t>18290</t>
  </si>
  <si>
    <t>18291</t>
  </si>
  <si>
    <t>18292</t>
  </si>
  <si>
    <t>18294</t>
  </si>
  <si>
    <t>18295</t>
  </si>
  <si>
    <t>18296</t>
  </si>
  <si>
    <t>18298</t>
  </si>
  <si>
    <t>18389</t>
  </si>
  <si>
    <t>18390</t>
  </si>
  <si>
    <t>18391</t>
  </si>
  <si>
    <t>18392</t>
  </si>
  <si>
    <t>18393</t>
  </si>
  <si>
    <t>18394</t>
  </si>
  <si>
    <t>18395</t>
  </si>
  <si>
    <t>18396</t>
  </si>
  <si>
    <t>18397</t>
  </si>
  <si>
    <t>18398</t>
  </si>
  <si>
    <t>18402</t>
  </si>
  <si>
    <t>18403</t>
  </si>
  <si>
    <t>18404</t>
  </si>
  <si>
    <t>18449</t>
  </si>
  <si>
    <t>18450</t>
  </si>
  <si>
    <t>18451</t>
  </si>
  <si>
    <t>18454</t>
  </si>
  <si>
    <t>18455</t>
  </si>
  <si>
    <t>18456</t>
  </si>
  <si>
    <t>18509</t>
  </si>
  <si>
    <t>18516</t>
  </si>
  <si>
    <t>18517</t>
  </si>
  <si>
    <t>18518</t>
  </si>
  <si>
    <t>18519</t>
  </si>
  <si>
    <t>18563</t>
  </si>
  <si>
    <t>18564</t>
  </si>
  <si>
    <t>18565</t>
  </si>
  <si>
    <t>18566</t>
  </si>
  <si>
    <t>18567</t>
  </si>
  <si>
    <t>18568</t>
  </si>
  <si>
    <t>18569</t>
  </si>
  <si>
    <t>18570</t>
  </si>
  <si>
    <t>18571</t>
  </si>
  <si>
    <t>18572</t>
  </si>
  <si>
    <t>18573</t>
  </si>
  <si>
    <t>18574</t>
  </si>
  <si>
    <t>18575</t>
  </si>
  <si>
    <t>18576</t>
  </si>
  <si>
    <t>18577</t>
  </si>
  <si>
    <t>18578</t>
  </si>
  <si>
    <t>18579</t>
  </si>
  <si>
    <t>18580</t>
  </si>
  <si>
    <t>18581</t>
  </si>
  <si>
    <t>18582</t>
  </si>
  <si>
    <t>18583</t>
  </si>
  <si>
    <t>18584</t>
  </si>
  <si>
    <t>18585</t>
  </si>
  <si>
    <t>18586</t>
  </si>
  <si>
    <t>18587</t>
  </si>
  <si>
    <t>18588</t>
  </si>
  <si>
    <t>18589</t>
  </si>
  <si>
    <t>18678</t>
  </si>
  <si>
    <t>18726</t>
  </si>
  <si>
    <t>18746</t>
  </si>
  <si>
    <t>18759</t>
  </si>
  <si>
    <t>18760</t>
  </si>
  <si>
    <t>18761</t>
  </si>
  <si>
    <t>18762</t>
  </si>
  <si>
    <t>18763</t>
  </si>
  <si>
    <t>18764</t>
  </si>
  <si>
    <t>18765</t>
  </si>
  <si>
    <t>18766</t>
  </si>
  <si>
    <t>18767</t>
  </si>
  <si>
    <t>18768</t>
  </si>
  <si>
    <t>18769</t>
  </si>
  <si>
    <t>18770</t>
  </si>
  <si>
    <t>18774</t>
  </si>
  <si>
    <t>18775</t>
  </si>
  <si>
    <t>18779</t>
  </si>
  <si>
    <t>18805</t>
  </si>
  <si>
    <t>18809</t>
  </si>
  <si>
    <t>18820</t>
  </si>
  <si>
    <t>18821</t>
  </si>
  <si>
    <t>18822</t>
  </si>
  <si>
    <t>18823</t>
  </si>
  <si>
    <t>18834</t>
  </si>
  <si>
    <t>18865</t>
  </si>
  <si>
    <t>18867</t>
  </si>
  <si>
    <t>18868</t>
  </si>
  <si>
    <t>18869</t>
  </si>
  <si>
    <t>18870</t>
  </si>
  <si>
    <t>18871</t>
  </si>
  <si>
    <t>18872</t>
  </si>
  <si>
    <t>18873</t>
  </si>
  <si>
    <t>18874</t>
  </si>
  <si>
    <t>18875</t>
  </si>
  <si>
    <t>18876</t>
  </si>
  <si>
    <t>18892</t>
  </si>
  <si>
    <t>18954</t>
  </si>
  <si>
    <t>18955</t>
  </si>
  <si>
    <t>18956</t>
  </si>
  <si>
    <t>18957</t>
  </si>
  <si>
    <t>18958</t>
  </si>
  <si>
    <t>18959</t>
  </si>
  <si>
    <t>18960</t>
  </si>
  <si>
    <t>18961</t>
  </si>
  <si>
    <t>18962</t>
  </si>
  <si>
    <t>18965</t>
  </si>
  <si>
    <t>18966</t>
  </si>
  <si>
    <t>18967</t>
  </si>
  <si>
    <t>18968</t>
  </si>
  <si>
    <t>18969</t>
  </si>
  <si>
    <t>18970</t>
  </si>
  <si>
    <t>18971</t>
  </si>
  <si>
    <t>18972</t>
  </si>
  <si>
    <t>18973</t>
  </si>
  <si>
    <t>18974</t>
  </si>
  <si>
    <t>18975</t>
  </si>
  <si>
    <t>18976</t>
  </si>
  <si>
    <t>18977</t>
  </si>
  <si>
    <t>18978</t>
  </si>
  <si>
    <t>18979</t>
  </si>
  <si>
    <t>18980</t>
  </si>
  <si>
    <t>18981</t>
  </si>
  <si>
    <t>18982</t>
  </si>
  <si>
    <t>18983</t>
  </si>
  <si>
    <t>21001</t>
  </si>
  <si>
    <t>21003</t>
  </si>
  <si>
    <t>21004</t>
  </si>
  <si>
    <t>21005</t>
  </si>
  <si>
    <t>21034</t>
  </si>
  <si>
    <t>21096</t>
  </si>
  <si>
    <t>21141</t>
  </si>
  <si>
    <t>21205</t>
  </si>
  <si>
    <t>21220</t>
  </si>
  <si>
    <t>21233</t>
  </si>
  <si>
    <t>21234</t>
  </si>
  <si>
    <t>21235</t>
  </si>
  <si>
    <t>21236</t>
  </si>
  <si>
    <t>21238</t>
  </si>
  <si>
    <t>21239</t>
  </si>
  <si>
    <t>100124</t>
  </si>
  <si>
    <t>100125</t>
  </si>
  <si>
    <t>100152</t>
  </si>
  <si>
    <t>100153</t>
  </si>
  <si>
    <t>100154</t>
  </si>
  <si>
    <t>100157</t>
  </si>
  <si>
    <t>100158</t>
  </si>
  <si>
    <t>100160</t>
  </si>
  <si>
    <t>101371</t>
  </si>
  <si>
    <t>101372</t>
  </si>
  <si>
    <t>101373</t>
  </si>
  <si>
    <t>101374</t>
  </si>
  <si>
    <t>101375</t>
  </si>
  <si>
    <t>101376</t>
  </si>
  <si>
    <t>101377</t>
  </si>
  <si>
    <t>102523</t>
  </si>
  <si>
    <t>102524</t>
  </si>
  <si>
    <t>102525</t>
  </si>
  <si>
    <t>102531</t>
  </si>
  <si>
    <t>102532</t>
  </si>
  <si>
    <t>102533</t>
  </si>
  <si>
    <t>102649</t>
  </si>
  <si>
    <t>102650</t>
  </si>
  <si>
    <t>102651</t>
  </si>
  <si>
    <t>102652</t>
  </si>
  <si>
    <t>102653</t>
  </si>
  <si>
    <t>102694</t>
  </si>
  <si>
    <t>102695</t>
  </si>
  <si>
    <t>102696</t>
  </si>
  <si>
    <t>102697</t>
  </si>
  <si>
    <t>102698</t>
  </si>
  <si>
    <t>103281</t>
  </si>
  <si>
    <t>103398</t>
  </si>
  <si>
    <t>103399</t>
  </si>
  <si>
    <t>103400</t>
  </si>
  <si>
    <t>103401</t>
  </si>
  <si>
    <t>103402</t>
  </si>
  <si>
    <t>103403</t>
  </si>
  <si>
    <t>103404</t>
  </si>
  <si>
    <t>103405</t>
  </si>
  <si>
    <t>104790</t>
  </si>
  <si>
    <t>104902</t>
  </si>
  <si>
    <t>105728</t>
  </si>
  <si>
    <t>105750</t>
  </si>
  <si>
    <t>105752</t>
  </si>
  <si>
    <t>105907</t>
  </si>
  <si>
    <t>105971</t>
  </si>
  <si>
    <t>107157</t>
  </si>
  <si>
    <t>107379</t>
  </si>
  <si>
    <t>108652</t>
  </si>
  <si>
    <t>108653</t>
  </si>
  <si>
    <t>108654</t>
  </si>
  <si>
    <t>108656</t>
  </si>
  <si>
    <t>108657</t>
  </si>
  <si>
    <t>108750</t>
  </si>
  <si>
    <t>109862</t>
  </si>
  <si>
    <t>109902</t>
  </si>
  <si>
    <t>109904</t>
  </si>
  <si>
    <t>109909</t>
  </si>
  <si>
    <t>110009</t>
  </si>
  <si>
    <t>110158</t>
  </si>
  <si>
    <t>110217</t>
  </si>
  <si>
    <t>110244</t>
  </si>
  <si>
    <t>110245</t>
  </si>
  <si>
    <t>110246</t>
  </si>
  <si>
    <t>110252</t>
  </si>
  <si>
    <t>110253</t>
  </si>
  <si>
    <t>110255</t>
  </si>
  <si>
    <t>110256</t>
  </si>
  <si>
    <t>110257</t>
  </si>
  <si>
    <t>110604</t>
  </si>
  <si>
    <t>110625</t>
  </si>
  <si>
    <t>111036</t>
  </si>
  <si>
    <t>111038</t>
  </si>
  <si>
    <t>111039</t>
  </si>
  <si>
    <t>111042</t>
  </si>
  <si>
    <t>112201</t>
  </si>
  <si>
    <t>112260</t>
  </si>
  <si>
    <t>112433</t>
  </si>
  <si>
    <t>112518</t>
  </si>
  <si>
    <t>112520</t>
  </si>
  <si>
    <t>112827</t>
  </si>
  <si>
    <t>112829</t>
  </si>
  <si>
    <t>112831</t>
  </si>
  <si>
    <t>112884</t>
  </si>
  <si>
    <t>112886</t>
  </si>
  <si>
    <t>112888</t>
  </si>
  <si>
    <t>112901</t>
  </si>
  <si>
    <t>112902</t>
  </si>
  <si>
    <t>112904</t>
  </si>
  <si>
    <t>112905</t>
  </si>
  <si>
    <t>112906</t>
  </si>
  <si>
    <t>112907</t>
  </si>
  <si>
    <t>112909</t>
  </si>
  <si>
    <t>112911</t>
  </si>
  <si>
    <t>112913</t>
  </si>
  <si>
    <t>112915</t>
  </si>
  <si>
    <t>113062</t>
  </si>
  <si>
    <t>113063</t>
  </si>
  <si>
    <t>113064</t>
  </si>
  <si>
    <t>113065</t>
  </si>
  <si>
    <t>113066</t>
  </si>
  <si>
    <t>113067</t>
  </si>
  <si>
    <t>113068</t>
  </si>
  <si>
    <t>113069</t>
  </si>
  <si>
    <t>113099</t>
  </si>
  <si>
    <t>113138</t>
  </si>
  <si>
    <t>113200</t>
  </si>
  <si>
    <t>48632</t>
  </si>
  <si>
    <t>16227</t>
  </si>
  <si>
    <t>16228</t>
  </si>
  <si>
    <t>09309</t>
  </si>
  <si>
    <t>09310</t>
  </si>
  <si>
    <t>09311</t>
  </si>
  <si>
    <t>09638</t>
  </si>
  <si>
    <t>08643</t>
  </si>
  <si>
    <t>06536</t>
  </si>
  <si>
    <t>21206</t>
  </si>
  <si>
    <t>00008</t>
  </si>
  <si>
    <t>00029</t>
  </si>
  <si>
    <t>00039</t>
  </si>
  <si>
    <t>00040</t>
  </si>
  <si>
    <t>00041</t>
  </si>
  <si>
    <t>00043</t>
  </si>
  <si>
    <t>00045</t>
  </si>
  <si>
    <t>00046</t>
  </si>
  <si>
    <t>00161</t>
  </si>
  <si>
    <t>00162</t>
  </si>
  <si>
    <t>00163</t>
  </si>
  <si>
    <t>00164</t>
  </si>
  <si>
    <t>00165</t>
  </si>
  <si>
    <t>00508</t>
  </si>
  <si>
    <t>00509</t>
  </si>
  <si>
    <t>00538</t>
  </si>
  <si>
    <t>00539</t>
  </si>
  <si>
    <t>00578</t>
  </si>
  <si>
    <t>00604</t>
  </si>
  <si>
    <t>00605</t>
  </si>
  <si>
    <t>00606</t>
  </si>
  <si>
    <t>00609</t>
  </si>
  <si>
    <t>00610</t>
  </si>
  <si>
    <t>00731</t>
  </si>
  <si>
    <t>00732</t>
  </si>
  <si>
    <t>00733</t>
  </si>
  <si>
    <t>00734</t>
  </si>
  <si>
    <t>00735</t>
  </si>
  <si>
    <t>00832</t>
  </si>
  <si>
    <t>00833</t>
  </si>
  <si>
    <t>00898</t>
  </si>
  <si>
    <t>00900</t>
  </si>
  <si>
    <t>00901</t>
  </si>
  <si>
    <t>00917</t>
  </si>
  <si>
    <t>01175</t>
  </si>
  <si>
    <t>01191</t>
  </si>
  <si>
    <t>01192</t>
  </si>
  <si>
    <t>01194</t>
  </si>
  <si>
    <t>01323</t>
  </si>
  <si>
    <t>01426</t>
  </si>
  <si>
    <t>01478</t>
  </si>
  <si>
    <t>01502</t>
  </si>
  <si>
    <t>01503</t>
  </si>
  <si>
    <t>01504</t>
  </si>
  <si>
    <t>01513</t>
  </si>
  <si>
    <t>01515</t>
  </si>
  <si>
    <t>01565</t>
  </si>
  <si>
    <t>01619</t>
  </si>
  <si>
    <t>01634</t>
  </si>
  <si>
    <t>01635</t>
  </si>
  <si>
    <t>01774</t>
  </si>
  <si>
    <t>01817</t>
  </si>
  <si>
    <t>01818</t>
  </si>
  <si>
    <t>01819</t>
  </si>
  <si>
    <t>01833</t>
  </si>
  <si>
    <t>01890</t>
  </si>
  <si>
    <t>01912</t>
  </si>
  <si>
    <t>01982</t>
  </si>
  <si>
    <t>01994</t>
  </si>
  <si>
    <t>01995</t>
  </si>
  <si>
    <t>01996</t>
  </si>
  <si>
    <t>02157</t>
  </si>
  <si>
    <t>02158</t>
  </si>
  <si>
    <t>02196</t>
  </si>
  <si>
    <t>02212</t>
  </si>
  <si>
    <t>02213</t>
  </si>
  <si>
    <t>02214</t>
  </si>
  <si>
    <t>02215</t>
  </si>
  <si>
    <t>02219</t>
  </si>
  <si>
    <t>02220</t>
  </si>
  <si>
    <t>03143</t>
  </si>
  <si>
    <t>04865</t>
  </si>
  <si>
    <t>04866</t>
  </si>
  <si>
    <t>04877</t>
  </si>
  <si>
    <t>04879</t>
  </si>
  <si>
    <t>04992</t>
  </si>
  <si>
    <t>04993</t>
  </si>
  <si>
    <t>04996</t>
  </si>
  <si>
    <t>05587</t>
  </si>
  <si>
    <t>05588</t>
  </si>
  <si>
    <t>05589</t>
  </si>
  <si>
    <t>05590</t>
  </si>
  <si>
    <t>05591</t>
  </si>
  <si>
    <t>05592</t>
  </si>
  <si>
    <t>05596</t>
  </si>
  <si>
    <t>05597</t>
  </si>
  <si>
    <t>05598</t>
  </si>
  <si>
    <t>05599</t>
  </si>
  <si>
    <t>05601</t>
  </si>
  <si>
    <t>05604</t>
  </si>
  <si>
    <t>05605</t>
  </si>
  <si>
    <t>05607</t>
  </si>
  <si>
    <t>05609</t>
  </si>
  <si>
    <t>07268</t>
  </si>
  <si>
    <t>07314</t>
  </si>
  <si>
    <t>07315</t>
  </si>
  <si>
    <t>07320</t>
  </si>
  <si>
    <t>07322</t>
  </si>
  <si>
    <t>07323</t>
  </si>
  <si>
    <t>07324</t>
  </si>
  <si>
    <t>07327</t>
  </si>
  <si>
    <t>07328</t>
  </si>
  <si>
    <t>07329</t>
  </si>
  <si>
    <t>07330</t>
  </si>
  <si>
    <t>07339</t>
  </si>
  <si>
    <t>07365</t>
  </si>
  <si>
    <t>07415</t>
  </si>
  <si>
    <t>07416</t>
  </si>
  <si>
    <t>07477</t>
  </si>
  <si>
    <t>07915</t>
  </si>
  <si>
    <t>08248</t>
  </si>
  <si>
    <t>08249</t>
  </si>
  <si>
    <t>08250</t>
  </si>
  <si>
    <t>08251</t>
  </si>
  <si>
    <t>08252</t>
  </si>
  <si>
    <t>08253</t>
  </si>
  <si>
    <t>08254</t>
  </si>
  <si>
    <t>08255</t>
  </si>
  <si>
    <t>08312</t>
  </si>
  <si>
    <t>08313</t>
  </si>
  <si>
    <t>08459</t>
  </si>
  <si>
    <t>08461</t>
  </si>
  <si>
    <t>08465</t>
  </si>
  <si>
    <t>08466</t>
  </si>
  <si>
    <t>08467</t>
  </si>
  <si>
    <t>08703</t>
  </si>
  <si>
    <t>08704</t>
  </si>
  <si>
    <t>08705</t>
  </si>
  <si>
    <t>08706</t>
  </si>
  <si>
    <t>08707</t>
  </si>
  <si>
    <t>08708</t>
  </si>
  <si>
    <t>08709</t>
  </si>
  <si>
    <t>08710</t>
  </si>
  <si>
    <t>08917</t>
  </si>
  <si>
    <t>08920</t>
  </si>
  <si>
    <t>08972</t>
  </si>
  <si>
    <t>08973</t>
  </si>
  <si>
    <t>08974</t>
  </si>
  <si>
    <t>08975</t>
  </si>
  <si>
    <t>08976</t>
  </si>
  <si>
    <t>08980</t>
  </si>
  <si>
    <t>08981</t>
  </si>
  <si>
    <t>08982</t>
  </si>
  <si>
    <t>08984</t>
  </si>
  <si>
    <t>08985</t>
  </si>
  <si>
    <t>08986</t>
  </si>
  <si>
    <t>08987</t>
  </si>
  <si>
    <t>08988</t>
  </si>
  <si>
    <t>09241</t>
  </si>
  <si>
    <t>09242</t>
  </si>
  <si>
    <t>09244</t>
  </si>
  <si>
    <t>09384</t>
  </si>
  <si>
    <t>09385</t>
  </si>
  <si>
    <t>09386</t>
  </si>
  <si>
    <t>09387</t>
  </si>
  <si>
    <t>09388</t>
  </si>
  <si>
    <t>09389</t>
  </si>
  <si>
    <t>09390</t>
  </si>
  <si>
    <t>09391</t>
  </si>
  <si>
    <t>09392</t>
  </si>
  <si>
    <t>09393</t>
  </si>
  <si>
    <t>09463</t>
  </si>
  <si>
    <t>09505</t>
  </si>
  <si>
    <t>09507</t>
  </si>
  <si>
    <t>09508</t>
  </si>
  <si>
    <t>09725</t>
  </si>
  <si>
    <t>09820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</si>
  <si>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</si>
  <si>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</si>
  <si>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</si>
  <si>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</si>
  <si>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</si>
  <si>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</si>
  <si>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</si>
  <si>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</si>
  <si>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10421</t>
  </si>
  <si>
    <t>10504</t>
  </si>
  <si>
    <t>10583</t>
  </si>
  <si>
    <t>10584</t>
  </si>
  <si>
    <t>10585</t>
  </si>
  <si>
    <t>10619</t>
  </si>
  <si>
    <t>10620</t>
  </si>
  <si>
    <t>10661</t>
  </si>
  <si>
    <t>10795</t>
  </si>
  <si>
    <t>10951</t>
  </si>
  <si>
    <t>10952</t>
  </si>
  <si>
    <t>12220</t>
  </si>
  <si>
    <t>12617</t>
  </si>
  <si>
    <t>12820</t>
  </si>
  <si>
    <t>12827</t>
  </si>
  <si>
    <t>12977</t>
  </si>
  <si>
    <t>12985</t>
  </si>
  <si>
    <t>12994</t>
  </si>
  <si>
    <t>13468</t>
  </si>
  <si>
    <t>13469</t>
  </si>
  <si>
    <t>13921</t>
  </si>
  <si>
    <t>14022</t>
  </si>
  <si>
    <t>14051</t>
  </si>
  <si>
    <t>14090</t>
  </si>
  <si>
    <t>14091</t>
  </si>
  <si>
    <t>15036</t>
  </si>
  <si>
    <t>15037</t>
  </si>
  <si>
    <t>15122</t>
  </si>
  <si>
    <t>16007</t>
  </si>
  <si>
    <t>17506</t>
  </si>
  <si>
    <t>17634</t>
  </si>
  <si>
    <t>17838</t>
  </si>
  <si>
    <t>17841</t>
  </si>
  <si>
    <t>17879</t>
  </si>
  <si>
    <t>17880</t>
  </si>
  <si>
    <t>18024</t>
  </si>
  <si>
    <t>18081</t>
  </si>
  <si>
    <t>18310</t>
  </si>
  <si>
    <t>18419</t>
  </si>
  <si>
    <t>18503</t>
  </si>
  <si>
    <t>18670</t>
  </si>
  <si>
    <t>18671</t>
  </si>
  <si>
    <t>18672</t>
  </si>
  <si>
    <t>18675</t>
  </si>
  <si>
    <t>18677</t>
  </si>
  <si>
    <t>18724</t>
  </si>
  <si>
    <t>18725</t>
  </si>
  <si>
    <t>18898</t>
  </si>
  <si>
    <t>21250</t>
  </si>
  <si>
    <t>101214</t>
  </si>
  <si>
    <t>102376</t>
  </si>
  <si>
    <t>102887</t>
  </si>
  <si>
    <t>105351</t>
  </si>
  <si>
    <t>105608</t>
  </si>
  <si>
    <t>106475</t>
  </si>
  <si>
    <t>106476</t>
  </si>
  <si>
    <t>109900</t>
  </si>
  <si>
    <t>110080</t>
  </si>
  <si>
    <t>110082</t>
  </si>
  <si>
    <t>110084</t>
  </si>
  <si>
    <t>110089</t>
  </si>
  <si>
    <t>110090</t>
  </si>
  <si>
    <t>110091</t>
  </si>
  <si>
    <t>110093</t>
  </si>
  <si>
    <t>110095</t>
  </si>
  <si>
    <t>110103</t>
  </si>
  <si>
    <t>110392</t>
  </si>
  <si>
    <t>112338</t>
  </si>
  <si>
    <t>09635</t>
  </si>
  <si>
    <t>06776</t>
  </si>
  <si>
    <t>17775</t>
  </si>
  <si>
    <t>07519</t>
  </si>
  <si>
    <t>07522</t>
  </si>
  <si>
    <t>07525</t>
  </si>
  <si>
    <t>08130</t>
  </si>
  <si>
    <t>12363</t>
  </si>
  <si>
    <t>12364</t>
  </si>
  <si>
    <t>17128</t>
  </si>
  <si>
    <t>100539</t>
  </si>
  <si>
    <t>00775</t>
  </si>
  <si>
    <t>00776</t>
  </si>
  <si>
    <t>00781</t>
  </si>
  <si>
    <t>00784</t>
  </si>
  <si>
    <t>00786</t>
  </si>
  <si>
    <t>00787</t>
  </si>
  <si>
    <t>00788</t>
  </si>
  <si>
    <t>02288</t>
  </si>
  <si>
    <t>02293</t>
  </si>
  <si>
    <t>05939</t>
  </si>
  <si>
    <t>05940</t>
  </si>
  <si>
    <t>05942</t>
  </si>
  <si>
    <t>08303</t>
  </si>
  <si>
    <t>09410</t>
  </si>
  <si>
    <t>09411</t>
  </si>
  <si>
    <t>15091</t>
  </si>
  <si>
    <t>17688</t>
  </si>
  <si>
    <t>18646</t>
  </si>
  <si>
    <t>18720</t>
  </si>
  <si>
    <t>09169</t>
  </si>
  <si>
    <t>15869</t>
  </si>
  <si>
    <t>15870</t>
  </si>
  <si>
    <t>16494</t>
  </si>
  <si>
    <t>16495</t>
  </si>
  <si>
    <t>16496</t>
  </si>
  <si>
    <t>16497</t>
  </si>
  <si>
    <t>106548</t>
  </si>
  <si>
    <t>110401</t>
  </si>
  <si>
    <t>110402</t>
  </si>
  <si>
    <t>00433</t>
  </si>
  <si>
    <t>00434</t>
  </si>
  <si>
    <t>00437</t>
  </si>
  <si>
    <t>00438</t>
  </si>
  <si>
    <t>00440</t>
  </si>
  <si>
    <t>04489</t>
  </si>
  <si>
    <t>05406</t>
  </si>
  <si>
    <t>05414</t>
  </si>
  <si>
    <t>07078</t>
  </si>
  <si>
    <t>07566</t>
  </si>
  <si>
    <t>07567</t>
  </si>
  <si>
    <t>08123</t>
  </si>
  <si>
    <t>08124</t>
  </si>
  <si>
    <t>08263</t>
  </si>
  <si>
    <t>08264</t>
  </si>
  <si>
    <t>08265</t>
  </si>
  <si>
    <t>09049</t>
  </si>
  <si>
    <t>09050</t>
  </si>
  <si>
    <t>09166</t>
  </si>
  <si>
    <t>09205</t>
  </si>
  <si>
    <t>09298</t>
  </si>
  <si>
    <t>09299</t>
  </si>
  <si>
    <t>09403</t>
  </si>
  <si>
    <t>09488</t>
  </si>
  <si>
    <t>10054</t>
  </si>
  <si>
    <t>10826</t>
  </si>
  <si>
    <t>10827</t>
  </si>
  <si>
    <t>10828</t>
  </si>
  <si>
    <t>10829</t>
  </si>
  <si>
    <t>10873</t>
  </si>
  <si>
    <t>10874</t>
  </si>
  <si>
    <t>12393</t>
  </si>
  <si>
    <t>12394</t>
  </si>
  <si>
    <t>12978</t>
  </si>
  <si>
    <t>12992</t>
  </si>
  <si>
    <t>12993</t>
  </si>
  <si>
    <t>14290</t>
  </si>
  <si>
    <t>15132</t>
  </si>
  <si>
    <t>15133</t>
  </si>
  <si>
    <t>15134</t>
  </si>
  <si>
    <t>15587</t>
  </si>
  <si>
    <t>16092</t>
  </si>
  <si>
    <t>16093</t>
  </si>
  <si>
    <t>16094</t>
  </si>
  <si>
    <t>16095</t>
  </si>
  <si>
    <t>16096</t>
  </si>
  <si>
    <t>16097</t>
  </si>
  <si>
    <t>16467</t>
  </si>
  <si>
    <t>17247</t>
  </si>
  <si>
    <t>17637</t>
  </si>
  <si>
    <t>18717</t>
  </si>
  <si>
    <t>21128</t>
  </si>
  <si>
    <t>100088</t>
  </si>
  <si>
    <t>105646</t>
  </si>
  <si>
    <t>106800</t>
  </si>
  <si>
    <t>106802</t>
  </si>
  <si>
    <t>106804</t>
  </si>
  <si>
    <t>106857</t>
  </si>
  <si>
    <t>109290</t>
  </si>
  <si>
    <t>110579</t>
  </si>
  <si>
    <t>110580</t>
  </si>
  <si>
    <t>21015</t>
  </si>
  <si>
    <t>00516</t>
  </si>
  <si>
    <t>00517</t>
  </si>
  <si>
    <t>00525</t>
  </si>
  <si>
    <t>00526</t>
  </si>
  <si>
    <t>00527</t>
  </si>
  <si>
    <t>00528</t>
  </si>
  <si>
    <t>00529</t>
  </si>
  <si>
    <t>00531</t>
  </si>
  <si>
    <t>00532</t>
  </si>
  <si>
    <t>00533</t>
  </si>
  <si>
    <t>01788</t>
  </si>
  <si>
    <t>01789</t>
  </si>
  <si>
    <t>01791</t>
  </si>
  <si>
    <t>01792</t>
  </si>
  <si>
    <t>01794</t>
  </si>
  <si>
    <t>04026</t>
  </si>
  <si>
    <t>05698</t>
  </si>
  <si>
    <t>05701</t>
  </si>
  <si>
    <t>05702</t>
  </si>
  <si>
    <t>05704</t>
  </si>
  <si>
    <t>05707</t>
  </si>
  <si>
    <t>05708</t>
  </si>
  <si>
    <t>06232</t>
  </si>
  <si>
    <t>07432</t>
  </si>
  <si>
    <t>08314</t>
  </si>
  <si>
    <t>08439</t>
  </si>
  <si>
    <t>08440</t>
  </si>
  <si>
    <t>09534</t>
  </si>
  <si>
    <t>10885</t>
  </si>
  <si>
    <t>12652</t>
  </si>
  <si>
    <t>15700</t>
  </si>
  <si>
    <t>16618</t>
  </si>
  <si>
    <t>16619</t>
  </si>
  <si>
    <t>16683</t>
  </si>
  <si>
    <t>17369</t>
  </si>
  <si>
    <t>18593</t>
  </si>
  <si>
    <t>18594</t>
  </si>
  <si>
    <t>18595</t>
  </si>
  <si>
    <t>18668</t>
  </si>
  <si>
    <t>18669</t>
  </si>
  <si>
    <t>18804</t>
  </si>
  <si>
    <t>21210</t>
  </si>
  <si>
    <t>21211</t>
  </si>
  <si>
    <t>21212</t>
  </si>
  <si>
    <t>21213</t>
  </si>
  <si>
    <t>21214</t>
  </si>
  <si>
    <t>21215</t>
  </si>
  <si>
    <t>21216</t>
  </si>
  <si>
    <t>21217</t>
  </si>
  <si>
    <t>21218</t>
  </si>
  <si>
    <t>104182</t>
  </si>
  <si>
    <t>104294</t>
  </si>
  <si>
    <t>104296</t>
  </si>
  <si>
    <t>104298</t>
  </si>
  <si>
    <t>104545</t>
  </si>
  <si>
    <t>104547</t>
  </si>
  <si>
    <t>104549</t>
  </si>
  <si>
    <t>104551</t>
  </si>
  <si>
    <t>104553</t>
  </si>
  <si>
    <t>104555</t>
  </si>
  <si>
    <t>104557</t>
  </si>
  <si>
    <t>104694</t>
  </si>
  <si>
    <t>105972</t>
  </si>
  <si>
    <t>106600</t>
  </si>
  <si>
    <t>106608</t>
  </si>
  <si>
    <t>109646</t>
  </si>
  <si>
    <t>09533</t>
  </si>
  <si>
    <t>00184</t>
  </si>
  <si>
    <t>00185</t>
  </si>
  <si>
    <t>00188</t>
  </si>
  <si>
    <t>00189</t>
  </si>
  <si>
    <t>00190</t>
  </si>
  <si>
    <t>00191</t>
  </si>
  <si>
    <t>00202</t>
  </si>
  <si>
    <t>00204</t>
  </si>
  <si>
    <t>00206</t>
  </si>
  <si>
    <t>00211</t>
  </si>
  <si>
    <t>00212</t>
  </si>
  <si>
    <t>00213</t>
  </si>
  <si>
    <t>01403</t>
  </si>
  <si>
    <t>01406</t>
  </si>
  <si>
    <t>01421</t>
  </si>
  <si>
    <t>01422</t>
  </si>
  <si>
    <t>01423</t>
  </si>
  <si>
    <t>01424</t>
  </si>
  <si>
    <t>01425</t>
  </si>
  <si>
    <t>04895</t>
  </si>
  <si>
    <t>04898</t>
  </si>
  <si>
    <t>05816</t>
  </si>
  <si>
    <t>05819</t>
  </si>
  <si>
    <t>05820</t>
  </si>
  <si>
    <t>05824</t>
  </si>
  <si>
    <t>05825</t>
  </si>
  <si>
    <t>05829</t>
  </si>
  <si>
    <t>05831</t>
  </si>
  <si>
    <t>05833</t>
  </si>
  <si>
    <t>06659</t>
  </si>
  <si>
    <t>06660</t>
  </si>
  <si>
    <t>06665</t>
  </si>
  <si>
    <t>06666</t>
  </si>
  <si>
    <t>06667</t>
  </si>
  <si>
    <t>06668</t>
  </si>
  <si>
    <t>06669</t>
  </si>
  <si>
    <t>06671</t>
  </si>
  <si>
    <t>06672</t>
  </si>
  <si>
    <t>06673</t>
  </si>
  <si>
    <t>06675</t>
  </si>
  <si>
    <t>06676</t>
  </si>
  <si>
    <t>06677</t>
  </si>
  <si>
    <t>06773</t>
  </si>
  <si>
    <t>07045</t>
  </si>
  <si>
    <t>07046</t>
  </si>
  <si>
    <t>07394</t>
  </si>
  <si>
    <t>07970</t>
  </si>
  <si>
    <t>08271</t>
  </si>
  <si>
    <t>08272</t>
  </si>
  <si>
    <t>08273</t>
  </si>
  <si>
    <t>08274</t>
  </si>
  <si>
    <t>08275</t>
  </si>
  <si>
    <t>08282</t>
  </si>
  <si>
    <t>08284</t>
  </si>
  <si>
    <t>08414</t>
  </si>
  <si>
    <t>08415</t>
  </si>
  <si>
    <t>08863</t>
  </si>
  <si>
    <t>08864</t>
  </si>
  <si>
    <t>08878</t>
  </si>
  <si>
    <t>09275</t>
  </si>
  <si>
    <t>09276</t>
  </si>
  <si>
    <t>09279</t>
  </si>
  <si>
    <t>09280</t>
  </si>
  <si>
    <t>09330</t>
  </si>
  <si>
    <t>09705</t>
  </si>
  <si>
    <t>09706</t>
  </si>
  <si>
    <t>09707</t>
  </si>
  <si>
    <t>09708</t>
  </si>
  <si>
    <t>09709</t>
  </si>
  <si>
    <t>10864</t>
  </si>
  <si>
    <t>10978</t>
  </si>
  <si>
    <t>12376</t>
  </si>
  <si>
    <t>12713</t>
  </si>
  <si>
    <t>12742</t>
  </si>
  <si>
    <t>14098</t>
  </si>
  <si>
    <t>14099</t>
  </si>
  <si>
    <t>16072</t>
  </si>
  <si>
    <t>16073</t>
  </si>
  <si>
    <t>16363</t>
  </si>
  <si>
    <t>17101</t>
  </si>
  <si>
    <t>17102</t>
  </si>
  <si>
    <t>17436</t>
  </si>
  <si>
    <t>17754</t>
  </si>
  <si>
    <t>17842</t>
  </si>
  <si>
    <t>17853</t>
  </si>
  <si>
    <t>18007</t>
  </si>
  <si>
    <t>18008</t>
  </si>
  <si>
    <t>18009</t>
  </si>
  <si>
    <t>18010</t>
  </si>
  <si>
    <t>18095</t>
  </si>
  <si>
    <t>18147</t>
  </si>
  <si>
    <t>18362</t>
  </si>
  <si>
    <t>18405</t>
  </si>
  <si>
    <t>18495</t>
  </si>
  <si>
    <t>18499</t>
  </si>
  <si>
    <t>18666</t>
  </si>
  <si>
    <t>18667</t>
  </si>
  <si>
    <t>18810</t>
  </si>
  <si>
    <t>18887</t>
  </si>
  <si>
    <t>18964</t>
  </si>
  <si>
    <t>21259</t>
  </si>
  <si>
    <t>21260</t>
  </si>
  <si>
    <t>21261</t>
  </si>
  <si>
    <t>21262</t>
  </si>
  <si>
    <t>100000</t>
  </si>
  <si>
    <t>100089</t>
  </si>
  <si>
    <t>101068</t>
  </si>
  <si>
    <t>101071</t>
  </si>
  <si>
    <t>101671</t>
  </si>
  <si>
    <t>101673</t>
  </si>
  <si>
    <t>101675</t>
  </si>
  <si>
    <t>104032</t>
  </si>
  <si>
    <t>105609</t>
  </si>
  <si>
    <t>106742</t>
  </si>
  <si>
    <t>108391</t>
  </si>
  <si>
    <t>109648</t>
  </si>
  <si>
    <t>110607</t>
  </si>
  <si>
    <t>110608</t>
  </si>
  <si>
    <t>110609</t>
  </si>
  <si>
    <t>110610</t>
  </si>
  <si>
    <t>111678</t>
  </si>
  <si>
    <t>112867</t>
  </si>
  <si>
    <t>17130</t>
  </si>
  <si>
    <t>05762</t>
  </si>
  <si>
    <t>10863</t>
  </si>
  <si>
    <t>14304</t>
  </si>
  <si>
    <t>13102</t>
  </si>
  <si>
    <t>17743</t>
  </si>
  <si>
    <t>21022</t>
  </si>
  <si>
    <t>00027</t>
  </si>
  <si>
    <t>00032</t>
  </si>
  <si>
    <t>00114</t>
  </si>
  <si>
    <t>00117</t>
  </si>
  <si>
    <t>00118</t>
  </si>
  <si>
    <t>00119</t>
  </si>
  <si>
    <t>00142</t>
  </si>
  <si>
    <t>00149</t>
  </si>
  <si>
    <t>00151</t>
  </si>
  <si>
    <t>00153</t>
  </si>
  <si>
    <t>00174</t>
  </si>
  <si>
    <t>00180</t>
  </si>
  <si>
    <t>00217</t>
  </si>
  <si>
    <t>00222</t>
  </si>
  <si>
    <t>00227</t>
  </si>
  <si>
    <t>00229</t>
  </si>
  <si>
    <t>00235</t>
  </si>
  <si>
    <t>00239</t>
  </si>
  <si>
    <t>00251</t>
  </si>
  <si>
    <t>00252</t>
  </si>
  <si>
    <t>00272</t>
  </si>
  <si>
    <t>00505</t>
  </si>
  <si>
    <t>00507</t>
  </si>
  <si>
    <t>00512</t>
  </si>
  <si>
    <t>00542</t>
  </si>
  <si>
    <t>00543</t>
  </si>
  <si>
    <t>00545</t>
  </si>
  <si>
    <t>00547</t>
  </si>
  <si>
    <t>00548</t>
  </si>
  <si>
    <t>00549</t>
  </si>
  <si>
    <t>00550</t>
  </si>
  <si>
    <t>00558</t>
  </si>
  <si>
    <t>00564</t>
  </si>
  <si>
    <t>00565</t>
  </si>
  <si>
    <t>00566</t>
  </si>
  <si>
    <t>00569</t>
  </si>
  <si>
    <t>00570</t>
  </si>
  <si>
    <t>00583</t>
  </si>
  <si>
    <t>00600</t>
  </si>
  <si>
    <t>00703</t>
  </si>
  <si>
    <t>00736</t>
  </si>
  <si>
    <t>00742</t>
  </si>
  <si>
    <t>00746</t>
  </si>
  <si>
    <t>00790</t>
  </si>
  <si>
    <t>00791</t>
  </si>
  <si>
    <t>00824</t>
  </si>
  <si>
    <t>00825</t>
  </si>
  <si>
    <t>00836</t>
  </si>
  <si>
    <t>00837</t>
  </si>
  <si>
    <t>00889</t>
  </si>
  <si>
    <t>00890</t>
  </si>
  <si>
    <t>00891</t>
  </si>
  <si>
    <t>00892</t>
  </si>
  <si>
    <t>00903</t>
  </si>
  <si>
    <t>00915</t>
  </si>
  <si>
    <t>01177</t>
  </si>
  <si>
    <t>01198</t>
  </si>
  <si>
    <t>01250</t>
  </si>
  <si>
    <t>01308</t>
  </si>
  <si>
    <t>01309</t>
  </si>
  <si>
    <t>01324</t>
  </si>
  <si>
    <t>01325</t>
  </si>
  <si>
    <t>01332</t>
  </si>
  <si>
    <t>01349</t>
  </si>
  <si>
    <t>01350</t>
  </si>
  <si>
    <t>01355</t>
  </si>
  <si>
    <t>01368</t>
  </si>
  <si>
    <t>01371</t>
  </si>
  <si>
    <t>01372</t>
  </si>
  <si>
    <t>01373</t>
  </si>
  <si>
    <t>01377</t>
  </si>
  <si>
    <t>01379</t>
  </si>
  <si>
    <t>01380</t>
  </si>
  <si>
    <t>01381</t>
  </si>
  <si>
    <t>01383</t>
  </si>
  <si>
    <t>01386</t>
  </si>
  <si>
    <t>01387</t>
  </si>
  <si>
    <t>01396</t>
  </si>
  <si>
    <t>01397</t>
  </si>
  <si>
    <t>01398</t>
  </si>
  <si>
    <t>01399</t>
  </si>
  <si>
    <t>01400</t>
  </si>
  <si>
    <t>01401</t>
  </si>
  <si>
    <t>01427</t>
  </si>
  <si>
    <t>01429</t>
  </si>
  <si>
    <t>01465</t>
  </si>
  <si>
    <t>01473</t>
  </si>
  <si>
    <t>01480</t>
  </si>
  <si>
    <t>01482</t>
  </si>
  <si>
    <t>01483</t>
  </si>
  <si>
    <t>01496</t>
  </si>
  <si>
    <t>01500</t>
  </si>
  <si>
    <t>01505</t>
  </si>
  <si>
    <t>01520</t>
  </si>
  <si>
    <t>01546</t>
  </si>
  <si>
    <t>01548</t>
  </si>
  <si>
    <t>01549</t>
  </si>
  <si>
    <t>01588</t>
  </si>
  <si>
    <t>01626</t>
  </si>
  <si>
    <t>01629</t>
  </si>
  <si>
    <t>01630</t>
  </si>
  <si>
    <t>01640</t>
  </si>
  <si>
    <t>01647</t>
  </si>
  <si>
    <t>01777</t>
  </si>
  <si>
    <t>01778</t>
  </si>
  <si>
    <t>01779</t>
  </si>
  <si>
    <t>01785</t>
  </si>
  <si>
    <t>01786</t>
  </si>
  <si>
    <t>01820</t>
  </si>
  <si>
    <t>01821</t>
  </si>
  <si>
    <t>01822</t>
  </si>
  <si>
    <t>01834</t>
  </si>
  <si>
    <t>01838</t>
  </si>
  <si>
    <t>01839</t>
  </si>
  <si>
    <t>01840</t>
  </si>
  <si>
    <t>01841</t>
  </si>
  <si>
    <t>01842</t>
  </si>
  <si>
    <t>01856</t>
  </si>
  <si>
    <t>01876</t>
  </si>
  <si>
    <t>01892</t>
  </si>
  <si>
    <t>01898</t>
  </si>
  <si>
    <t>01900</t>
  </si>
  <si>
    <t>01901</t>
  </si>
  <si>
    <t>01904</t>
  </si>
  <si>
    <t>02085</t>
  </si>
  <si>
    <t>02165</t>
  </si>
  <si>
    <t>02202</t>
  </si>
  <si>
    <t>02204</t>
  </si>
  <si>
    <t>02205</t>
  </si>
  <si>
    <t>02207</t>
  </si>
  <si>
    <t>02208</t>
  </si>
  <si>
    <t>02221</t>
  </si>
  <si>
    <t>02222</t>
  </si>
  <si>
    <t>02233</t>
  </si>
  <si>
    <t>04539</t>
  </si>
  <si>
    <t>04563</t>
  </si>
  <si>
    <t>04802</t>
  </si>
  <si>
    <t>04803</t>
  </si>
  <si>
    <t>06513</t>
  </si>
  <si>
    <t>06515</t>
  </si>
  <si>
    <t>06688</t>
  </si>
  <si>
    <t>06692</t>
  </si>
  <si>
    <t>06694</t>
  </si>
  <si>
    <t>06699</t>
  </si>
  <si>
    <t>06700</t>
  </si>
  <si>
    <t>06701</t>
  </si>
  <si>
    <t>06703</t>
  </si>
  <si>
    <t>06709</t>
  </si>
  <si>
    <t>06710</t>
  </si>
  <si>
    <t>06712</t>
  </si>
  <si>
    <t>06713</t>
  </si>
  <si>
    <t>06720</t>
  </si>
  <si>
    <t>06728</t>
  </si>
  <si>
    <t>06738</t>
  </si>
  <si>
    <t>06739</t>
  </si>
  <si>
    <t>06743</t>
  </si>
  <si>
    <t>06745</t>
  </si>
  <si>
    <t>06750</t>
  </si>
  <si>
    <t>06753</t>
  </si>
  <si>
    <t>06754</t>
  </si>
  <si>
    <t>06763</t>
  </si>
  <si>
    <t>07265</t>
  </si>
  <si>
    <t>07275</t>
  </si>
  <si>
    <t>07346</t>
  </si>
  <si>
    <t>07347</t>
  </si>
  <si>
    <t>07348</t>
  </si>
  <si>
    <t>07351</t>
  </si>
  <si>
    <t>07354</t>
  </si>
  <si>
    <t>07376</t>
  </si>
  <si>
    <t>07379</t>
  </si>
  <si>
    <t>07380</t>
  </si>
  <si>
    <t>07381</t>
  </si>
  <si>
    <t>07383</t>
  </si>
  <si>
    <t>07386</t>
  </si>
  <si>
    <t>07387</t>
  </si>
  <si>
    <t>07388</t>
  </si>
  <si>
    <t>07392</t>
  </si>
  <si>
    <t>08114</t>
  </si>
  <si>
    <t>08115</t>
  </si>
  <si>
    <t>08116</t>
  </si>
  <si>
    <t>08117</t>
  </si>
  <si>
    <t>08155</t>
  </si>
  <si>
    <t>08550</t>
  </si>
  <si>
    <t>08551</t>
  </si>
  <si>
    <t>08552</t>
  </si>
  <si>
    <t>08553</t>
  </si>
  <si>
    <t>08554</t>
  </si>
  <si>
    <t>08556</t>
  </si>
  <si>
    <t>08557</t>
  </si>
  <si>
    <t>08559</t>
  </si>
  <si>
    <t>08560</t>
  </si>
  <si>
    <t>08563</t>
  </si>
  <si>
    <t>08567</t>
  </si>
  <si>
    <t>08572</t>
  </si>
  <si>
    <t>08573</t>
  </si>
  <si>
    <t>08575</t>
  </si>
  <si>
    <t>08576</t>
  </si>
  <si>
    <t>08577</t>
  </si>
  <si>
    <t>08578</t>
  </si>
  <si>
    <t>08579</t>
  </si>
  <si>
    <t>08583</t>
  </si>
  <si>
    <t>08584</t>
  </si>
  <si>
    <t>08587</t>
  </si>
  <si>
    <t>08588</t>
  </si>
  <si>
    <t>08677</t>
  </si>
  <si>
    <t>08678</t>
  </si>
  <si>
    <t>08679</t>
  </si>
  <si>
    <t>08680</t>
  </si>
  <si>
    <t>08682</t>
  </si>
  <si>
    <t>08683</t>
  </si>
  <si>
    <t>08685</t>
  </si>
  <si>
    <t>08687</t>
  </si>
  <si>
    <t>08689</t>
  </si>
  <si>
    <t>08690</t>
  </si>
  <si>
    <t>08691</t>
  </si>
  <si>
    <t>08833</t>
  </si>
  <si>
    <t>08834</t>
  </si>
  <si>
    <t>08835</t>
  </si>
  <si>
    <t>08837</t>
  </si>
  <si>
    <t>08838</t>
  </si>
  <si>
    <t>08839</t>
  </si>
  <si>
    <t>08840</t>
  </si>
  <si>
    <t>08847</t>
  </si>
  <si>
    <t>08848</t>
  </si>
  <si>
    <t>08849</t>
  </si>
  <si>
    <t>08850</t>
  </si>
  <si>
    <t>08851</t>
  </si>
  <si>
    <t>08902</t>
  </si>
  <si>
    <t>09075</t>
  </si>
  <si>
    <t>09082</t>
  </si>
  <si>
    <t>09085</t>
  </si>
  <si>
    <t>09088</t>
  </si>
  <si>
    <t>09089</t>
  </si>
  <si>
    <t>09090</t>
  </si>
  <si>
    <t>09091</t>
  </si>
  <si>
    <t>09092</t>
  </si>
  <si>
    <t>09093</t>
  </si>
  <si>
    <t>09094</t>
  </si>
  <si>
    <t>09095</t>
  </si>
  <si>
    <t>09096</t>
  </si>
  <si>
    <t>09097</t>
  </si>
  <si>
    <t>09098</t>
  </si>
  <si>
    <t>09158</t>
  </si>
  <si>
    <t>09285</t>
  </si>
  <si>
    <t>09286</t>
  </si>
  <si>
    <t>09287</t>
  </si>
  <si>
    <t>09288</t>
  </si>
  <si>
    <t>09289</t>
  </si>
  <si>
    <t>09290</t>
  </si>
  <si>
    <t>09291</t>
  </si>
  <si>
    <t>09292</t>
  </si>
  <si>
    <t>09293</t>
  </si>
  <si>
    <t>09294</t>
  </si>
  <si>
    <t>09295</t>
  </si>
  <si>
    <t>09438</t>
  </si>
  <si>
    <t>09439</t>
  </si>
  <si>
    <t>09440</t>
  </si>
  <si>
    <t>09442</t>
  </si>
  <si>
    <t>09443</t>
  </si>
  <si>
    <t>09444</t>
  </si>
  <si>
    <t>09540</t>
  </si>
  <si>
    <t>09541</t>
  </si>
  <si>
    <t>09542</t>
  </si>
  <si>
    <t>09543</t>
  </si>
  <si>
    <t>09544</t>
  </si>
  <si>
    <t>09545</t>
  </si>
  <si>
    <t>09546</t>
  </si>
  <si>
    <t>09547</t>
  </si>
  <si>
    <t>09548</t>
  </si>
  <si>
    <t>09550</t>
  </si>
  <si>
    <t>09551</t>
  </si>
  <si>
    <t>09552</t>
  </si>
  <si>
    <t>09553</t>
  </si>
  <si>
    <t>09678</t>
  </si>
  <si>
    <t>09679</t>
  </si>
  <si>
    <t>09680</t>
  </si>
  <si>
    <t>09798</t>
  </si>
  <si>
    <t>09799</t>
  </si>
  <si>
    <t>09800</t>
  </si>
  <si>
    <t>09802</t>
  </si>
  <si>
    <t>09803</t>
  </si>
  <si>
    <t>09805</t>
  </si>
  <si>
    <t>09810</t>
  </si>
  <si>
    <t>09812</t>
  </si>
  <si>
    <t>09813</t>
  </si>
  <si>
    <t>09815</t>
  </si>
  <si>
    <t>09819</t>
  </si>
  <si>
    <t>10156</t>
  </si>
  <si>
    <t>10164</t>
  </si>
  <si>
    <t>10172</t>
  </si>
  <si>
    <t>10173</t>
  </si>
  <si>
    <t>10175</t>
  </si>
  <si>
    <t>10176</t>
  </si>
  <si>
    <t>10177</t>
  </si>
  <si>
    <t>10179</t>
  </si>
  <si>
    <t>10181</t>
  </si>
  <si>
    <t>10182</t>
  </si>
  <si>
    <t>10183</t>
  </si>
  <si>
    <t>10412</t>
  </si>
  <si>
    <t>10451</t>
  </si>
  <si>
    <t>10452</t>
  </si>
  <si>
    <t>10454</t>
  </si>
  <si>
    <t>10490</t>
  </si>
  <si>
    <t>10558</t>
  </si>
  <si>
    <t>10639</t>
  </si>
  <si>
    <t>10640</t>
  </si>
  <si>
    <t>10641</t>
  </si>
  <si>
    <t>10642</t>
  </si>
  <si>
    <t>10643</t>
  </si>
  <si>
    <t>10644</t>
  </si>
  <si>
    <t>10645</t>
  </si>
  <si>
    <t>10647</t>
  </si>
  <si>
    <t>10649</t>
  </si>
  <si>
    <t>10650</t>
  </si>
  <si>
    <t>10651</t>
  </si>
  <si>
    <t>10652</t>
  </si>
  <si>
    <t>10808</t>
  </si>
  <si>
    <t>10815</t>
  </si>
  <si>
    <t>12099</t>
  </si>
  <si>
    <t>12100</t>
  </si>
  <si>
    <t>12102</t>
  </si>
  <si>
    <t>12103</t>
  </si>
  <si>
    <t>12104</t>
  </si>
  <si>
    <t>12108</t>
  </si>
  <si>
    <t>12111</t>
  </si>
  <si>
    <t>12117</t>
  </si>
  <si>
    <t>12118</t>
  </si>
  <si>
    <t>12123</t>
  </si>
  <si>
    <t>12126</t>
  </si>
  <si>
    <t>12183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</si>
  <si>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</si>
  <si>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</si>
  <si>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</si>
  <si>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</si>
  <si>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</si>
  <si>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</si>
  <si>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</si>
  <si>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</si>
  <si>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</si>
  <si>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</si>
  <si>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13075</t>
  </si>
  <si>
    <t>13110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</si>
  <si>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</si>
  <si>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</si>
  <si>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</si>
  <si>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</si>
  <si>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</si>
  <si>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</si>
  <si>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</si>
  <si>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</si>
  <si>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</si>
  <si>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</si>
  <si>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</si>
  <si>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</si>
  <si>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</si>
  <si>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</si>
  <si>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</si>
  <si>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</si>
  <si>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</si>
  <si>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</si>
  <si>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</si>
  <si>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</si>
  <si>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14149</t>
  </si>
  <si>
    <t>14291</t>
  </si>
  <si>
    <t>14294</t>
  </si>
  <si>
    <t>14297</t>
  </si>
  <si>
    <t>14298</t>
  </si>
  <si>
    <t>14299</t>
  </si>
  <si>
    <t>14300</t>
  </si>
  <si>
    <t>14301</t>
  </si>
  <si>
    <t>14303</t>
  </si>
  <si>
    <t>15140</t>
  </si>
  <si>
    <t>15149</t>
  </si>
  <si>
    <t>15153</t>
  </si>
  <si>
    <t>15154</t>
  </si>
  <si>
    <t>15155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</si>
  <si>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</si>
  <si>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</si>
  <si>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</si>
  <si>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</si>
  <si>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</si>
  <si>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</si>
  <si>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</si>
  <si>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</si>
  <si>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</si>
  <si>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</si>
  <si>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</si>
  <si>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</si>
  <si>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</si>
  <si>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</si>
  <si>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</si>
  <si>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</si>
  <si>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</si>
  <si>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</si>
  <si>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</si>
  <si>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</si>
  <si>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</si>
  <si>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</si>
  <si>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</si>
  <si>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</si>
  <si>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</si>
  <si>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</si>
  <si>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</si>
  <si>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</si>
  <si>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</si>
  <si>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</si>
  <si>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</si>
  <si>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</si>
  <si>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15320</t>
  </si>
  <si>
    <t>15321</t>
  </si>
  <si>
    <t>15569</t>
  </si>
  <si>
    <t>15570</t>
  </si>
  <si>
    <t>15571</t>
  </si>
  <si>
    <t>15573</t>
  </si>
  <si>
    <t>15575</t>
  </si>
  <si>
    <t>15576</t>
  </si>
  <si>
    <t>15577</t>
  </si>
  <si>
    <t>15578</t>
  </si>
  <si>
    <t>15579</t>
  </si>
  <si>
    <t>15580</t>
  </si>
  <si>
    <t>15581</t>
  </si>
  <si>
    <t>15721</t>
  </si>
  <si>
    <t>15836</t>
  </si>
  <si>
    <t>15878</t>
  </si>
  <si>
    <t>15881</t>
  </si>
  <si>
    <t>15882</t>
  </si>
  <si>
    <t>15884</t>
  </si>
  <si>
    <t>15885</t>
  </si>
  <si>
    <t>15887</t>
  </si>
  <si>
    <t>15888</t>
  </si>
  <si>
    <t>15889</t>
  </si>
  <si>
    <t>15890</t>
  </si>
  <si>
    <t>15891</t>
  </si>
  <si>
    <t>15892</t>
  </si>
  <si>
    <t>15893</t>
  </si>
  <si>
    <t>15897</t>
  </si>
  <si>
    <t>15899</t>
  </si>
  <si>
    <t>15900</t>
  </si>
  <si>
    <t>16040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</si>
  <si>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</si>
  <si>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</si>
  <si>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</si>
  <si>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</si>
  <si>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</si>
  <si>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</si>
  <si>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</si>
  <si>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</si>
  <si>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</si>
  <si>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</si>
  <si>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</si>
  <si>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16123</t>
  </si>
  <si>
    <t>16468</t>
  </si>
  <si>
    <t>16469</t>
  </si>
  <si>
    <t>16470</t>
  </si>
  <si>
    <t>16472</t>
  </si>
  <si>
    <t>16473</t>
  </si>
  <si>
    <t>16474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</si>
  <si>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</si>
  <si>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</si>
  <si>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</si>
  <si>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</si>
  <si>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</si>
  <si>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</si>
  <si>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</si>
  <si>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</si>
  <si>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</si>
  <si>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16485</t>
  </si>
  <si>
    <t>16625</t>
  </si>
  <si>
    <t>16626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</si>
  <si>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</si>
  <si>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</si>
  <si>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</si>
  <si>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</si>
  <si>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</si>
  <si>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</si>
  <si>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</si>
  <si>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</si>
  <si>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</si>
  <si>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</si>
  <si>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</si>
  <si>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</si>
  <si>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</si>
  <si>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</si>
  <si>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</si>
  <si>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</si>
  <si>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</si>
  <si>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</si>
  <si>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</si>
  <si>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</si>
  <si>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</si>
  <si>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</si>
  <si>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</si>
  <si>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</si>
  <si>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</si>
  <si>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</si>
  <si>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16666</t>
  </si>
  <si>
    <t>16672</t>
  </si>
  <si>
    <t>16673</t>
  </si>
  <si>
    <t>16675</t>
  </si>
  <si>
    <t>16676</t>
  </si>
  <si>
    <t>17152</t>
  </si>
  <si>
    <t>17154</t>
  </si>
  <si>
    <t>17155</t>
  </si>
  <si>
    <t>17158</t>
  </si>
  <si>
    <t>17159</t>
  </si>
  <si>
    <t>17164</t>
  </si>
  <si>
    <t>17165</t>
  </si>
  <si>
    <t>17368</t>
  </si>
  <si>
    <t>17384</t>
  </si>
  <si>
    <t>17490</t>
  </si>
  <si>
    <t>17494</t>
  </si>
  <si>
    <t>17495</t>
  </si>
  <si>
    <t>17497</t>
  </si>
  <si>
    <t>17499</t>
  </si>
  <si>
    <t>17617</t>
  </si>
  <si>
    <t>17618</t>
  </si>
  <si>
    <t>17619</t>
  </si>
  <si>
    <t>17620</t>
  </si>
  <si>
    <t>17621</t>
  </si>
  <si>
    <t>17623</t>
  </si>
  <si>
    <t>17629</t>
  </si>
  <si>
    <t>17654</t>
  </si>
  <si>
    <t>17690</t>
  </si>
  <si>
    <t>17691</t>
  </si>
  <si>
    <t>17692</t>
  </si>
  <si>
    <t>17693</t>
  </si>
  <si>
    <t>17694</t>
  </si>
  <si>
    <t>17695</t>
  </si>
  <si>
    <t>17770</t>
  </si>
  <si>
    <t>17771</t>
  </si>
  <si>
    <t>17772</t>
  </si>
  <si>
    <t>17773</t>
  </si>
  <si>
    <t>17792</t>
  </si>
  <si>
    <t>17793</t>
  </si>
  <si>
    <t>17794</t>
  </si>
  <si>
    <t>17795</t>
  </si>
  <si>
    <t>17796</t>
  </si>
  <si>
    <t>17810</t>
  </si>
  <si>
    <t>17811</t>
  </si>
  <si>
    <t>17812</t>
  </si>
  <si>
    <t>17813</t>
  </si>
  <si>
    <t>17814</t>
  </si>
  <si>
    <t>17815</t>
  </si>
  <si>
    <t>17817</t>
  </si>
  <si>
    <t>17837</t>
  </si>
  <si>
    <t>17877</t>
  </si>
  <si>
    <t>17878</t>
  </si>
  <si>
    <t>17888</t>
  </si>
  <si>
    <t>18082</t>
  </si>
  <si>
    <t>18084</t>
  </si>
  <si>
    <t>18324</t>
  </si>
  <si>
    <t>18359</t>
  </si>
  <si>
    <t>18363</t>
  </si>
  <si>
    <t>18364</t>
  </si>
  <si>
    <t>18383</t>
  </si>
  <si>
    <t>18384</t>
  </si>
  <si>
    <t>18385</t>
  </si>
  <si>
    <t>18386</t>
  </si>
  <si>
    <t>18387</t>
  </si>
  <si>
    <t>18388</t>
  </si>
  <si>
    <t>18408</t>
  </si>
  <si>
    <t>18409</t>
  </si>
  <si>
    <t>18410</t>
  </si>
  <si>
    <t>18411</t>
  </si>
  <si>
    <t>18412</t>
  </si>
  <si>
    <t>18413</t>
  </si>
  <si>
    <t>18640</t>
  </si>
  <si>
    <t>18877</t>
  </si>
  <si>
    <t>18886</t>
  </si>
  <si>
    <t>18914</t>
  </si>
  <si>
    <t>18915</t>
  </si>
  <si>
    <t>18916</t>
  </si>
  <si>
    <t>18917</t>
  </si>
  <si>
    <t>18918</t>
  </si>
  <si>
    <t>18919</t>
  </si>
  <si>
    <t>18920</t>
  </si>
  <si>
    <t>18921</t>
  </si>
  <si>
    <t>18922</t>
  </si>
  <si>
    <t>18923</t>
  </si>
  <si>
    <t>18924</t>
  </si>
  <si>
    <t>18925</t>
  </si>
  <si>
    <t>18926</t>
  </si>
  <si>
    <t>18927</t>
  </si>
  <si>
    <t>18928</t>
  </si>
  <si>
    <t>18929</t>
  </si>
  <si>
    <t>18930</t>
  </si>
  <si>
    <t>18931</t>
  </si>
  <si>
    <t>18932</t>
  </si>
  <si>
    <t>18933</t>
  </si>
  <si>
    <t>18934</t>
  </si>
  <si>
    <t>18935</t>
  </si>
  <si>
    <t>18936</t>
  </si>
  <si>
    <t>18937</t>
  </si>
  <si>
    <t>18938</t>
  </si>
  <si>
    <t>18939</t>
  </si>
  <si>
    <t>18940</t>
  </si>
  <si>
    <t>18941</t>
  </si>
  <si>
    <t>18942</t>
  </si>
  <si>
    <t>18943</t>
  </si>
  <si>
    <t>18944</t>
  </si>
  <si>
    <t>18945</t>
  </si>
  <si>
    <t>18946</t>
  </si>
  <si>
    <t>18947</t>
  </si>
  <si>
    <t>18948</t>
  </si>
  <si>
    <t>18949</t>
  </si>
  <si>
    <t>18950</t>
  </si>
  <si>
    <t>18951</t>
  </si>
  <si>
    <t>18952</t>
  </si>
  <si>
    <t>18953</t>
  </si>
  <si>
    <t>18985</t>
  </si>
  <si>
    <t>18986</t>
  </si>
  <si>
    <t>18987</t>
  </si>
  <si>
    <t>18988</t>
  </si>
  <si>
    <t>18989</t>
  </si>
  <si>
    <t>18990</t>
  </si>
  <si>
    <t>18991</t>
  </si>
  <si>
    <t>21171</t>
  </si>
  <si>
    <t>21203</t>
  </si>
  <si>
    <t>100143</t>
  </si>
  <si>
    <t>100144</t>
  </si>
  <si>
    <t>100145</t>
  </si>
  <si>
    <t>100147</t>
  </si>
  <si>
    <t>100149</t>
  </si>
  <si>
    <t>100223</t>
  </si>
  <si>
    <t>100481</t>
  </si>
  <si>
    <t>102024</t>
  </si>
  <si>
    <t>102027</t>
  </si>
  <si>
    <t>102029</t>
  </si>
  <si>
    <t>105454</t>
  </si>
  <si>
    <t>105583</t>
  </si>
  <si>
    <t>105584</t>
  </si>
  <si>
    <t>105756</t>
  </si>
  <si>
    <t>106035</t>
  </si>
  <si>
    <t>107383</t>
  </si>
  <si>
    <t>107385</t>
  </si>
  <si>
    <t>107387</t>
  </si>
  <si>
    <t>107393</t>
  </si>
  <si>
    <t>107395</t>
  </si>
  <si>
    <t>107397</t>
  </si>
  <si>
    <t>107399</t>
  </si>
  <si>
    <t>107401</t>
  </si>
  <si>
    <t>107403</t>
  </si>
  <si>
    <t>107405</t>
  </si>
  <si>
    <t>107408</t>
  </si>
  <si>
    <t>107410</t>
  </si>
  <si>
    <t>107413</t>
  </si>
  <si>
    <t>107415</t>
  </si>
  <si>
    <t>107417</t>
  </si>
  <si>
    <t>107419</t>
  </si>
  <si>
    <t>108701</t>
  </si>
  <si>
    <t>109626</t>
  </si>
  <si>
    <t>110233</t>
  </si>
  <si>
    <t>110234</t>
  </si>
  <si>
    <t>112337</t>
  </si>
  <si>
    <t>112968</t>
  </si>
  <si>
    <t>112969</t>
  </si>
  <si>
    <t>112970</t>
  </si>
  <si>
    <t>112971</t>
  </si>
  <si>
    <t>112972</t>
  </si>
  <si>
    <t>112973</t>
  </si>
  <si>
    <t>112974</t>
  </si>
  <si>
    <t>112975</t>
  </si>
  <si>
    <t>112976</t>
  </si>
  <si>
    <t>112977</t>
  </si>
  <si>
    <t>112978</t>
  </si>
  <si>
    <t>112979</t>
  </si>
  <si>
    <t>113228</t>
  </si>
  <si>
    <t>113244</t>
  </si>
  <si>
    <t>113245</t>
  </si>
  <si>
    <t>113246</t>
  </si>
  <si>
    <t>113247</t>
  </si>
  <si>
    <t>113248</t>
  </si>
  <si>
    <t>10079</t>
  </si>
  <si>
    <t>10174</t>
  </si>
  <si>
    <t>04230</t>
  </si>
  <si>
    <t>13891</t>
  </si>
  <si>
    <t>13892</t>
  </si>
  <si>
    <t>13893</t>
  </si>
  <si>
    <t>18878</t>
  </si>
  <si>
    <t>03933</t>
  </si>
  <si>
    <t>08333</t>
  </si>
  <si>
    <t>08591</t>
  </si>
  <si>
    <t>09795</t>
  </si>
  <si>
    <t>10814</t>
  </si>
  <si>
    <t>15056</t>
  </si>
  <si>
    <t>18361</t>
  </si>
  <si>
    <t>00266</t>
  </si>
  <si>
    <t>00267</t>
  </si>
  <si>
    <t>00268</t>
  </si>
  <si>
    <t>00269</t>
  </si>
  <si>
    <t>00270</t>
  </si>
  <si>
    <t>00271</t>
  </si>
  <si>
    <t>00273</t>
  </si>
  <si>
    <t>00274</t>
  </si>
  <si>
    <t>00275</t>
  </si>
  <si>
    <t>00276</t>
  </si>
  <si>
    <t>00277</t>
  </si>
  <si>
    <t>00278</t>
  </si>
  <si>
    <t>00279</t>
  </si>
  <si>
    <t>00282</t>
  </si>
  <si>
    <t>00289</t>
  </si>
  <si>
    <t>00290</t>
  </si>
  <si>
    <t>00291</t>
  </si>
  <si>
    <t>00292</t>
  </si>
  <si>
    <t>00294</t>
  </si>
  <si>
    <t>00296</t>
  </si>
  <si>
    <t>00297</t>
  </si>
  <si>
    <t>00298</t>
  </si>
  <si>
    <t>00299</t>
  </si>
  <si>
    <t>00301</t>
  </si>
  <si>
    <t>00302</t>
  </si>
  <si>
    <t>00303</t>
  </si>
  <si>
    <t>00304</t>
  </si>
  <si>
    <t>00305</t>
  </si>
  <si>
    <t>00308</t>
  </si>
  <si>
    <t>00310</t>
  </si>
  <si>
    <t>00311</t>
  </si>
  <si>
    <t>00313</t>
  </si>
  <si>
    <t>00314</t>
  </si>
  <si>
    <t>00315</t>
  </si>
  <si>
    <t>00320</t>
  </si>
  <si>
    <t>00321</t>
  </si>
  <si>
    <t>00322</t>
  </si>
  <si>
    <t>00323</t>
  </si>
  <si>
    <t>00324</t>
  </si>
  <si>
    <t>00325</t>
  </si>
  <si>
    <t>00326</t>
  </si>
  <si>
    <t>00327</t>
  </si>
  <si>
    <t>00328</t>
  </si>
  <si>
    <t>00329</t>
  </si>
  <si>
    <t>00330</t>
  </si>
  <si>
    <t>00331</t>
  </si>
  <si>
    <t>00332</t>
  </si>
  <si>
    <t>00339</t>
  </si>
  <si>
    <t>00341</t>
  </si>
  <si>
    <t>00342</t>
  </si>
  <si>
    <t>00343</t>
  </si>
  <si>
    <t>00344</t>
  </si>
  <si>
    <t>00345</t>
  </si>
  <si>
    <t>00346</t>
  </si>
  <si>
    <t>00363</t>
  </si>
  <si>
    <t>00367</t>
  </si>
  <si>
    <t>00404</t>
  </si>
  <si>
    <t>00405</t>
  </si>
  <si>
    <t>00406</t>
  </si>
  <si>
    <t>00407</t>
  </si>
  <si>
    <t>00408</t>
  </si>
  <si>
    <t>00409</t>
  </si>
  <si>
    <t>00410</t>
  </si>
  <si>
    <t>00411</t>
  </si>
  <si>
    <t>00412</t>
  </si>
  <si>
    <t>00413</t>
  </si>
  <si>
    <t>00418</t>
  </si>
  <si>
    <t>00419</t>
  </si>
  <si>
    <t>00420</t>
  </si>
  <si>
    <t>00421</t>
  </si>
  <si>
    <t>00422</t>
  </si>
  <si>
    <t>00423</t>
  </si>
  <si>
    <t>00424</t>
  </si>
  <si>
    <t>00425</t>
  </si>
  <si>
    <t>00426</t>
  </si>
  <si>
    <t>00427</t>
  </si>
  <si>
    <t>00428</t>
  </si>
  <si>
    <t>00429</t>
  </si>
  <si>
    <t>00430</t>
  </si>
  <si>
    <t>00431</t>
  </si>
  <si>
    <t>00432</t>
  </si>
  <si>
    <t>01673</t>
  </si>
  <si>
    <t>01674</t>
  </si>
  <si>
    <t>01677</t>
  </si>
  <si>
    <t>01678</t>
  </si>
  <si>
    <t>01679</t>
  </si>
  <si>
    <t>01681</t>
  </si>
  <si>
    <t>01684</t>
  </si>
  <si>
    <t>01685</t>
  </si>
  <si>
    <t>01689</t>
  </si>
  <si>
    <t>01690</t>
  </si>
  <si>
    <t>01691</t>
  </si>
  <si>
    <t>01693</t>
  </si>
  <si>
    <t>01694</t>
  </si>
  <si>
    <t>01695</t>
  </si>
  <si>
    <t>01696</t>
  </si>
  <si>
    <t>01697</t>
  </si>
  <si>
    <t>01707</t>
  </si>
  <si>
    <t>01708</t>
  </si>
  <si>
    <t>01709</t>
  </si>
  <si>
    <t>01710</t>
  </si>
  <si>
    <t>01711</t>
  </si>
  <si>
    <t>01714</t>
  </si>
  <si>
    <t>01715</t>
  </si>
  <si>
    <t>01716</t>
  </si>
  <si>
    <t>03621</t>
  </si>
  <si>
    <t>03881</t>
  </si>
  <si>
    <t>04512</t>
  </si>
  <si>
    <t>04513</t>
  </si>
  <si>
    <t>04917</t>
  </si>
  <si>
    <t>05836</t>
  </si>
  <si>
    <t>05838</t>
  </si>
  <si>
    <t>05839</t>
  </si>
  <si>
    <t>05840</t>
  </si>
  <si>
    <t>05841</t>
  </si>
  <si>
    <t>05844</t>
  </si>
  <si>
    <t>05845</t>
  </si>
  <si>
    <t>05846</t>
  </si>
  <si>
    <t>05847</t>
  </si>
  <si>
    <t>05848</t>
  </si>
  <si>
    <t>05864</t>
  </si>
  <si>
    <t>05868</t>
  </si>
  <si>
    <t>05891</t>
  </si>
  <si>
    <t>05941</t>
  </si>
  <si>
    <t>05943</t>
  </si>
  <si>
    <t>05944</t>
  </si>
  <si>
    <t>06008</t>
  </si>
  <si>
    <t>06020</t>
  </si>
  <si>
    <t>06029</t>
  </si>
  <si>
    <t>06032</t>
  </si>
  <si>
    <t>06034</t>
  </si>
  <si>
    <t>06035</t>
  </si>
  <si>
    <t>06036</t>
  </si>
  <si>
    <t>06037</t>
  </si>
  <si>
    <t>06038</t>
  </si>
  <si>
    <t>06039</t>
  </si>
  <si>
    <t>06040</t>
  </si>
  <si>
    <t>06041</t>
  </si>
  <si>
    <t>06046</t>
  </si>
  <si>
    <t>06047</t>
  </si>
  <si>
    <t>06050</t>
  </si>
  <si>
    <t>06051</t>
  </si>
  <si>
    <t>06061</t>
  </si>
  <si>
    <t>06065</t>
  </si>
  <si>
    <t>06067</t>
  </si>
  <si>
    <t>06388</t>
  </si>
  <si>
    <t>06389</t>
  </si>
  <si>
    <t>06390</t>
  </si>
  <si>
    <t>06391</t>
  </si>
  <si>
    <t>06392</t>
  </si>
  <si>
    <t>06393</t>
  </si>
  <si>
    <t>06394</t>
  </si>
  <si>
    <t>06395</t>
  </si>
  <si>
    <t>06396</t>
  </si>
  <si>
    <t>06397</t>
  </si>
  <si>
    <t>06398</t>
  </si>
  <si>
    <t>06399</t>
  </si>
  <si>
    <t>06400</t>
  </si>
  <si>
    <t>06401</t>
  </si>
  <si>
    <t>06402</t>
  </si>
  <si>
    <t>06403</t>
  </si>
  <si>
    <t>06404</t>
  </si>
  <si>
    <t>06405</t>
  </si>
  <si>
    <t>06406</t>
  </si>
  <si>
    <t>06407</t>
  </si>
  <si>
    <t>06408</t>
  </si>
  <si>
    <t>06409</t>
  </si>
  <si>
    <t>06410</t>
  </si>
  <si>
    <t>06411</t>
  </si>
  <si>
    <t>06413</t>
  </si>
  <si>
    <t>06414</t>
  </si>
  <si>
    <t>06419</t>
  </si>
  <si>
    <t>06420</t>
  </si>
  <si>
    <t>06423</t>
  </si>
  <si>
    <t>06424</t>
  </si>
  <si>
    <t>06426</t>
  </si>
  <si>
    <t>06427</t>
  </si>
  <si>
    <t>06428</t>
  </si>
  <si>
    <t>06429</t>
  </si>
  <si>
    <t>06430</t>
  </si>
  <si>
    <t>06431</t>
  </si>
  <si>
    <t>06432</t>
  </si>
  <si>
    <t>06433</t>
  </si>
  <si>
    <t>06434</t>
  </si>
  <si>
    <t>06435</t>
  </si>
  <si>
    <t>06436</t>
  </si>
  <si>
    <t>06437</t>
  </si>
  <si>
    <t>06449</t>
  </si>
  <si>
    <t>06452</t>
  </si>
  <si>
    <t>06453</t>
  </si>
  <si>
    <t>06455</t>
  </si>
  <si>
    <t>06473</t>
  </si>
  <si>
    <t>06623</t>
  </si>
  <si>
    <t>07071</t>
  </si>
  <si>
    <t>07073</t>
  </si>
  <si>
    <t>07075</t>
  </si>
  <si>
    <t>07134</t>
  </si>
  <si>
    <t>07205</t>
  </si>
  <si>
    <t>07423</t>
  </si>
  <si>
    <t>07428</t>
  </si>
  <si>
    <t>08167</t>
  </si>
  <si>
    <t>08168</t>
  </si>
  <si>
    <t>08169</t>
  </si>
  <si>
    <t>08189</t>
  </si>
  <si>
    <t>08364</t>
  </si>
  <si>
    <t>08423</t>
  </si>
  <si>
    <t>08424</t>
  </si>
  <si>
    <t>08425</t>
  </si>
  <si>
    <t>08426</t>
  </si>
  <si>
    <t>08652</t>
  </si>
  <si>
    <t>08653</t>
  </si>
  <si>
    <t>08654</t>
  </si>
  <si>
    <t>08655</t>
  </si>
  <si>
    <t>08659</t>
  </si>
  <si>
    <t>08660</t>
  </si>
  <si>
    <t>08761</t>
  </si>
  <si>
    <t>08762</t>
  </si>
  <si>
    <t>08763</t>
  </si>
  <si>
    <t>08764</t>
  </si>
  <si>
    <t>08765</t>
  </si>
  <si>
    <t>08766</t>
  </si>
  <si>
    <t>08768</t>
  </si>
  <si>
    <t>08769</t>
  </si>
  <si>
    <t>08770</t>
  </si>
  <si>
    <t>08771</t>
  </si>
  <si>
    <t>08772</t>
  </si>
  <si>
    <t>08776</t>
  </si>
  <si>
    <t>08777</t>
  </si>
  <si>
    <t>08778</t>
  </si>
  <si>
    <t>08779</t>
  </si>
  <si>
    <t>08780</t>
  </si>
  <si>
    <t>08781</t>
  </si>
  <si>
    <t>08782</t>
  </si>
  <si>
    <t>08783</t>
  </si>
  <si>
    <t>08784</t>
  </si>
  <si>
    <t>08787</t>
  </si>
  <si>
    <t>08790</t>
  </si>
  <si>
    <t>08941</t>
  </si>
  <si>
    <t>08942</t>
  </si>
  <si>
    <t>08943</t>
  </si>
  <si>
    <t>08944</t>
  </si>
  <si>
    <t>08945</t>
  </si>
  <si>
    <t>08946</t>
  </si>
  <si>
    <t>08947</t>
  </si>
  <si>
    <t>08948</t>
  </si>
  <si>
    <t>08949</t>
  </si>
  <si>
    <t>08950</t>
  </si>
  <si>
    <t>08951</t>
  </si>
  <si>
    <t>08952</t>
  </si>
  <si>
    <t>08953</t>
  </si>
  <si>
    <t>08954</t>
  </si>
  <si>
    <t>08955</t>
  </si>
  <si>
    <t>08961</t>
  </si>
  <si>
    <t>09233</t>
  </si>
  <si>
    <t>09260</t>
  </si>
  <si>
    <t>09331</t>
  </si>
  <si>
    <t>09371</t>
  </si>
  <si>
    <t>09372</t>
  </si>
  <si>
    <t>09603</t>
  </si>
  <si>
    <t>09604</t>
  </si>
  <si>
    <t>09605</t>
  </si>
  <si>
    <t>09606</t>
  </si>
  <si>
    <t>09607</t>
  </si>
  <si>
    <t>09608</t>
  </si>
  <si>
    <t>09627</t>
  </si>
  <si>
    <t>09641</t>
  </si>
  <si>
    <t>09745</t>
  </si>
  <si>
    <t>09752</t>
  </si>
  <si>
    <t>09824</t>
  </si>
  <si>
    <t>09825</t>
  </si>
  <si>
    <t>09826</t>
  </si>
  <si>
    <t>09827</t>
  </si>
  <si>
    <t>09828</t>
  </si>
  <si>
    <t>09829</t>
  </si>
  <si>
    <t>09830</t>
  </si>
  <si>
    <t>09831</t>
  </si>
  <si>
    <t>09832</t>
  </si>
  <si>
    <t>09922</t>
  </si>
  <si>
    <t>09954</t>
  </si>
  <si>
    <t>09978</t>
  </si>
  <si>
    <t>10341</t>
  </si>
  <si>
    <t>10342</t>
  </si>
  <si>
    <t>10397</t>
  </si>
  <si>
    <t>10599</t>
  </si>
  <si>
    <t>10600</t>
  </si>
  <si>
    <t>10981</t>
  </si>
  <si>
    <t>12071</t>
  </si>
  <si>
    <t>12072</t>
  </si>
  <si>
    <t>12073</t>
  </si>
  <si>
    <t>12204</t>
  </si>
  <si>
    <t>12206</t>
  </si>
  <si>
    <t>12207</t>
  </si>
  <si>
    <t>12208</t>
  </si>
  <si>
    <t>12209</t>
  </si>
  <si>
    <t>12210</t>
  </si>
  <si>
    <t>12212</t>
  </si>
  <si>
    <t>12213</t>
  </si>
  <si>
    <t>12214</t>
  </si>
  <si>
    <t>12279</t>
  </si>
  <si>
    <t>12653</t>
  </si>
  <si>
    <t>12904</t>
  </si>
  <si>
    <t>12905</t>
  </si>
  <si>
    <t>12907</t>
  </si>
  <si>
    <t>12911</t>
  </si>
  <si>
    <t>12922</t>
  </si>
  <si>
    <t>12987</t>
  </si>
  <si>
    <t>13663</t>
  </si>
  <si>
    <t>13788</t>
  </si>
  <si>
    <t>13792</t>
  </si>
  <si>
    <t>13793</t>
  </si>
  <si>
    <t>13795</t>
  </si>
  <si>
    <t>13800</t>
  </si>
  <si>
    <t>13992</t>
  </si>
  <si>
    <t>13994</t>
  </si>
  <si>
    <t>13995</t>
  </si>
  <si>
    <t>13996</t>
  </si>
  <si>
    <t>13997</t>
  </si>
  <si>
    <t>13998</t>
  </si>
  <si>
    <t>13999</t>
  </si>
  <si>
    <t>14016</t>
  </si>
  <si>
    <t>14266</t>
  </si>
  <si>
    <t>14312</t>
  </si>
  <si>
    <t>15047</t>
  </si>
  <si>
    <t>15048</t>
  </si>
  <si>
    <t>15049</t>
  </si>
  <si>
    <t>15128</t>
  </si>
  <si>
    <t>15219</t>
  </si>
  <si>
    <t>15222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</si>
  <si>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</si>
  <si>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</si>
  <si>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</si>
  <si>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</si>
  <si>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</si>
  <si>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</si>
  <si>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</si>
  <si>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</si>
  <si>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</si>
  <si>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</si>
  <si>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15261</t>
  </si>
  <si>
    <t>15262</t>
  </si>
  <si>
    <t>15263</t>
  </si>
  <si>
    <t>15265</t>
  </si>
  <si>
    <t>15660</t>
  </si>
  <si>
    <t>15664</t>
  </si>
  <si>
    <t>16125</t>
  </si>
  <si>
    <t>16126</t>
  </si>
  <si>
    <t>16127</t>
  </si>
  <si>
    <t>16128</t>
  </si>
  <si>
    <t>16173</t>
  </si>
  <si>
    <t>16195</t>
  </si>
  <si>
    <t>16356</t>
  </si>
  <si>
    <t>16409</t>
  </si>
  <si>
    <t>16430</t>
  </si>
  <si>
    <t>16463</t>
  </si>
  <si>
    <t>17135</t>
  </si>
  <si>
    <t>17147</t>
  </si>
  <si>
    <t>17386</t>
  </si>
  <si>
    <t>17389</t>
  </si>
  <si>
    <t>17640</t>
  </si>
  <si>
    <t>17641</t>
  </si>
  <si>
    <t>17642</t>
  </si>
  <si>
    <t>17643</t>
  </si>
  <si>
    <t>17644</t>
  </si>
  <si>
    <t>17645</t>
  </si>
  <si>
    <t>17646</t>
  </si>
  <si>
    <t>17647</t>
  </si>
  <si>
    <t>17648</t>
  </si>
  <si>
    <t>17710</t>
  </si>
  <si>
    <t>17713</t>
  </si>
  <si>
    <t>17778</t>
  </si>
  <si>
    <t>17963</t>
  </si>
  <si>
    <t>17965</t>
  </si>
  <si>
    <t>18006</t>
  </si>
  <si>
    <t>18017</t>
  </si>
  <si>
    <t>18018</t>
  </si>
  <si>
    <t>18020</t>
  </si>
  <si>
    <t>18098</t>
  </si>
  <si>
    <t>18330</t>
  </si>
  <si>
    <t>18357</t>
  </si>
  <si>
    <t>18416</t>
  </si>
  <si>
    <t>18417</t>
  </si>
  <si>
    <t>18614</t>
  </si>
  <si>
    <t>18630</t>
  </si>
  <si>
    <t>18631</t>
  </si>
  <si>
    <t>18632</t>
  </si>
  <si>
    <t>18633</t>
  </si>
  <si>
    <t>18641</t>
  </si>
  <si>
    <t>18643</t>
  </si>
  <si>
    <t>18647</t>
  </si>
  <si>
    <t>18755</t>
  </si>
  <si>
    <t>18813</t>
  </si>
  <si>
    <t>18838</t>
  </si>
  <si>
    <t>18849</t>
  </si>
  <si>
    <t>18889</t>
  </si>
  <si>
    <t>18906</t>
  </si>
  <si>
    <t>19000</t>
  </si>
  <si>
    <t>19001</t>
  </si>
  <si>
    <t>19002</t>
  </si>
  <si>
    <t>19003</t>
  </si>
  <si>
    <t>19004</t>
  </si>
  <si>
    <t>21021</t>
  </si>
  <si>
    <t>21237</t>
  </si>
  <si>
    <t>100075</t>
  </si>
  <si>
    <t>100488</t>
  </si>
  <si>
    <t>100490</t>
  </si>
  <si>
    <t>100519</t>
  </si>
  <si>
    <t>100520</t>
  </si>
  <si>
    <t>100521</t>
  </si>
  <si>
    <t>100522</t>
  </si>
  <si>
    <t>100525</t>
  </si>
  <si>
    <t>100876</t>
  </si>
  <si>
    <t>101052</t>
  </si>
  <si>
    <t>102860</t>
  </si>
  <si>
    <t>103422</t>
  </si>
  <si>
    <t>103424</t>
  </si>
  <si>
    <t>104460</t>
  </si>
  <si>
    <t>104710</t>
  </si>
  <si>
    <t>105105</t>
  </si>
  <si>
    <t>105255</t>
  </si>
  <si>
    <t>105257</t>
  </si>
  <si>
    <t>105259</t>
  </si>
  <si>
    <t>105600</t>
  </si>
  <si>
    <t>105794</t>
  </si>
  <si>
    <t>106486</t>
  </si>
  <si>
    <t>107248</t>
  </si>
  <si>
    <t>107793</t>
  </si>
  <si>
    <t>109571</t>
  </si>
  <si>
    <t>110214</t>
  </si>
  <si>
    <t>111129</t>
  </si>
  <si>
    <t>111273</t>
  </si>
  <si>
    <t>111275</t>
  </si>
  <si>
    <t>112263</t>
  </si>
  <si>
    <t>112285</t>
  </si>
  <si>
    <t>112286</t>
  </si>
  <si>
    <t>112287</t>
  </si>
  <si>
    <t>112288</t>
  </si>
  <si>
    <t>112550</t>
  </si>
  <si>
    <t>112551</t>
  </si>
  <si>
    <t>112805</t>
  </si>
  <si>
    <t>13882</t>
  </si>
  <si>
    <t>07426</t>
  </si>
  <si>
    <t>09437</t>
  </si>
  <si>
    <t>00745</t>
  </si>
  <si>
    <t>01358</t>
  </si>
  <si>
    <t>01668</t>
  </si>
  <si>
    <t>01848</t>
  </si>
  <si>
    <t>02003</t>
  </si>
  <si>
    <t>02159</t>
  </si>
  <si>
    <t>02232</t>
  </si>
  <si>
    <t>05363</t>
  </si>
  <si>
    <t>05365</t>
  </si>
  <si>
    <t>05366</t>
  </si>
  <si>
    <t>08903</t>
  </si>
  <si>
    <t>08904</t>
  </si>
  <si>
    <t>08905</t>
  </si>
  <si>
    <t>08907</t>
  </si>
  <si>
    <t>08908</t>
  </si>
  <si>
    <t>10338</t>
  </si>
  <si>
    <t>10346</t>
  </si>
  <si>
    <t>10356</t>
  </si>
  <si>
    <t>10359</t>
  </si>
  <si>
    <t>10360</t>
  </si>
  <si>
    <t>10361</t>
  </si>
  <si>
    <t>10362</t>
  </si>
  <si>
    <t>10373</t>
  </si>
  <si>
    <t>10381</t>
  </si>
  <si>
    <t>10579</t>
  </si>
  <si>
    <t>17982</t>
  </si>
  <si>
    <t>17983</t>
  </si>
  <si>
    <t>17984</t>
  </si>
  <si>
    <t>17985</t>
  </si>
  <si>
    <t>102391</t>
  </si>
  <si>
    <t>104079</t>
  </si>
  <si>
    <t>106592</t>
  </si>
  <si>
    <t>108489</t>
  </si>
  <si>
    <t>108493</t>
  </si>
  <si>
    <t>108496</t>
  </si>
  <si>
    <t>108497</t>
  </si>
  <si>
    <t>108501</t>
  </si>
  <si>
    <t>108895</t>
  </si>
  <si>
    <t>108907</t>
  </si>
  <si>
    <t>108909</t>
  </si>
  <si>
    <t>108915</t>
  </si>
  <si>
    <t>108917</t>
  </si>
  <si>
    <t>108919</t>
  </si>
  <si>
    <t>108921</t>
  </si>
  <si>
    <t>108923</t>
  </si>
  <si>
    <t>108931</t>
  </si>
  <si>
    <t>108937</t>
  </si>
  <si>
    <t>108942</t>
  </si>
  <si>
    <t>108944</t>
  </si>
  <si>
    <t>108973</t>
  </si>
  <si>
    <t>108975</t>
  </si>
  <si>
    <t>108977</t>
  </si>
  <si>
    <t>108979</t>
  </si>
  <si>
    <t>108985</t>
  </si>
  <si>
    <t>108987</t>
  </si>
  <si>
    <t>108989</t>
  </si>
  <si>
    <t>108993</t>
  </si>
  <si>
    <t>108997</t>
  </si>
  <si>
    <t>108999</t>
  </si>
  <si>
    <t>109001</t>
  </si>
  <si>
    <t>109003</t>
  </si>
  <si>
    <t>109005</t>
  </si>
  <si>
    <t>109007</t>
  </si>
  <si>
    <t>109011</t>
  </si>
  <si>
    <t>109022</t>
  </si>
  <si>
    <t>109030</t>
  </si>
  <si>
    <t>109045</t>
  </si>
  <si>
    <t>109064</t>
  </si>
  <si>
    <t>109074</t>
  </si>
  <si>
    <t>109084</t>
  </si>
  <si>
    <t>109086</t>
  </si>
  <si>
    <t>109088</t>
  </si>
  <si>
    <t>109090</t>
  </si>
  <si>
    <t>109094</t>
  </si>
  <si>
    <t>109115</t>
  </si>
  <si>
    <t>109120</t>
  </si>
  <si>
    <t>109127</t>
  </si>
  <si>
    <t>109129</t>
  </si>
  <si>
    <t>109135</t>
  </si>
  <si>
    <t>109141</t>
  </si>
  <si>
    <t>109143</t>
  </si>
  <si>
    <t>109147</t>
  </si>
  <si>
    <t>109149</t>
  </si>
  <si>
    <t>109151</t>
  </si>
  <si>
    <t>109335</t>
  </si>
  <si>
    <t>109337</t>
  </si>
  <si>
    <t>112537</t>
  </si>
  <si>
    <t>112574</t>
  </si>
  <si>
    <t>112579</t>
  </si>
  <si>
    <t>112580</t>
  </si>
  <si>
    <t>112680</t>
  </si>
  <si>
    <t>112821</t>
  </si>
  <si>
    <t>112823</t>
  </si>
  <si>
    <t>113223</t>
  </si>
  <si>
    <t>00001</t>
  </si>
  <si>
    <t>00007</t>
  </si>
  <si>
    <t>00033</t>
  </si>
  <si>
    <t>00115</t>
  </si>
  <si>
    <t>00175</t>
  </si>
  <si>
    <t>00236</t>
  </si>
  <si>
    <t>00510</t>
  </si>
  <si>
    <t>00511</t>
  </si>
  <si>
    <t>00541</t>
  </si>
  <si>
    <t>00562</t>
  </si>
  <si>
    <t>00571</t>
  </si>
  <si>
    <t>00580</t>
  </si>
  <si>
    <t>00586</t>
  </si>
  <si>
    <t>00602</t>
  </si>
  <si>
    <t>00705</t>
  </si>
  <si>
    <t>00744</t>
  </si>
  <si>
    <t>04273</t>
  </si>
  <si>
    <t>06564</t>
  </si>
  <si>
    <t>06772</t>
  </si>
  <si>
    <t>06857</t>
  </si>
  <si>
    <t>06862</t>
  </si>
  <si>
    <t>07531</t>
  </si>
  <si>
    <t>07532</t>
  </si>
  <si>
    <t>07535</t>
  </si>
  <si>
    <t>07536</t>
  </si>
  <si>
    <t>07538</t>
  </si>
  <si>
    <t>07539</t>
  </si>
  <si>
    <t>07540</t>
  </si>
  <si>
    <t>07601</t>
  </si>
  <si>
    <t>07911</t>
  </si>
  <si>
    <t>08105</t>
  </si>
  <si>
    <t>08109</t>
  </si>
  <si>
    <t>09035</t>
  </si>
  <si>
    <t>09489</t>
  </si>
  <si>
    <t>09490</t>
  </si>
  <si>
    <t>09491</t>
  </si>
  <si>
    <t>09865</t>
  </si>
  <si>
    <t>10047</t>
  </si>
  <si>
    <t>10048</t>
  </si>
  <si>
    <t>10077</t>
  </si>
  <si>
    <t>10457</t>
  </si>
  <si>
    <t>10575</t>
  </si>
  <si>
    <t>10616</t>
  </si>
  <si>
    <t>12478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</si>
  <si>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</si>
  <si>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</si>
  <si>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</si>
  <si>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</si>
  <si>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</si>
  <si>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</si>
  <si>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</si>
  <si>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</si>
  <si>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</si>
  <si>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</si>
  <si>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</si>
  <si>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</si>
  <si>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</si>
  <si>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</si>
  <si>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</si>
  <si>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</si>
  <si>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13490</t>
  </si>
  <si>
    <t>13491</t>
  </si>
  <si>
    <t>13926</t>
  </si>
  <si>
    <t>14053</t>
  </si>
  <si>
    <t>14062</t>
  </si>
  <si>
    <t>14139</t>
  </si>
  <si>
    <t>14170</t>
  </si>
  <si>
    <t>16245</t>
  </si>
  <si>
    <t>17239</t>
  </si>
  <si>
    <t>17242</t>
  </si>
  <si>
    <t>17244</t>
  </si>
  <si>
    <t>17367</t>
  </si>
  <si>
    <t>17676</t>
  </si>
  <si>
    <t>17681</t>
  </si>
  <si>
    <t>17682</t>
  </si>
  <si>
    <t>17687</t>
  </si>
  <si>
    <t>17890</t>
  </si>
  <si>
    <t>17891</t>
  </si>
  <si>
    <t>17892</t>
  </si>
  <si>
    <t>17893</t>
  </si>
  <si>
    <t>17894</t>
  </si>
  <si>
    <t>17895</t>
  </si>
  <si>
    <t>17896</t>
  </si>
  <si>
    <t>17897</t>
  </si>
  <si>
    <t>17898</t>
  </si>
  <si>
    <t>17908</t>
  </si>
  <si>
    <t>17909</t>
  </si>
  <si>
    <t>17910</t>
  </si>
  <si>
    <t>17911</t>
  </si>
  <si>
    <t>17912</t>
  </si>
  <si>
    <t>17919</t>
  </si>
  <si>
    <t>17920</t>
  </si>
  <si>
    <t>17921</t>
  </si>
  <si>
    <t>17922</t>
  </si>
  <si>
    <t>17923</t>
  </si>
  <si>
    <t>17924</t>
  </si>
  <si>
    <t>17925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</si>
  <si>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</si>
  <si>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</si>
  <si>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</si>
  <si>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</si>
  <si>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</si>
  <si>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</si>
  <si>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</si>
  <si>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</si>
  <si>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</si>
  <si>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</si>
  <si>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</si>
  <si>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17937</t>
  </si>
  <si>
    <t>17938</t>
  </si>
  <si>
    <t>17939</t>
  </si>
  <si>
    <t>17940</t>
  </si>
  <si>
    <t>17941</t>
  </si>
  <si>
    <t>17942</t>
  </si>
  <si>
    <t>17943</t>
  </si>
  <si>
    <t>17944</t>
  </si>
  <si>
    <t>17945</t>
  </si>
  <si>
    <t>17946</t>
  </si>
  <si>
    <t>17947</t>
  </si>
  <si>
    <t>17948</t>
  </si>
  <si>
    <t>17949</t>
  </si>
  <si>
    <t>17950</t>
  </si>
  <si>
    <t>17951</t>
  </si>
  <si>
    <t>17952</t>
  </si>
  <si>
    <t>17953</t>
  </si>
  <si>
    <t>17954</t>
  </si>
  <si>
    <t>17955</t>
  </si>
  <si>
    <t>17956</t>
  </si>
  <si>
    <t>18457</t>
  </si>
  <si>
    <t>18458</t>
  </si>
  <si>
    <t>18459</t>
  </si>
  <si>
    <t>18460</t>
  </si>
  <si>
    <t>18461</t>
  </si>
  <si>
    <t>18462</t>
  </si>
  <si>
    <t>18463</t>
  </si>
  <si>
    <t>20020</t>
  </si>
  <si>
    <t>20021</t>
  </si>
  <si>
    <t>20150</t>
  </si>
  <si>
    <t>21000</t>
  </si>
  <si>
    <t>21101</t>
  </si>
  <si>
    <t>21102</t>
  </si>
  <si>
    <t>21103</t>
  </si>
  <si>
    <t>21104</t>
  </si>
  <si>
    <t>21110</t>
  </si>
  <si>
    <t>21111</t>
  </si>
  <si>
    <t>21112</t>
  </si>
  <si>
    <t>21114</t>
  </si>
  <si>
    <t>21150</t>
  </si>
  <si>
    <t>21190</t>
  </si>
  <si>
    <t>21272</t>
  </si>
  <si>
    <t>21280</t>
  </si>
  <si>
    <t>21303</t>
  </si>
  <si>
    <t>21490</t>
  </si>
  <si>
    <t>21500</t>
  </si>
  <si>
    <t>21510</t>
  </si>
  <si>
    <t>21520</t>
  </si>
  <si>
    <t>21530</t>
  </si>
  <si>
    <t>21540</t>
  </si>
  <si>
    <t>21550</t>
  </si>
  <si>
    <t>21560</t>
  </si>
  <si>
    <t>21570</t>
  </si>
  <si>
    <t>21580</t>
  </si>
  <si>
    <t>21590</t>
  </si>
  <si>
    <t>21600</t>
  </si>
  <si>
    <t>21610</t>
  </si>
  <si>
    <t>21620</t>
  </si>
  <si>
    <t>21630</t>
  </si>
  <si>
    <t>21640</t>
  </si>
  <si>
    <t>21650</t>
  </si>
  <si>
    <t>21660</t>
  </si>
  <si>
    <t>21670</t>
  </si>
  <si>
    <t>21680</t>
  </si>
  <si>
    <t>21700</t>
  </si>
  <si>
    <t>21710</t>
  </si>
  <si>
    <t>21720</t>
  </si>
  <si>
    <t>21730</t>
  </si>
  <si>
    <t>21740</t>
  </si>
  <si>
    <t>21750</t>
  </si>
  <si>
    <t>21760</t>
  </si>
  <si>
    <t>21800</t>
  </si>
  <si>
    <t>21810</t>
  </si>
  <si>
    <t>21830</t>
  </si>
  <si>
    <t>22160</t>
  </si>
  <si>
    <t>22190</t>
  </si>
  <si>
    <t>22193</t>
  </si>
  <si>
    <t>22194</t>
  </si>
  <si>
    <t>22200</t>
  </si>
  <si>
    <t>22204</t>
  </si>
  <si>
    <t>22206</t>
  </si>
  <si>
    <t>22208</t>
  </si>
  <si>
    <t>22220</t>
  </si>
  <si>
    <t>22500</t>
  </si>
  <si>
    <t>22510</t>
  </si>
  <si>
    <t>22520</t>
  </si>
  <si>
    <t>22540</t>
  </si>
  <si>
    <t>23010</t>
  </si>
  <si>
    <t>23020</t>
  </si>
  <si>
    <t>23030</t>
  </si>
  <si>
    <t>23040</t>
  </si>
  <si>
    <t>23050</t>
  </si>
  <si>
    <t>23060</t>
  </si>
  <si>
    <t>23070</t>
  </si>
  <si>
    <t>24000</t>
  </si>
  <si>
    <t>24100</t>
  </si>
  <si>
    <t>24101</t>
  </si>
  <si>
    <t>24110</t>
  </si>
  <si>
    <t>24120</t>
  </si>
  <si>
    <t>24130</t>
  </si>
  <si>
    <t>24140</t>
  </si>
  <si>
    <t>24141</t>
  </si>
  <si>
    <t>25020</t>
  </si>
  <si>
    <t>25030</t>
  </si>
  <si>
    <t>25050</t>
  </si>
  <si>
    <t>25060</t>
  </si>
  <si>
    <t>25070</t>
  </si>
  <si>
    <t>25080</t>
  </si>
  <si>
    <t>25100</t>
  </si>
  <si>
    <t>25110</t>
  </si>
  <si>
    <t>25130</t>
  </si>
  <si>
    <t>25131</t>
  </si>
  <si>
    <t>25150</t>
  </si>
  <si>
    <t>25160</t>
  </si>
  <si>
    <t>26040</t>
  </si>
  <si>
    <t>26050</t>
  </si>
  <si>
    <t>26060</t>
  </si>
  <si>
    <t>26070</t>
  </si>
  <si>
    <t>26080</t>
  </si>
  <si>
    <t>26090</t>
  </si>
  <si>
    <t>26100</t>
  </si>
  <si>
    <t>26110</t>
  </si>
  <si>
    <t>26120</t>
  </si>
  <si>
    <t>26130</t>
  </si>
  <si>
    <t>26150</t>
  </si>
  <si>
    <t>26170</t>
  </si>
  <si>
    <t>26180</t>
  </si>
  <si>
    <t>26220</t>
  </si>
  <si>
    <t>26240</t>
  </si>
  <si>
    <t>26250</t>
  </si>
  <si>
    <t>26270</t>
  </si>
  <si>
    <t>26280</t>
  </si>
  <si>
    <t>26290</t>
  </si>
  <si>
    <t>26300</t>
  </si>
  <si>
    <t>26400</t>
  </si>
  <si>
    <t>27001</t>
  </si>
  <si>
    <t>27002</t>
  </si>
  <si>
    <t>27010</t>
  </si>
  <si>
    <t>27011</t>
  </si>
  <si>
    <t>27030</t>
  </si>
  <si>
    <t>27040</t>
  </si>
  <si>
    <t>27060</t>
  </si>
  <si>
    <t>27162</t>
  </si>
  <si>
    <t>28000</t>
  </si>
  <si>
    <t>28101</t>
  </si>
  <si>
    <t>28110</t>
  </si>
  <si>
    <t>28140</t>
  </si>
  <si>
    <t>28201</t>
  </si>
  <si>
    <t>29051</t>
  </si>
  <si>
    <t>29052</t>
  </si>
  <si>
    <t>29053</t>
  </si>
  <si>
    <t>17633</t>
  </si>
  <si>
    <t>100403</t>
  </si>
  <si>
    <t>110291</t>
  </si>
  <si>
    <t>07530</t>
  </si>
  <si>
    <t>21113</t>
  </si>
  <si>
    <t>29054</t>
  </si>
  <si>
    <t>03452</t>
  </si>
  <si>
    <t>06647</t>
  </si>
  <si>
    <t>06649</t>
  </si>
  <si>
    <t>07057</t>
  </si>
  <si>
    <t>07058</t>
  </si>
  <si>
    <t>07059</t>
  </si>
  <si>
    <t>07060</t>
  </si>
  <si>
    <t>07061</t>
  </si>
  <si>
    <t>07470</t>
  </si>
  <si>
    <t>08716</t>
  </si>
  <si>
    <t>08717</t>
  </si>
  <si>
    <t>09747</t>
  </si>
  <si>
    <t>09749</t>
  </si>
  <si>
    <t>09755</t>
  </si>
  <si>
    <t>17358</t>
  </si>
  <si>
    <t>18080</t>
  </si>
  <si>
    <t>21254</t>
  </si>
  <si>
    <t>103927</t>
  </si>
  <si>
    <t>103933</t>
  </si>
  <si>
    <t>107704</t>
  </si>
  <si>
    <t>107706</t>
  </si>
  <si>
    <t>113072</t>
  </si>
  <si>
    <t>07056</t>
  </si>
  <si>
    <t>00443</t>
  </si>
  <si>
    <t>00444</t>
  </si>
  <si>
    <t>00445</t>
  </si>
  <si>
    <t>00446</t>
  </si>
  <si>
    <t>00447</t>
  </si>
  <si>
    <t>00449</t>
  </si>
  <si>
    <t>00450</t>
  </si>
  <si>
    <t>00451</t>
  </si>
  <si>
    <t>00453</t>
  </si>
  <si>
    <t>00456</t>
  </si>
  <si>
    <t>00457</t>
  </si>
  <si>
    <t>00460</t>
  </si>
  <si>
    <t>00461</t>
  </si>
  <si>
    <t>00462</t>
  </si>
  <si>
    <t>00463</t>
  </si>
  <si>
    <t>00464</t>
  </si>
  <si>
    <t>00465</t>
  </si>
  <si>
    <t>00466</t>
  </si>
  <si>
    <t>00467</t>
  </si>
  <si>
    <t>03841</t>
  </si>
  <si>
    <t>05281</t>
  </si>
  <si>
    <t>05283</t>
  </si>
  <si>
    <t>05285</t>
  </si>
  <si>
    <t>05287</t>
  </si>
  <si>
    <t>05289</t>
  </si>
  <si>
    <t>05290</t>
  </si>
  <si>
    <t>05291</t>
  </si>
  <si>
    <t>06569</t>
  </si>
  <si>
    <t>06570</t>
  </si>
  <si>
    <t>06571</t>
  </si>
  <si>
    <t>07903</t>
  </si>
  <si>
    <t>08331</t>
  </si>
  <si>
    <t>08938</t>
  </si>
  <si>
    <t>09483</t>
  </si>
  <si>
    <t>09484</t>
  </si>
  <si>
    <t>09625</t>
  </si>
  <si>
    <t>10822</t>
  </si>
  <si>
    <t>10823</t>
  </si>
  <si>
    <t>17173</t>
  </si>
  <si>
    <t>18004</t>
  </si>
  <si>
    <t>18153</t>
  </si>
  <si>
    <t>18154</t>
  </si>
  <si>
    <t>18155</t>
  </si>
  <si>
    <t>00050</t>
  </si>
  <si>
    <t>00051</t>
  </si>
  <si>
    <t>00053</t>
  </si>
  <si>
    <t>00055</t>
  </si>
  <si>
    <t>00056</t>
  </si>
  <si>
    <t>00057</t>
  </si>
  <si>
    <t>00058</t>
  </si>
  <si>
    <t>00059</t>
  </si>
  <si>
    <t>00061</t>
  </si>
  <si>
    <t>00062</t>
  </si>
  <si>
    <t>00063</t>
  </si>
  <si>
    <t>00064</t>
  </si>
  <si>
    <t>00065</t>
  </si>
  <si>
    <t>00066</t>
  </si>
  <si>
    <t>00067</t>
  </si>
  <si>
    <t>00068</t>
  </si>
  <si>
    <t>00071</t>
  </si>
  <si>
    <t>00072</t>
  </si>
  <si>
    <t>00073</t>
  </si>
  <si>
    <t>00074</t>
  </si>
  <si>
    <t>00077</t>
  </si>
  <si>
    <t>00080</t>
  </si>
  <si>
    <t>00081</t>
  </si>
  <si>
    <t>00084</t>
  </si>
  <si>
    <t>00086</t>
  </si>
  <si>
    <t>00088</t>
  </si>
  <si>
    <t>00090</t>
  </si>
  <si>
    <t>00092</t>
  </si>
  <si>
    <t>00097</t>
  </si>
  <si>
    <t>00098</t>
  </si>
  <si>
    <t>00100</t>
  </si>
  <si>
    <t>00101</t>
  </si>
  <si>
    <t>00102</t>
  </si>
  <si>
    <t>00103</t>
  </si>
  <si>
    <t>00106</t>
  </si>
  <si>
    <t>00107</t>
  </si>
  <si>
    <t>00108</t>
  </si>
  <si>
    <t>00110</t>
  </si>
  <si>
    <t>00111</t>
  </si>
  <si>
    <t>00125</t>
  </si>
  <si>
    <t>00130</t>
  </si>
  <si>
    <t>00132</t>
  </si>
  <si>
    <t>00133</t>
  </si>
  <si>
    <t>00135</t>
  </si>
  <si>
    <t>00136</t>
  </si>
  <si>
    <t>00920</t>
  </si>
  <si>
    <t>00928</t>
  </si>
  <si>
    <t>00937</t>
  </si>
  <si>
    <t>00938</t>
  </si>
  <si>
    <t>00940</t>
  </si>
  <si>
    <t>00942</t>
  </si>
  <si>
    <t>00944</t>
  </si>
  <si>
    <t>00945</t>
  </si>
  <si>
    <t>00946</t>
  </si>
  <si>
    <t>00947</t>
  </si>
  <si>
    <t>00950</t>
  </si>
  <si>
    <t>00951</t>
  </si>
  <si>
    <t>00952</t>
  </si>
  <si>
    <t>00953</t>
  </si>
  <si>
    <t>00964</t>
  </si>
  <si>
    <t>00965</t>
  </si>
  <si>
    <t>00966</t>
  </si>
  <si>
    <t>00967</t>
  </si>
  <si>
    <t>00968</t>
  </si>
  <si>
    <t>00969</t>
  </si>
  <si>
    <t>00970</t>
  </si>
  <si>
    <t>00971</t>
  </si>
  <si>
    <t>00972</t>
  </si>
  <si>
    <t>00973</t>
  </si>
  <si>
    <t>00974</t>
  </si>
  <si>
    <t>00975</t>
  </si>
  <si>
    <t>00978</t>
  </si>
  <si>
    <t>00979</t>
  </si>
  <si>
    <t>00980</t>
  </si>
  <si>
    <t>00982</t>
  </si>
  <si>
    <t>00983</t>
  </si>
  <si>
    <t>00984</t>
  </si>
  <si>
    <t>00985</t>
  </si>
  <si>
    <t>00986</t>
  </si>
  <si>
    <t>00987</t>
  </si>
  <si>
    <t>00988</t>
  </si>
  <si>
    <t>00990</t>
  </si>
  <si>
    <t>00991</t>
  </si>
  <si>
    <t>00992</t>
  </si>
  <si>
    <t>00993</t>
  </si>
  <si>
    <t>00994</t>
  </si>
  <si>
    <t>00999</t>
  </si>
  <si>
    <t>01001</t>
  </si>
  <si>
    <t>01002</t>
  </si>
  <si>
    <t>01007</t>
  </si>
  <si>
    <t>01008</t>
  </si>
  <si>
    <t>01015</t>
  </si>
  <si>
    <t>01016</t>
  </si>
  <si>
    <t>01017</t>
  </si>
  <si>
    <t>01018</t>
  </si>
  <si>
    <t>01019</t>
  </si>
  <si>
    <t>01021</t>
  </si>
  <si>
    <t>01056</t>
  </si>
  <si>
    <t>01057</t>
  </si>
  <si>
    <t>01058</t>
  </si>
  <si>
    <t>01059</t>
  </si>
  <si>
    <t>01060</t>
  </si>
  <si>
    <t>01061</t>
  </si>
  <si>
    <t>01072</t>
  </si>
  <si>
    <t>01102</t>
  </si>
  <si>
    <t>01104</t>
  </si>
  <si>
    <t>01105</t>
  </si>
  <si>
    <t>01107</t>
  </si>
  <si>
    <t>01108</t>
  </si>
  <si>
    <t>01110</t>
  </si>
  <si>
    <t>01111</t>
  </si>
  <si>
    <t>01112</t>
  </si>
  <si>
    <t>01113</t>
  </si>
  <si>
    <t>01114</t>
  </si>
  <si>
    <t>01126</t>
  </si>
  <si>
    <t>01127</t>
  </si>
  <si>
    <t>01128</t>
  </si>
  <si>
    <t>01130</t>
  </si>
  <si>
    <t>01133</t>
  </si>
  <si>
    <t>01134</t>
  </si>
  <si>
    <t>01135</t>
  </si>
  <si>
    <t>01141</t>
  </si>
  <si>
    <t>01142</t>
  </si>
  <si>
    <t>01143</t>
  </si>
  <si>
    <t>01144</t>
  </si>
  <si>
    <t>01145</t>
  </si>
  <si>
    <t>01150</t>
  </si>
  <si>
    <t>01151</t>
  </si>
  <si>
    <t>01158</t>
  </si>
  <si>
    <t>01159</t>
  </si>
  <si>
    <t>01160</t>
  </si>
  <si>
    <t>01161</t>
  </si>
  <si>
    <t>01162</t>
  </si>
  <si>
    <t>01163</t>
  </si>
  <si>
    <t>01165</t>
  </si>
  <si>
    <t>01166</t>
  </si>
  <si>
    <t>01167</t>
  </si>
  <si>
    <t>02061</t>
  </si>
  <si>
    <t>04894</t>
  </si>
  <si>
    <t>05895</t>
  </si>
  <si>
    <t>05896</t>
  </si>
  <si>
    <t>05897</t>
  </si>
  <si>
    <t>05904</t>
  </si>
  <si>
    <t>05905</t>
  </si>
  <si>
    <t>05906</t>
  </si>
  <si>
    <t>05907</t>
  </si>
  <si>
    <t>05908</t>
  </si>
  <si>
    <t>05909</t>
  </si>
  <si>
    <t>05910</t>
  </si>
  <si>
    <t>05911</t>
  </si>
  <si>
    <t>05913</t>
  </si>
  <si>
    <t>05914</t>
  </si>
  <si>
    <t>05916</t>
  </si>
  <si>
    <t>05918</t>
  </si>
  <si>
    <t>05922</t>
  </si>
  <si>
    <t>05923</t>
  </si>
  <si>
    <t>05924</t>
  </si>
  <si>
    <t>05925</t>
  </si>
  <si>
    <t>05926</t>
  </si>
  <si>
    <t>05928</t>
  </si>
  <si>
    <t>05929</t>
  </si>
  <si>
    <t>05931</t>
  </si>
  <si>
    <t>05932</t>
  </si>
  <si>
    <t>05933</t>
  </si>
  <si>
    <t>05934</t>
  </si>
  <si>
    <t>05952</t>
  </si>
  <si>
    <t>05955</t>
  </si>
  <si>
    <t>06093</t>
  </si>
  <si>
    <t>06094</t>
  </si>
  <si>
    <t>06096</t>
  </si>
  <si>
    <t>06097</t>
  </si>
  <si>
    <t>06098</t>
  </si>
  <si>
    <t>06100</t>
  </si>
  <si>
    <t>06101</t>
  </si>
  <si>
    <t>06102</t>
  </si>
  <si>
    <t>06108</t>
  </si>
  <si>
    <t>06110</t>
  </si>
  <si>
    <t>06111</t>
  </si>
  <si>
    <t>06127</t>
  </si>
  <si>
    <t>06128</t>
  </si>
  <si>
    <t>06129</t>
  </si>
  <si>
    <t>06132</t>
  </si>
  <si>
    <t>06137</t>
  </si>
  <si>
    <t>06138</t>
  </si>
  <si>
    <t>06141</t>
  </si>
  <si>
    <t>06143</t>
  </si>
  <si>
    <t>06144</t>
  </si>
  <si>
    <t>06145</t>
  </si>
  <si>
    <t>06146</t>
  </si>
  <si>
    <t>06147</t>
  </si>
  <si>
    <t>06148</t>
  </si>
  <si>
    <t>06149</t>
  </si>
  <si>
    <t>06150</t>
  </si>
  <si>
    <t>06151</t>
  </si>
  <si>
    <t>06154</t>
  </si>
  <si>
    <t>06155</t>
  </si>
  <si>
    <t>06156</t>
  </si>
  <si>
    <t>06161</t>
  </si>
  <si>
    <t>06162</t>
  </si>
  <si>
    <t>06164</t>
  </si>
  <si>
    <t>06169</t>
  </si>
  <si>
    <t>06172</t>
  </si>
  <si>
    <t>06173</t>
  </si>
  <si>
    <t>06192</t>
  </si>
  <si>
    <t>06920</t>
  </si>
  <si>
    <t>06921</t>
  </si>
  <si>
    <t>06924</t>
  </si>
  <si>
    <t>06930</t>
  </si>
  <si>
    <t>06931</t>
  </si>
  <si>
    <t>06932</t>
  </si>
  <si>
    <t>06933</t>
  </si>
  <si>
    <t>06935</t>
  </si>
  <si>
    <t>06936</t>
  </si>
  <si>
    <t>06937</t>
  </si>
  <si>
    <t>06938</t>
  </si>
  <si>
    <t>06995</t>
  </si>
  <si>
    <t>06998</t>
  </si>
  <si>
    <t>07016</t>
  </si>
  <si>
    <t>07017</t>
  </si>
  <si>
    <t>07018</t>
  </si>
  <si>
    <t>07024</t>
  </si>
  <si>
    <t>07108</t>
  </si>
  <si>
    <t>07266</t>
  </si>
  <si>
    <t>07429</t>
  </si>
  <si>
    <t>07440</t>
  </si>
  <si>
    <t>08015</t>
  </si>
  <si>
    <t>08016</t>
  </si>
  <si>
    <t>08017</t>
  </si>
  <si>
    <t>08019</t>
  </si>
  <si>
    <t>08058</t>
  </si>
  <si>
    <t>08195</t>
  </si>
  <si>
    <t>08196</t>
  </si>
  <si>
    <t>08197</t>
  </si>
  <si>
    <t>08198</t>
  </si>
  <si>
    <t>08199</t>
  </si>
  <si>
    <t>08205</t>
  </si>
  <si>
    <t>08212</t>
  </si>
  <si>
    <t>08531</t>
  </si>
  <si>
    <t>08532</t>
  </si>
  <si>
    <t>08533</t>
  </si>
  <si>
    <t>08663</t>
  </si>
  <si>
    <t>08664</t>
  </si>
  <si>
    <t>08667</t>
  </si>
  <si>
    <t>08670</t>
  </si>
  <si>
    <t>08671</t>
  </si>
  <si>
    <t>08819</t>
  </si>
  <si>
    <t>08821</t>
  </si>
  <si>
    <t>08822</t>
  </si>
  <si>
    <t>08824</t>
  </si>
  <si>
    <t>08825</t>
  </si>
  <si>
    <t>08855</t>
  </si>
  <si>
    <t>09012</t>
  </si>
  <si>
    <t>09013</t>
  </si>
  <si>
    <t>09014</t>
  </si>
  <si>
    <t>09020</t>
  </si>
  <si>
    <t>09021</t>
  </si>
  <si>
    <t>09078</t>
  </si>
  <si>
    <t>09079</t>
  </si>
  <si>
    <t>09080</t>
  </si>
  <si>
    <t>09081</t>
  </si>
  <si>
    <t>09154</t>
  </si>
  <si>
    <t>09248</t>
  </si>
  <si>
    <t>09250</t>
  </si>
  <si>
    <t>09251</t>
  </si>
  <si>
    <t>09254</t>
  </si>
  <si>
    <t>09255</t>
  </si>
  <si>
    <t>09256</t>
  </si>
  <si>
    <t>09257</t>
  </si>
  <si>
    <t>09379</t>
  </si>
  <si>
    <t>09380</t>
  </si>
  <si>
    <t>09518</t>
  </si>
  <si>
    <t>09519</t>
  </si>
  <si>
    <t>09520</t>
  </si>
  <si>
    <t>09521</t>
  </si>
  <si>
    <t>09522</t>
  </si>
  <si>
    <t>09523</t>
  </si>
  <si>
    <t>09525</t>
  </si>
  <si>
    <t>09642</t>
  </si>
  <si>
    <t>10064</t>
  </si>
  <si>
    <t>10065</t>
  </si>
  <si>
    <t>10067</t>
  </si>
  <si>
    <t>10480</t>
  </si>
  <si>
    <t>10481</t>
  </si>
  <si>
    <t>10624</t>
  </si>
  <si>
    <t>10626</t>
  </si>
  <si>
    <t>11986</t>
  </si>
  <si>
    <t>11987</t>
  </si>
  <si>
    <t>11988</t>
  </si>
  <si>
    <t>12016</t>
  </si>
  <si>
    <t>12017</t>
  </si>
  <si>
    <t>12019</t>
  </si>
  <si>
    <t>12020</t>
  </si>
  <si>
    <t>12022</t>
  </si>
  <si>
    <t>12023</t>
  </si>
  <si>
    <t>12024</t>
  </si>
  <si>
    <t>12025</t>
  </si>
  <si>
    <t>12026</t>
  </si>
  <si>
    <t>12027</t>
  </si>
  <si>
    <t>12028</t>
  </si>
  <si>
    <t>12035</t>
  </si>
  <si>
    <t>12036</t>
  </si>
  <si>
    <t>12037</t>
  </si>
  <si>
    <t>12038</t>
  </si>
  <si>
    <t>12040</t>
  </si>
  <si>
    <t>12041</t>
  </si>
  <si>
    <t>12042</t>
  </si>
  <si>
    <t>12043</t>
  </si>
  <si>
    <t>12128</t>
  </si>
  <si>
    <t>12231</t>
  </si>
  <si>
    <t>12232</t>
  </si>
  <si>
    <t>12233</t>
  </si>
  <si>
    <t>12234</t>
  </si>
  <si>
    <t>12235</t>
  </si>
  <si>
    <t>12236</t>
  </si>
  <si>
    <t>12237</t>
  </si>
  <si>
    <t>12268</t>
  </si>
  <si>
    <t>12482</t>
  </si>
  <si>
    <t>12484</t>
  </si>
  <si>
    <t>12486</t>
  </si>
  <si>
    <t>12487</t>
  </si>
  <si>
    <t>12490</t>
  </si>
  <si>
    <t>12499</t>
  </si>
  <si>
    <t>12602</t>
  </si>
  <si>
    <t>12603</t>
  </si>
  <si>
    <t>12604</t>
  </si>
  <si>
    <t>12605</t>
  </si>
  <si>
    <t>13077</t>
  </si>
  <si>
    <t>13111</t>
  </si>
  <si>
    <t>13867</t>
  </si>
  <si>
    <t>15124</t>
  </si>
  <si>
    <t>15602</t>
  </si>
  <si>
    <t>15614</t>
  </si>
  <si>
    <t>15615</t>
  </si>
  <si>
    <t>15617</t>
  </si>
  <si>
    <t>15618</t>
  </si>
  <si>
    <t>15619</t>
  </si>
  <si>
    <t>15620</t>
  </si>
  <si>
    <t>15621</t>
  </si>
  <si>
    <t>15833</t>
  </si>
  <si>
    <t>15834</t>
  </si>
  <si>
    <t>16012</t>
  </si>
  <si>
    <t>16013</t>
  </si>
  <si>
    <t>16014</t>
  </si>
  <si>
    <t>16016</t>
  </si>
  <si>
    <t>16017</t>
  </si>
  <si>
    <t>16018</t>
  </si>
  <si>
    <t>16019</t>
  </si>
  <si>
    <t>16020</t>
  </si>
  <si>
    <t>16021</t>
  </si>
  <si>
    <t>16023</t>
  </si>
  <si>
    <t>16024</t>
  </si>
  <si>
    <t>16025</t>
  </si>
  <si>
    <t>16026</t>
  </si>
  <si>
    <t>16027</t>
  </si>
  <si>
    <t>16028</t>
  </si>
  <si>
    <t>16156</t>
  </si>
  <si>
    <t>16372</t>
  </si>
  <si>
    <t>16373</t>
  </si>
  <si>
    <t>16374</t>
  </si>
  <si>
    <t>16375</t>
  </si>
  <si>
    <t>16376</t>
  </si>
  <si>
    <t>16378</t>
  </si>
  <si>
    <t>16379</t>
  </si>
  <si>
    <t>16380</t>
  </si>
  <si>
    <t>17142</t>
  </si>
  <si>
    <t>17265</t>
  </si>
  <si>
    <t>17334</t>
  </si>
  <si>
    <t>17511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</si>
  <si>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</si>
  <si>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</si>
  <si>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</si>
  <si>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</si>
  <si>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</si>
  <si>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</si>
  <si>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</si>
  <si>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</si>
  <si>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17638</t>
  </si>
  <si>
    <t>17702</t>
  </si>
  <si>
    <t>17704</t>
  </si>
  <si>
    <t>17705</t>
  </si>
  <si>
    <t>17706</t>
  </si>
  <si>
    <t>17707</t>
  </si>
  <si>
    <t>17708</t>
  </si>
  <si>
    <t>17709</t>
  </si>
  <si>
    <t>17725</t>
  </si>
  <si>
    <t>17728</t>
  </si>
  <si>
    <t>17729</t>
  </si>
  <si>
    <t>17730</t>
  </si>
  <si>
    <t>17731</t>
  </si>
  <si>
    <t>17747</t>
  </si>
  <si>
    <t>17789</t>
  </si>
  <si>
    <t>17790</t>
  </si>
  <si>
    <t>17791</t>
  </si>
  <si>
    <t>17840</t>
  </si>
  <si>
    <t>17979</t>
  </si>
  <si>
    <t>18301</t>
  </si>
  <si>
    <t>18350</t>
  </si>
  <si>
    <t>18489</t>
  </si>
  <si>
    <t>18490</t>
  </si>
  <si>
    <t>18491</t>
  </si>
  <si>
    <t>18492</t>
  </si>
  <si>
    <t>18493</t>
  </si>
  <si>
    <t>18494</t>
  </si>
  <si>
    <t>18634</t>
  </si>
  <si>
    <t>18635</t>
  </si>
  <si>
    <t>18695</t>
  </si>
  <si>
    <t>18696</t>
  </si>
  <si>
    <t>18697</t>
  </si>
  <si>
    <t>18698</t>
  </si>
  <si>
    <t>18699</t>
  </si>
  <si>
    <t>18700</t>
  </si>
  <si>
    <t>18701</t>
  </si>
  <si>
    <t>18702</t>
  </si>
  <si>
    <t>18703</t>
  </si>
  <si>
    <t>18704</t>
  </si>
  <si>
    <t>18705</t>
  </si>
  <si>
    <t>18706</t>
  </si>
  <si>
    <t>18707</t>
  </si>
  <si>
    <t>18709</t>
  </si>
  <si>
    <t>18710</t>
  </si>
  <si>
    <t>18711</t>
  </si>
  <si>
    <t>18712</t>
  </si>
  <si>
    <t>18713</t>
  </si>
  <si>
    <t>18714</t>
  </si>
  <si>
    <t>18773</t>
  </si>
  <si>
    <t>18852</t>
  </si>
  <si>
    <t>21176</t>
  </si>
  <si>
    <t>21177</t>
  </si>
  <si>
    <t>21178</t>
  </si>
  <si>
    <t>21179</t>
  </si>
  <si>
    <t>21181</t>
  </si>
  <si>
    <t>21182</t>
  </si>
  <si>
    <t>21183</t>
  </si>
  <si>
    <t>21184</t>
  </si>
  <si>
    <t>21185</t>
  </si>
  <si>
    <t>21186</t>
  </si>
  <si>
    <t>21187</t>
  </si>
  <si>
    <t>21188</t>
  </si>
  <si>
    <t>21189</t>
  </si>
  <si>
    <t>21191</t>
  </si>
  <si>
    <t>21256</t>
  </si>
  <si>
    <t>100572</t>
  </si>
  <si>
    <t>100588</t>
  </si>
  <si>
    <t>100590</t>
  </si>
  <si>
    <t>100592</t>
  </si>
  <si>
    <t>100594</t>
  </si>
  <si>
    <t>100596</t>
  </si>
  <si>
    <t>100598</t>
  </si>
  <si>
    <t>100600</t>
  </si>
  <si>
    <t>100602</t>
  </si>
  <si>
    <t>100604</t>
  </si>
  <si>
    <t>100606</t>
  </si>
  <si>
    <t>100608</t>
  </si>
  <si>
    <t>100610</t>
  </si>
  <si>
    <t>100612</t>
  </si>
  <si>
    <t>100614</t>
  </si>
  <si>
    <t>100616</t>
  </si>
  <si>
    <t>100618</t>
  </si>
  <si>
    <t>100620</t>
  </si>
  <si>
    <t>100622</t>
  </si>
  <si>
    <t>100624</t>
  </si>
  <si>
    <t>102265</t>
  </si>
  <si>
    <t>104767</t>
  </si>
  <si>
    <t>104881</t>
  </si>
  <si>
    <t>105211</t>
  </si>
  <si>
    <t>105317</t>
  </si>
  <si>
    <t>105505</t>
  </si>
  <si>
    <t>106347</t>
  </si>
  <si>
    <t>106349</t>
  </si>
  <si>
    <t>106352</t>
  </si>
  <si>
    <t>106354</t>
  </si>
  <si>
    <t>106357</t>
  </si>
  <si>
    <t>106359</t>
  </si>
  <si>
    <t>106361</t>
  </si>
  <si>
    <t>106363</t>
  </si>
  <si>
    <t>106365</t>
  </si>
  <si>
    <t>106367</t>
  </si>
  <si>
    <t>106369</t>
  </si>
  <si>
    <t>106372</t>
  </si>
  <si>
    <t>106374</t>
  </si>
  <si>
    <t>106376</t>
  </si>
  <si>
    <t>106378</t>
  </si>
  <si>
    <t>106380</t>
  </si>
  <si>
    <t>106382</t>
  </si>
  <si>
    <t>106384</t>
  </si>
  <si>
    <t>106386</t>
  </si>
  <si>
    <t>106388</t>
  </si>
  <si>
    <t>106390</t>
  </si>
  <si>
    <t>106392</t>
  </si>
  <si>
    <t>106394</t>
  </si>
  <si>
    <t>106396</t>
  </si>
  <si>
    <t>106398</t>
  </si>
  <si>
    <t>106400</t>
  </si>
  <si>
    <t>106402</t>
  </si>
  <si>
    <t>106404</t>
  </si>
  <si>
    <t>106406</t>
  </si>
  <si>
    <t>106408</t>
  </si>
  <si>
    <t>106410</t>
  </si>
  <si>
    <t>106412</t>
  </si>
  <si>
    <t>106414</t>
  </si>
  <si>
    <t>106416</t>
  </si>
  <si>
    <t>106418</t>
  </si>
  <si>
    <t>106420</t>
  </si>
  <si>
    <t>106422</t>
  </si>
  <si>
    <t>106424</t>
  </si>
  <si>
    <t>106426</t>
  </si>
  <si>
    <t>106428</t>
  </si>
  <si>
    <t>106430</t>
  </si>
  <si>
    <t>106432</t>
  </si>
  <si>
    <t>106434</t>
  </si>
  <si>
    <t>106436</t>
  </si>
  <si>
    <t>106438</t>
  </si>
  <si>
    <t>106440</t>
  </si>
  <si>
    <t>106442</t>
  </si>
  <si>
    <t>106444</t>
  </si>
  <si>
    <t>106446</t>
  </si>
  <si>
    <t>106448</t>
  </si>
  <si>
    <t>106450</t>
  </si>
  <si>
    <t>106452</t>
  </si>
  <si>
    <t>106454</t>
  </si>
  <si>
    <t>106456</t>
  </si>
  <si>
    <t>106458</t>
  </si>
  <si>
    <t>106459</t>
  </si>
  <si>
    <t>106461</t>
  </si>
  <si>
    <t>106938</t>
  </si>
  <si>
    <t>106993</t>
  </si>
  <si>
    <t>107618</t>
  </si>
  <si>
    <t>107634</t>
  </si>
  <si>
    <t>107636</t>
  </si>
  <si>
    <t>107639</t>
  </si>
  <si>
    <t>107642</t>
  </si>
  <si>
    <t>107644</t>
  </si>
  <si>
    <t>107646</t>
  </si>
  <si>
    <t>107648</t>
  </si>
  <si>
    <t>107650</t>
  </si>
  <si>
    <t>107656</t>
  </si>
  <si>
    <t>107658</t>
  </si>
  <si>
    <t>107660</t>
  </si>
  <si>
    <t>107662</t>
  </si>
  <si>
    <t>107664</t>
  </si>
  <si>
    <t>107666</t>
  </si>
  <si>
    <t>107668</t>
  </si>
  <si>
    <t>107670</t>
  </si>
  <si>
    <t>107672</t>
  </si>
  <si>
    <t>107674</t>
  </si>
  <si>
    <t>107676</t>
  </si>
  <si>
    <t>107678</t>
  </si>
  <si>
    <t>107680</t>
  </si>
  <si>
    <t>107688</t>
  </si>
  <si>
    <t>107697</t>
  </si>
  <si>
    <t>107699</t>
  </si>
  <si>
    <t>107701</t>
  </si>
  <si>
    <t>107708</t>
  </si>
  <si>
    <t>107710</t>
  </si>
  <si>
    <t>107712</t>
  </si>
  <si>
    <t>107719</t>
  </si>
  <si>
    <t>107721</t>
  </si>
  <si>
    <t>107726</t>
  </si>
  <si>
    <t>107728</t>
  </si>
  <si>
    <t>107730</t>
  </si>
  <si>
    <t>107732</t>
  </si>
  <si>
    <t>107734</t>
  </si>
  <si>
    <t>107765</t>
  </si>
  <si>
    <t>107767</t>
  </si>
  <si>
    <t>107769</t>
  </si>
  <si>
    <t>107771</t>
  </si>
  <si>
    <t>107773</t>
  </si>
  <si>
    <t>107775</t>
  </si>
  <si>
    <t>107777</t>
  </si>
  <si>
    <t>107779</t>
  </si>
  <si>
    <t>107781</t>
  </si>
  <si>
    <t>107783</t>
  </si>
  <si>
    <t>107785</t>
  </si>
  <si>
    <t>107787</t>
  </si>
  <si>
    <t>107789</t>
  </si>
  <si>
    <t>107791</t>
  </si>
  <si>
    <t>107794</t>
  </si>
  <si>
    <t>107796</t>
  </si>
  <si>
    <t>107798</t>
  </si>
  <si>
    <t>107803</t>
  </si>
  <si>
    <t>107805</t>
  </si>
  <si>
    <t>107807</t>
  </si>
  <si>
    <t>107809</t>
  </si>
  <si>
    <t>107811</t>
  </si>
  <si>
    <t>107813</t>
  </si>
  <si>
    <t>107815</t>
  </si>
  <si>
    <t>107817</t>
  </si>
  <si>
    <t>107819</t>
  </si>
  <si>
    <t>107821</t>
  </si>
  <si>
    <t>107992</t>
  </si>
  <si>
    <t>107994</t>
  </si>
  <si>
    <t>107996</t>
  </si>
  <si>
    <t>107998</t>
  </si>
  <si>
    <t>108000</t>
  </si>
  <si>
    <t>108002</t>
  </si>
  <si>
    <t>108004</t>
  </si>
  <si>
    <t>108006</t>
  </si>
  <si>
    <t>108008</t>
  </si>
  <si>
    <t>108010</t>
  </si>
  <si>
    <t>108012</t>
  </si>
  <si>
    <t>108014</t>
  </si>
  <si>
    <t>108016</t>
  </si>
  <si>
    <t>108018</t>
  </si>
  <si>
    <t>108021</t>
  </si>
  <si>
    <t>108023</t>
  </si>
  <si>
    <t>108025</t>
  </si>
  <si>
    <t>108027</t>
  </si>
  <si>
    <t>108029</t>
  </si>
  <si>
    <t>108031</t>
  </si>
  <si>
    <t>108033</t>
  </si>
  <si>
    <t>108035</t>
  </si>
  <si>
    <t>108037</t>
  </si>
  <si>
    <t>108039</t>
  </si>
  <si>
    <t>108041</t>
  </si>
  <si>
    <t>108043</t>
  </si>
  <si>
    <t>108045</t>
  </si>
  <si>
    <t>109842</t>
  </si>
  <si>
    <t>109844</t>
  </si>
  <si>
    <t>109846</t>
  </si>
  <si>
    <t>109848</t>
  </si>
  <si>
    <t>109850</t>
  </si>
  <si>
    <t>109852</t>
  </si>
  <si>
    <t>109855</t>
  </si>
  <si>
    <t>109857</t>
  </si>
  <si>
    <t>111387</t>
  </si>
  <si>
    <t>111389</t>
  </si>
  <si>
    <t>111391</t>
  </si>
  <si>
    <t>111393</t>
  </si>
  <si>
    <t>00099</t>
  </si>
  <si>
    <t>09640</t>
  </si>
  <si>
    <t>15624</t>
  </si>
  <si>
    <t>00707</t>
  </si>
  <si>
    <t>00708</t>
  </si>
  <si>
    <t>00709</t>
  </si>
  <si>
    <t>00710</t>
  </si>
  <si>
    <t>00713</t>
  </si>
  <si>
    <t>00715</t>
  </si>
  <si>
    <t>00720</t>
  </si>
  <si>
    <t>00730</t>
  </si>
  <si>
    <t>02195</t>
  </si>
  <si>
    <t>05399</t>
  </si>
  <si>
    <t>05400</t>
  </si>
  <si>
    <t>05402</t>
  </si>
  <si>
    <t>05404</t>
  </si>
  <si>
    <t>06518</t>
  </si>
  <si>
    <t>06519</t>
  </si>
  <si>
    <t>06520</t>
  </si>
  <si>
    <t>06657</t>
  </si>
  <si>
    <t>06993</t>
  </si>
  <si>
    <t>08112</t>
  </si>
  <si>
    <t>08113</t>
  </si>
  <si>
    <t>08345</t>
  </si>
  <si>
    <t>08346</t>
  </si>
  <si>
    <t>08599</t>
  </si>
  <si>
    <t>08600</t>
  </si>
  <si>
    <t>08601</t>
  </si>
  <si>
    <t>08602</t>
  </si>
  <si>
    <t>08603</t>
  </si>
  <si>
    <t>08604</t>
  </si>
  <si>
    <t>08923</t>
  </si>
  <si>
    <t>08964</t>
  </si>
  <si>
    <t>09152</t>
  </si>
  <si>
    <t>09208</t>
  </si>
  <si>
    <t>09363</t>
  </si>
  <si>
    <t>09699</t>
  </si>
  <si>
    <t>10460</t>
  </si>
  <si>
    <t>10516</t>
  </si>
  <si>
    <t>10517</t>
  </si>
  <si>
    <t>12068</t>
  </si>
  <si>
    <t>12273</t>
  </si>
  <si>
    <t>12288</t>
  </si>
  <si>
    <t>12651</t>
  </si>
  <si>
    <t>12914</t>
  </si>
  <si>
    <t>15130</t>
  </si>
  <si>
    <t>16089</t>
  </si>
  <si>
    <t>16214</t>
  </si>
  <si>
    <t>16600</t>
  </si>
  <si>
    <t>17612</t>
  </si>
  <si>
    <t>17652</t>
  </si>
  <si>
    <t>17765</t>
  </si>
  <si>
    <t>17844</t>
  </si>
  <si>
    <t>17845</t>
  </si>
  <si>
    <t>18317</t>
  </si>
  <si>
    <t>18734</t>
  </si>
  <si>
    <t>18853</t>
  </si>
  <si>
    <t>100272</t>
  </si>
  <si>
    <t>102861</t>
  </si>
  <si>
    <t>103666</t>
  </si>
  <si>
    <t>105777</t>
  </si>
  <si>
    <t>18316</t>
  </si>
  <si>
    <t>00618</t>
  </si>
  <si>
    <t>00619</t>
  </si>
  <si>
    <t>00620</t>
  </si>
  <si>
    <t>02012</t>
  </si>
  <si>
    <t>02013</t>
  </si>
  <si>
    <t>02016</t>
  </si>
  <si>
    <t>04896</t>
  </si>
  <si>
    <t>06235</t>
  </si>
  <si>
    <t>06236</t>
  </si>
  <si>
    <t>06237</t>
  </si>
  <si>
    <t>06238</t>
  </si>
  <si>
    <t>06239</t>
  </si>
  <si>
    <t>06549</t>
  </si>
  <si>
    <t>06678</t>
  </si>
  <si>
    <t>07021</t>
  </si>
  <si>
    <t>07402</t>
  </si>
  <si>
    <t>07478</t>
  </si>
  <si>
    <t>07961</t>
  </si>
  <si>
    <t>08042</t>
  </si>
  <si>
    <t>08309</t>
  </si>
  <si>
    <t>08437</t>
  </si>
  <si>
    <t>08438</t>
  </si>
  <si>
    <t>08641</t>
  </si>
  <si>
    <t>08857</t>
  </si>
  <si>
    <t>08858</t>
  </si>
  <si>
    <t>08859</t>
  </si>
  <si>
    <t>08924</t>
  </si>
  <si>
    <t>08925</t>
  </si>
  <si>
    <t>08932</t>
  </si>
  <si>
    <t>08933</t>
  </si>
  <si>
    <t>08934</t>
  </si>
  <si>
    <t>08935</t>
  </si>
  <si>
    <t>08936</t>
  </si>
  <si>
    <t>09167</t>
  </si>
  <si>
    <t>09226</t>
  </si>
  <si>
    <t>09329</t>
  </si>
  <si>
    <t>09356</t>
  </si>
  <si>
    <t>09472</t>
  </si>
  <si>
    <t>09674</t>
  </si>
  <si>
    <t>09675</t>
  </si>
  <si>
    <t>10427</t>
  </si>
  <si>
    <t>10717</t>
  </si>
  <si>
    <t>10724</t>
  </si>
  <si>
    <t>10881</t>
  </si>
  <si>
    <t>13964</t>
  </si>
  <si>
    <t>13968</t>
  </si>
  <si>
    <t>14001</t>
  </si>
  <si>
    <t>14002</t>
  </si>
  <si>
    <t>14003</t>
  </si>
  <si>
    <t>14004</t>
  </si>
  <si>
    <t>14005</t>
  </si>
  <si>
    <t>14006</t>
  </si>
  <si>
    <t>14007</t>
  </si>
  <si>
    <t>14102</t>
  </si>
  <si>
    <t>14150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</si>
  <si>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</si>
  <si>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</si>
  <si>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</si>
  <si>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</si>
  <si>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</si>
  <si>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</si>
  <si>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</si>
  <si>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</si>
  <si>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</si>
  <si>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</si>
  <si>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</si>
  <si>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</si>
  <si>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</si>
  <si>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</si>
  <si>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</si>
  <si>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</si>
  <si>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</si>
  <si>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</si>
  <si>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</si>
  <si>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</si>
  <si>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</si>
  <si>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</si>
  <si>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</si>
  <si>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</si>
  <si>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</si>
  <si>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</si>
  <si>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</si>
  <si>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</si>
  <si>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</si>
  <si>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</si>
  <si>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</si>
  <si>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</si>
  <si>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</si>
  <si>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</si>
  <si>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</si>
  <si>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</si>
  <si>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</si>
  <si>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</si>
  <si>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14248</t>
  </si>
  <si>
    <t>14249</t>
  </si>
  <si>
    <t>14251</t>
  </si>
  <si>
    <t>14252</t>
  </si>
  <si>
    <t>14253</t>
  </si>
  <si>
    <t>15086</t>
  </si>
  <si>
    <t>15090</t>
  </si>
  <si>
    <t>15840</t>
  </si>
  <si>
    <t>16161</t>
  </si>
  <si>
    <t>16252</t>
  </si>
  <si>
    <t>17746</t>
  </si>
  <si>
    <t>17781</t>
  </si>
  <si>
    <t>18318</t>
  </si>
  <si>
    <t>18346</t>
  </si>
  <si>
    <t>18347</t>
  </si>
  <si>
    <t>18348</t>
  </si>
  <si>
    <t>18349</t>
  </si>
  <si>
    <t>18445</t>
  </si>
  <si>
    <t>18470</t>
  </si>
  <si>
    <t>18471</t>
  </si>
  <si>
    <t>18472</t>
  </si>
  <si>
    <t>18482</t>
  </si>
  <si>
    <t>18483</t>
  </si>
  <si>
    <t>18520</t>
  </si>
  <si>
    <t>18663</t>
  </si>
  <si>
    <t>18664</t>
  </si>
  <si>
    <t>21142</t>
  </si>
  <si>
    <t>21143</t>
  </si>
  <si>
    <t>21144</t>
  </si>
  <si>
    <t>21145</t>
  </si>
  <si>
    <t>21146</t>
  </si>
  <si>
    <t>21147</t>
  </si>
  <si>
    <t>21148</t>
  </si>
  <si>
    <t>21149</t>
  </si>
  <si>
    <t>21151</t>
  </si>
  <si>
    <t>21152</t>
  </si>
  <si>
    <t>21153</t>
  </si>
  <si>
    <t>21155</t>
  </si>
  <si>
    <t>21156</t>
  </si>
  <si>
    <t>21157</t>
  </si>
  <si>
    <t>21158</t>
  </si>
  <si>
    <t>21159</t>
  </si>
  <si>
    <t>21161</t>
  </si>
  <si>
    <t>21162</t>
  </si>
  <si>
    <t>21163</t>
  </si>
  <si>
    <t>21164</t>
  </si>
  <si>
    <t>21165</t>
  </si>
  <si>
    <t>21166</t>
  </si>
  <si>
    <t>21167</t>
  </si>
  <si>
    <t>51154</t>
  </si>
  <si>
    <t>101556</t>
  </si>
  <si>
    <t>101558</t>
  </si>
  <si>
    <t>101560</t>
  </si>
  <si>
    <t>103748</t>
  </si>
  <si>
    <t>104665</t>
  </si>
  <si>
    <t>105990</t>
  </si>
  <si>
    <t>107211</t>
  </si>
  <si>
    <t>107213</t>
  </si>
  <si>
    <t>109408</t>
  </si>
  <si>
    <t>112570</t>
  </si>
  <si>
    <t>17780</t>
  </si>
  <si>
    <t>09458</t>
  </si>
  <si>
    <t>01962</t>
  </si>
  <si>
    <t>06546</t>
  </si>
  <si>
    <t>06547</t>
  </si>
  <si>
    <t>07306</t>
  </si>
  <si>
    <t>08831</t>
  </si>
  <si>
    <t>13100</t>
  </si>
  <si>
    <t>13101</t>
  </si>
  <si>
    <t>14017</t>
  </si>
  <si>
    <t>14167</t>
  </si>
  <si>
    <t>15799</t>
  </si>
  <si>
    <t>15800</t>
  </si>
  <si>
    <t>15872</t>
  </si>
  <si>
    <t>15873</t>
  </si>
  <si>
    <t>15874</t>
  </si>
  <si>
    <t>17829</t>
  </si>
  <si>
    <t>00751</t>
  </si>
  <si>
    <t>00753</t>
  </si>
  <si>
    <t>00754</t>
  </si>
  <si>
    <t>00755</t>
  </si>
  <si>
    <t>00756</t>
  </si>
  <si>
    <t>00757</t>
  </si>
  <si>
    <t>00758</t>
  </si>
  <si>
    <t>00760</t>
  </si>
  <si>
    <t>00761</t>
  </si>
  <si>
    <t>00762</t>
  </si>
  <si>
    <t>00763</t>
  </si>
  <si>
    <t>00766</t>
  </si>
  <si>
    <t>02238</t>
  </si>
  <si>
    <t>02240</t>
  </si>
  <si>
    <t>02241</t>
  </si>
  <si>
    <t>02242</t>
  </si>
  <si>
    <t>02243</t>
  </si>
  <si>
    <t>02251</t>
  </si>
  <si>
    <t>02252</t>
  </si>
  <si>
    <t>02254</t>
  </si>
  <si>
    <t>02259</t>
  </si>
  <si>
    <t>03954</t>
  </si>
  <si>
    <t>03955</t>
  </si>
  <si>
    <t>04016</t>
  </si>
  <si>
    <t>04017</t>
  </si>
  <si>
    <t>04018</t>
  </si>
  <si>
    <t>05392</t>
  </si>
  <si>
    <t>05395</t>
  </si>
  <si>
    <t>06682</t>
  </si>
  <si>
    <t>06683</t>
  </si>
  <si>
    <t>06686</t>
  </si>
  <si>
    <t>06687</t>
  </si>
  <si>
    <t>07050</t>
  </si>
  <si>
    <t>08118</t>
  </si>
  <si>
    <t>09317</t>
  </si>
  <si>
    <t>09357</t>
  </si>
  <si>
    <t>09358</t>
  </si>
  <si>
    <t>09464</t>
  </si>
  <si>
    <t>09465</t>
  </si>
  <si>
    <t>09503</t>
  </si>
  <si>
    <t>09504</t>
  </si>
  <si>
    <t>09639</t>
  </si>
  <si>
    <t>09753</t>
  </si>
  <si>
    <t>10319</t>
  </si>
  <si>
    <t>10320</t>
  </si>
  <si>
    <t>10321</t>
  </si>
  <si>
    <t>10324</t>
  </si>
  <si>
    <t>10325</t>
  </si>
  <si>
    <t>10327</t>
  </si>
  <si>
    <t>10328</t>
  </si>
  <si>
    <t>10866</t>
  </si>
  <si>
    <t>10867</t>
  </si>
  <si>
    <t>10868</t>
  </si>
  <si>
    <t>10879</t>
  </si>
  <si>
    <t>12741</t>
  </si>
  <si>
    <t>12771</t>
  </si>
  <si>
    <t>12772</t>
  </si>
  <si>
    <t>12773</t>
  </si>
  <si>
    <t>12774</t>
  </si>
  <si>
    <t>13072</t>
  </si>
  <si>
    <t>13109</t>
  </si>
  <si>
    <t>13112</t>
  </si>
  <si>
    <t>13113</t>
  </si>
  <si>
    <t>13550</t>
  </si>
  <si>
    <t>13551</t>
  </si>
  <si>
    <t>13753</t>
  </si>
  <si>
    <t>13866</t>
  </si>
  <si>
    <t>13897</t>
  </si>
  <si>
    <t>13899</t>
  </si>
  <si>
    <t>14165</t>
  </si>
  <si>
    <t>14271</t>
  </si>
  <si>
    <t>14272</t>
  </si>
  <si>
    <t>15100</t>
  </si>
  <si>
    <t>15595</t>
  </si>
  <si>
    <t>15792</t>
  </si>
  <si>
    <t>15801</t>
  </si>
  <si>
    <t>15810</t>
  </si>
  <si>
    <t>15811</t>
  </si>
  <si>
    <t>15850</t>
  </si>
  <si>
    <t>17483</t>
  </si>
  <si>
    <t>17611</t>
  </si>
  <si>
    <t>17714</t>
  </si>
  <si>
    <t>17798</t>
  </si>
  <si>
    <t>18016</t>
  </si>
  <si>
    <t>18021</t>
  </si>
  <si>
    <t>18039</t>
  </si>
  <si>
    <t>18319</t>
  </si>
  <si>
    <t>18367</t>
  </si>
  <si>
    <t>18534</t>
  </si>
  <si>
    <t>18535</t>
  </si>
  <si>
    <t>18536</t>
  </si>
  <si>
    <t>18661</t>
  </si>
  <si>
    <t>19005</t>
  </si>
  <si>
    <t>21076</t>
  </si>
  <si>
    <t>21119</t>
  </si>
  <si>
    <t>21120</t>
  </si>
  <si>
    <t>21121</t>
  </si>
  <si>
    <t>21122</t>
  </si>
  <si>
    <t>21123</t>
  </si>
  <si>
    <t>100052</t>
  </si>
  <si>
    <t>105968</t>
  </si>
  <si>
    <t>108714</t>
  </si>
  <si>
    <t>108715</t>
  </si>
  <si>
    <t>109477</t>
  </si>
  <si>
    <t>111697</t>
  </si>
  <si>
    <t>112933</t>
  </si>
  <si>
    <t>17809</t>
  </si>
  <si>
    <t>10318</t>
  </si>
  <si>
    <t>10322</t>
  </si>
  <si>
    <t>10323</t>
  </si>
  <si>
    <t>108314</t>
  </si>
  <si>
    <r>
      <t xml:space="preserve">Architectural Classification - </t>
    </r>
    <r>
      <rPr>
        <b/>
        <sz val="11"/>
        <color theme="0"/>
        <rFont val="Segoe UI"/>
        <family val="2"/>
      </rPr>
      <t>A</t>
    </r>
  </si>
  <si>
    <t>For capitalization purposes, please check all that apply:</t>
  </si>
  <si>
    <t>SENATE</t>
  </si>
  <si>
    <t>HOUSE OF REPRESENTATIVES</t>
  </si>
  <si>
    <t>LEGISLATIVE RESEARCH &amp; GENERAL COUNSEL</t>
  </si>
  <si>
    <t>LEGISLATIVE FISCAL ANALYST</t>
  </si>
  <si>
    <t>LEGISLATIVE AUDITOR GENERAL</t>
  </si>
  <si>
    <t>JUDICIAL BRANCH</t>
  </si>
  <si>
    <t>CAPITOL PRESERVATION BOARD</t>
  </si>
  <si>
    <t>STATE TREASURER</t>
  </si>
  <si>
    <t>GOVERNOR'S OFFICE</t>
  </si>
  <si>
    <t>GOVERNOR'S OFFICE OF ECONOMIC DEVELOPMENT</t>
  </si>
  <si>
    <t>ATTORNEY GENERAL</t>
  </si>
  <si>
    <t>UTAH STATE AUDITOR</t>
  </si>
  <si>
    <t>TAX COMMISSION</t>
  </si>
  <si>
    <t>DEPT OF GOVERNMENT OPERATIONS</t>
  </si>
  <si>
    <t>NAVAJO TRUST ADMINISTRATION</t>
  </si>
  <si>
    <t>DEPT OF PUBLIC SAFETY</t>
  </si>
  <si>
    <t>UTAH NATIONAL GUARD</t>
  </si>
  <si>
    <t>DEPT OF HEALTH AND HUMAN SERVICES - OTHER</t>
  </si>
  <si>
    <t>DEPT OF HEALTH AND HUMAN SERVICES - HEALTH</t>
  </si>
  <si>
    <t>DEPT OF HEALTH AND HUMAN SERVICES - USDC</t>
  </si>
  <si>
    <t>DEPT OF HEALTH AND HUMAN SERVICES - USH</t>
  </si>
  <si>
    <t>DEPT OF HEALTH AND HUMAN SERVICES - JJS</t>
  </si>
  <si>
    <t>DFCM - STATEWIDE FUNDS</t>
  </si>
  <si>
    <t>DFCM - MULTI-TENANT</t>
  </si>
  <si>
    <t>DEPT OF CORRECTIONS - OTHER</t>
  </si>
  <si>
    <t>DEPT OF CORRECTIONS - USCF</t>
  </si>
  <si>
    <t>DEPT OF CORRECTIONS - CUCF</t>
  </si>
  <si>
    <t>DEPT OF CORRECTIONS - AP&amp;P</t>
  </si>
  <si>
    <t>BOARD OF PARDONS &amp; PAROLE</t>
  </si>
  <si>
    <t>DEPT OF VETERANS &amp; MILITARY AFFAIRS</t>
  </si>
  <si>
    <t>SCHOOL &amp; INSTITUTIONAL TRUST FUND OFFICE</t>
  </si>
  <si>
    <t>SCHOOL &amp; INSTITUTIONAL TRUST LANDS ADMINISTRATION</t>
  </si>
  <si>
    <t>DEPT OF NATURAL RESOURCES - OTHER</t>
  </si>
  <si>
    <t>DEPT OF NATURAL RESOURCES - FORESTRY, FIRE &amp; STATE LANDS</t>
  </si>
  <si>
    <t>DEPT OF NATURAL RESOURCES - PARKS</t>
  </si>
  <si>
    <t>DEPT OF NATURAL RESOURCES - RECREATION</t>
  </si>
  <si>
    <t>DEPT OF NATURAL RESOURCES - WILDLIFE</t>
  </si>
  <si>
    <t>DEPT OF AGRICULTURE &amp; FOOD</t>
  </si>
  <si>
    <t>DEPT OF WORKFORCE SERVICES</t>
  </si>
  <si>
    <t>DEPT OF ALCOHOLIC BEVERAGE SERVICES</t>
  </si>
  <si>
    <t>LABOR COMMISSION</t>
  </si>
  <si>
    <t>DEPT OF FINANCIAL INSTITUTIONS</t>
  </si>
  <si>
    <t>DEPT OF INSURANCE</t>
  </si>
  <si>
    <t>PUBLIC SERVICE COMMISSION</t>
  </si>
  <si>
    <t>DEPT OF CULTURAL AND COMMUNITY ENGAGEMENT</t>
  </si>
  <si>
    <t>DEPT OF TRANSPORTATION</t>
  </si>
  <si>
    <t>BOARD OF BONDING COMMISSION</t>
  </si>
  <si>
    <t>UTAH BOARD OF HIGHER EDUCATION</t>
  </si>
  <si>
    <t>SALT LAKE COMMUNITY COLLEGE</t>
  </si>
  <si>
    <t>SNOW COLLEGE</t>
  </si>
  <si>
    <t>SOUTHERN UTAH UNIVERSITY</t>
  </si>
  <si>
    <t>UNIVERSITY OF UTAH</t>
  </si>
  <si>
    <t>UTAH STATE UNIVERSITY</t>
  </si>
  <si>
    <t>UTAH TECH UNIVERSITY</t>
  </si>
  <si>
    <t>WEBER STATE UNIVERSITY</t>
  </si>
  <si>
    <t>BRIDGERLAND TECHNICAL COLLEGE</t>
  </si>
  <si>
    <t>DAVIS TECHNICAL COLLEGE</t>
  </si>
  <si>
    <t>DIXIE TECHNICAL COLLEGE</t>
  </si>
  <si>
    <t>MOUNTAINLAND TECHNICAL COLLEGE</t>
  </si>
  <si>
    <t>OGDEN-WEBER TECHNICAL COLLEGE</t>
  </si>
  <si>
    <t>SOUTHWEST TECHNICAL COLLEGE</t>
  </si>
  <si>
    <t>TOOELE TECHNICAL COLLEGE</t>
  </si>
  <si>
    <t>BOARD OF EDUCATION</t>
  </si>
  <si>
    <t>UTAH SCHOOLS FOR THE DEAF &amp; BLIND</t>
  </si>
  <si>
    <t>ASPEN PEAKS SCHOOL DISTRICT</t>
  </si>
  <si>
    <t>BEAVER SCHOOL DISTRICT</t>
  </si>
  <si>
    <t>BOX ELDER SCHOOL DISTRICT</t>
  </si>
  <si>
    <t>CACHE SCHOOL DISTRICT</t>
  </si>
  <si>
    <t>CANYONS SCHOOL DISTRICT</t>
  </si>
  <si>
    <t>CARBON SCHOOL DISTRICT</t>
  </si>
  <si>
    <t>DAGGETT SCHOOL DISTRICT</t>
  </si>
  <si>
    <t>DAVIS SCHOOL DISTRICT</t>
  </si>
  <si>
    <t>DUCHESNE SCHOOL DISTRICT</t>
  </si>
  <si>
    <t>EMERY SCHOOL DISTRICT</t>
  </si>
  <si>
    <t>GARFIELD SCHOOL DISTRICT</t>
  </si>
  <si>
    <t>GRAND SCHOOL DISTRICT</t>
  </si>
  <si>
    <t>GRANITE SCHOOL DISTRICT</t>
  </si>
  <si>
    <t>IRON SCHOOL DISTRICT</t>
  </si>
  <si>
    <t>JORDAN SCHOOL DISTRICT</t>
  </si>
  <si>
    <t>JUAB SCHOOL DISTRICT</t>
  </si>
  <si>
    <t>KANE SCHOOL DISTRICT</t>
  </si>
  <si>
    <t>LAKE MOUNTAIN SCHOOL DISTRICT</t>
  </si>
  <si>
    <t>LOGAN SCHOOL DISTRICT</t>
  </si>
  <si>
    <t>MILLARD SCHOOL DISTRICT</t>
  </si>
  <si>
    <t>MORGAN SCHOOL DISTRICT</t>
  </si>
  <si>
    <t>MURRAY SCHOOL DISTRICT</t>
  </si>
  <si>
    <t>NEBO SCHOOL DISTRICT</t>
  </si>
  <si>
    <t>NORTH SANPETE SCHOOL DISTRICT</t>
  </si>
  <si>
    <t>NORTH SUMMIT SCHOOL DISTRICT</t>
  </si>
  <si>
    <t>OGDEN SCHOOL DISTRICT</t>
  </si>
  <si>
    <t>PARK CITY SCHOOL DISTRICT</t>
  </si>
  <si>
    <t>PIUTE SCHOOL DISTRICT</t>
  </si>
  <si>
    <t>PROVO SCHOOL DISTRICT</t>
  </si>
  <si>
    <t>RICH SCHOOL DISTRICT</t>
  </si>
  <si>
    <t>SALT LAKE CITY SCHOOL DISTRICT</t>
  </si>
  <si>
    <t>SAN JUAN SCHOOL DISTRICT</t>
  </si>
  <si>
    <t>SEVIER SCHOOL DISTRICT</t>
  </si>
  <si>
    <t>SOUTH SANPETE SCHOOL DISTRICT</t>
  </si>
  <si>
    <t>SOUTH SUMMIT SCHOOL DISTRICT</t>
  </si>
  <si>
    <t>TIMPANOOGOS SCHOOL DISTRICT</t>
  </si>
  <si>
    <t>TINTIC SCHOOL DISTRICT</t>
  </si>
  <si>
    <t>TOOELE SCHOOL DISTRICT</t>
  </si>
  <si>
    <t>UINTAH SCHOOL DISTRICT</t>
  </si>
  <si>
    <t>WASATCH SCHOOL DISTRICT</t>
  </si>
  <si>
    <t>WASHINGTON SCHOOL DISTRICT</t>
  </si>
  <si>
    <t>WAYNE SCHOOL DISTRICT</t>
  </si>
  <si>
    <t>WEBER SCHOOL DISTRICT</t>
  </si>
  <si>
    <t>OTHER LOCAL GOVERNMENT</t>
  </si>
  <si>
    <t>COMMUNICATIONS AUTHORITY</t>
  </si>
  <si>
    <t>INLAND PORT AUTHORITY</t>
  </si>
  <si>
    <t>POINT OF MOUNTAIN STATE LAND AUTHORITY</t>
  </si>
  <si>
    <t>HEBER VALLEY HISTORIC RAILROAD AUTHORITY</t>
  </si>
  <si>
    <t>STATE FAIRPARK AUTHORITY</t>
  </si>
  <si>
    <t>UTAH LAKE AUTHORITY</t>
  </si>
  <si>
    <t>NUCLEUS INSTITUTE</t>
  </si>
  <si>
    <t>USTAR</t>
  </si>
  <si>
    <t>00000</t>
  </si>
  <si>
    <t>New Building (Not in AiM)</t>
  </si>
  <si>
    <t>Construction Costs (The Construction Cost Estimator tab can be used to help calculate these costs)</t>
  </si>
  <si>
    <t>INFRASTRUCTURE</t>
  </si>
  <si>
    <t>INFRASTRUCTURE - NO BUILDING</t>
  </si>
  <si>
    <t>Inspections &amp; Testing Adjustment</t>
  </si>
  <si>
    <r>
      <rPr>
        <b/>
        <sz val="10"/>
        <rFont val="Segoe UI"/>
        <family val="2"/>
      </rPr>
      <t>Expansion or Upgrade/Enhancement</t>
    </r>
    <r>
      <rPr>
        <sz val="10"/>
        <rFont val="Segoe UI"/>
        <family val="2"/>
      </rPr>
      <t xml:space="preserve">: Projects that make an existing asset significantly bigger or better, or significantly improve the strength, </t>
    </r>
  </si>
  <si>
    <t xml:space="preserve">lifespan, or reliability of an existing structure or system. This includes expanding a building, installing new systems (like drainage), adding </t>
  </si>
  <si>
    <t xml:space="preserve">(like fencing), and making improvements that significantly increase efficiency, save energy, expand capacity, improve how things work, involve </t>
  </si>
  <si>
    <t>new permanent features technology (like a new HVAC system), or reinforce a bridge or replacing a roof with better materials to make it last</t>
  </si>
  <si>
    <t xml:space="preserve"> longer. Upgrade or enhancement must make a significant noticeable change.</t>
  </si>
  <si>
    <r>
      <rPr>
        <b/>
        <sz val="10"/>
        <color theme="1"/>
        <rFont val="Segoe UI"/>
        <family val="2"/>
      </rPr>
      <t>New Construction:</t>
    </r>
    <r>
      <rPr>
        <sz val="10"/>
        <color theme="1"/>
        <rFont val="Segoe UI"/>
        <family val="2"/>
      </rPr>
      <t xml:space="preserve"> Projects that create entirely new assets, such as new buildings, roads, and bridges. This also includes the design work, </t>
    </r>
  </si>
  <si>
    <t>permits, and software needed for these new projects.</t>
  </si>
  <si>
    <r>
      <t xml:space="preserve">Restoration or Replacement: </t>
    </r>
    <r>
      <rPr>
        <sz val="10"/>
        <color theme="1"/>
        <rFont val="Segoe UI"/>
        <family val="2"/>
      </rPr>
      <t xml:space="preserve">Projects that bring an existing building or structure back to its original condition using similar materials for </t>
    </r>
  </si>
  <si>
    <t>repairs or replacements, without adding any upgrades.</t>
  </si>
  <si>
    <t>DFCM FORM DATE: SEPTEMBER 2026</t>
  </si>
  <si>
    <t>DFCM Management Fee</t>
  </si>
  <si>
    <t>Subtotal</t>
  </si>
  <si>
    <t>Project Total</t>
  </si>
  <si>
    <r>
      <t xml:space="preserve">What portion of the project is </t>
    </r>
    <r>
      <rPr>
        <b/>
        <sz val="10"/>
        <color theme="1"/>
        <rFont val="Segoe UI"/>
        <family val="2"/>
      </rPr>
      <t>non-state</t>
    </r>
    <r>
      <rPr>
        <sz val="10"/>
        <color theme="1"/>
        <rFont val="Segoe UI"/>
        <family val="2"/>
      </rPr>
      <t xml:space="preserve"> funded?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</si>
</sst>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"/>
    <numFmt numFmtId="166" formatCode="0.0%"/>
    <numFmt numFmtId="167" formatCode="_([$$-409]* #,##0.00_);_([$$-409]* \(#,##0.00\);_([$$-409]* &quot;-&quot;??_);_(@_)"/>
    <numFmt numFmtId="168" formatCode="_(* #,##0_);_(* \(#,##0\);_(* &quot;-&quot;??_);_(@_)"/>
    <numFmt numFmtId="169" formatCode="00000"/>
    <numFmt numFmtId="170" formatCode="&quot;$&quot;#,##0.00"/>
  </numFmts>
  <fonts count="3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Quattrocento Sans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4"/>
      <color theme="1"/>
      <name val="Times New Roman"/>
      <family val="1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0"/>
      <color rgb="FF000000"/>
      <name val="Segoe UI"/>
      <family val="2"/>
    </font>
    <font>
      <b/>
      <sz val="12"/>
      <color rgb="FF56585B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Segoe UI"/>
      <family val="2"/>
    </font>
    <font>
      <sz val="11"/>
      <name val="Segoe UI"/>
      <family val="2"/>
    </font>
    <font>
      <sz val="12"/>
      <color rgb="FFFFFFFF"/>
      <name val="Segoe UI"/>
      <family val="2"/>
    </font>
    <font>
      <b/>
      <sz val="8"/>
      <color theme="1"/>
      <name val="Segoe UI"/>
      <family val="2"/>
    </font>
    <font>
      <sz val="10"/>
      <color theme="1"/>
      <name val="Segoe UI"/>
      <family val="2"/>
    </font>
    <font>
      <sz val="8"/>
      <color theme="1"/>
      <name val="Segoe UI"/>
      <family val="2"/>
    </font>
    <font>
      <sz val="10"/>
      <color theme="0"/>
      <name val="Segoe UI"/>
      <family val="2"/>
    </font>
    <font>
      <sz val="11"/>
      <color theme="0"/>
      <name val="Segoe UI"/>
      <family val="2"/>
    </font>
    <font>
      <sz val="11"/>
      <color theme="1"/>
      <name val="Segoe UI"/>
      <family val="2"/>
    </font>
    <font>
      <b/>
      <sz val="10"/>
      <color theme="1"/>
      <name val="Segoe UI"/>
      <family val="2"/>
    </font>
    <font>
      <sz val="10"/>
      <color rgb="FF0A1012"/>
      <name val="Segoe UI"/>
      <family val="2"/>
    </font>
    <font>
      <b/>
      <sz val="10"/>
      <color theme="0"/>
      <name val="Segoe UI"/>
      <family val="2"/>
    </font>
    <font>
      <sz val="28"/>
      <color theme="1"/>
      <name val="Segoe UI"/>
      <family val="2"/>
    </font>
    <font>
      <sz val="20"/>
      <color theme="1"/>
      <name val="Segoe UI"/>
      <family val="2"/>
    </font>
    <font>
      <sz val="16"/>
      <color theme="1"/>
      <name val="Segoe UI"/>
      <family val="2"/>
    </font>
    <font>
      <b/>
      <sz val="10"/>
      <color rgb="FF000000"/>
      <name val="Segoe UI"/>
      <family val="2"/>
    </font>
    <font>
      <sz val="11"/>
      <color rgb="FF000000"/>
      <name val="Segoe UI"/>
      <family val="2"/>
    </font>
    <font>
      <b/>
      <sz val="11"/>
      <color theme="1"/>
      <name val="Segoe UI"/>
      <family val="2"/>
    </font>
    <font>
      <b/>
      <sz val="11"/>
      <color theme="0"/>
      <name val="Segoe UI"/>
      <family val="2"/>
    </font>
    <font>
      <sz val="14"/>
      <color theme="1"/>
      <name val="Segoe UI"/>
      <family val="2"/>
    </font>
    <font>
      <sz val="10"/>
      <name val="Segoe UI"/>
      <family val="2"/>
    </font>
    <font>
      <b/>
      <sz val="10"/>
      <name val="Segoe UI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115FA4"/>
        <bgColor rgb="FF115FA4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C0C0C0"/>
        <bgColor rgb="FFC0C0C0"/>
      </patternFill>
    </fill>
    <fill>
      <patternFill patternType="solid">
        <fgColor theme="0" tint="-4.9989318521683403E-2"/>
        <bgColor rgb="FFFF3399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</fills>
  <borders count="10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theme="0"/>
      </left>
      <right/>
      <top style="medium">
        <color rgb="FF000000"/>
      </top>
      <bottom style="thin">
        <color theme="0"/>
      </bottom>
      <diagonal/>
    </border>
    <border>
      <left/>
      <right/>
      <top style="medium">
        <color rgb="FF00000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rgb="FF00000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theme="0"/>
      </left>
      <right/>
      <top style="thin">
        <color theme="0"/>
      </top>
      <bottom style="medium">
        <color rgb="FF000000"/>
      </bottom>
      <diagonal/>
    </border>
    <border>
      <left/>
      <right/>
      <top style="thin">
        <color theme="0"/>
      </top>
      <bottom style="medium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000000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0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00000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rgb="FF000000"/>
      </left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rgb="FF000000"/>
      </right>
      <top style="thin">
        <color theme="0"/>
      </top>
      <bottom/>
      <diagonal/>
    </border>
    <border>
      <left style="thin">
        <color rgb="FF00000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rgb="FF00000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 style="thin">
        <color theme="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37" fillId="0" borderId="0" applyFont="0" applyFill="0" applyBorder="0" applyAlignment="0" applyProtection="0"/>
  </cellStyleXfs>
  <cellXfs count="325">
    <xf numFmtId="0" fontId="0" fillId="0" borderId="0" xfId="0"/>
    <xf numFmtId="0" fontId="4" fillId="0" borderId="0" xfId="0" applyFont="1"/>
    <xf numFmtId="0" fontId="5" fillId="0" borderId="0" xfId="0" applyFont="1"/>
    <xf numFmtId="164" fontId="4" fillId="0" borderId="0" xfId="0" applyNumberFormat="1" applyFont="1"/>
    <xf numFmtId="44" fontId="5" fillId="0" borderId="0" xfId="0" applyNumberFormat="1" applyFont="1"/>
    <xf numFmtId="0" fontId="6" fillId="0" borderId="0" xfId="0" applyFont="1"/>
    <xf numFmtId="44" fontId="4" fillId="0" borderId="0" xfId="0" applyNumberFormat="1" applyFont="1"/>
    <xf numFmtId="0" fontId="7" fillId="0" borderId="0" xfId="0" applyFont="1"/>
    <xf numFmtId="0" fontId="8" fillId="0" borderId="0" xfId="0" applyFont="1"/>
    <xf numFmtId="10" fontId="7" fillId="0" borderId="0" xfId="0" applyNumberFormat="1" applyFont="1"/>
    <xf numFmtId="168" fontId="7" fillId="0" borderId="0" xfId="0" applyNumberFormat="1" applyFont="1"/>
    <xf numFmtId="168" fontId="7" fillId="0" borderId="0" xfId="0" applyNumberFormat="1" applyFont="1" applyAlignment="1">
      <alignment wrapText="1"/>
    </xf>
    <xf numFmtId="168" fontId="8" fillId="0" borderId="0" xfId="0" applyNumberFormat="1" applyFont="1"/>
    <xf numFmtId="168" fontId="9" fillId="0" borderId="0" xfId="0" applyNumberFormat="1" applyFont="1"/>
    <xf numFmtId="168" fontId="7" fillId="0" borderId="29" xfId="0" applyNumberFormat="1" applyFont="1" applyBorder="1"/>
    <xf numFmtId="10" fontId="7" fillId="0" borderId="29" xfId="0" applyNumberFormat="1" applyFont="1" applyBorder="1"/>
    <xf numFmtId="168" fontId="7" fillId="7" borderId="15" xfId="0" applyNumberFormat="1" applyFont="1" applyFill="1" applyBorder="1"/>
    <xf numFmtId="10" fontId="7" fillId="7" borderId="15" xfId="0" applyNumberFormat="1" applyFont="1" applyFill="1" applyBorder="1"/>
    <xf numFmtId="168" fontId="8" fillId="7" borderId="15" xfId="0" applyNumberFormat="1" applyFont="1" applyFill="1" applyBorder="1"/>
    <xf numFmtId="168" fontId="9" fillId="7" borderId="15" xfId="0" applyNumberFormat="1" applyFont="1" applyFill="1" applyBorder="1"/>
    <xf numFmtId="168" fontId="7" fillId="7" borderId="26" xfId="0" applyNumberFormat="1" applyFont="1" applyFill="1" applyBorder="1"/>
    <xf numFmtId="10" fontId="7" fillId="7" borderId="26" xfId="0" applyNumberFormat="1" applyFont="1" applyFill="1" applyBorder="1"/>
    <xf numFmtId="0" fontId="17" fillId="0" borderId="0" xfId="0" applyFont="1"/>
    <xf numFmtId="0" fontId="18" fillId="0" borderId="7" xfId="0" applyFont="1" applyBorder="1" applyAlignment="1">
      <alignment horizontal="right"/>
    </xf>
    <xf numFmtId="0" fontId="17" fillId="0" borderId="6" xfId="0" applyFont="1" applyBorder="1"/>
    <xf numFmtId="0" fontId="17" fillId="4" borderId="19" xfId="0" applyFont="1" applyFill="1" applyBorder="1"/>
    <xf numFmtId="0" fontId="16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17" fillId="0" borderId="7" xfId="0" applyFont="1" applyBorder="1"/>
    <xf numFmtId="0" fontId="20" fillId="2" borderId="20" xfId="0" applyFont="1" applyFill="1" applyBorder="1"/>
    <xf numFmtId="0" fontId="20" fillId="2" borderId="20" xfId="0" applyFont="1" applyFill="1" applyBorder="1" applyAlignment="1">
      <alignment horizontal="right"/>
    </xf>
    <xf numFmtId="165" fontId="17" fillId="3" borderId="22" xfId="0" applyNumberFormat="1" applyFont="1" applyFill="1" applyBorder="1" applyProtection="1">
      <protection locked="0"/>
    </xf>
    <xf numFmtId="0" fontId="21" fillId="0" borderId="0" xfId="0" applyFont="1"/>
    <xf numFmtId="165" fontId="17" fillId="3" borderId="24" xfId="0" applyNumberFormat="1" applyFont="1" applyFill="1" applyBorder="1" applyProtection="1">
      <protection locked="0"/>
    </xf>
    <xf numFmtId="164" fontId="22" fillId="4" borderId="25" xfId="0" applyNumberFormat="1" applyFont="1" applyFill="1" applyBorder="1"/>
    <xf numFmtId="164" fontId="17" fillId="0" borderId="0" xfId="0" applyNumberFormat="1" applyFont="1"/>
    <xf numFmtId="164" fontId="17" fillId="4" borderId="27" xfId="0" applyNumberFormat="1" applyFont="1" applyFill="1" applyBorder="1"/>
    <xf numFmtId="0" fontId="17" fillId="0" borderId="28" xfId="0" applyFont="1" applyBorder="1"/>
    <xf numFmtId="0" fontId="17" fillId="0" borderId="29" xfId="0" applyFont="1" applyBorder="1"/>
    <xf numFmtId="0" fontId="17" fillId="0" borderId="30" xfId="0" applyFont="1" applyBorder="1"/>
    <xf numFmtId="0" fontId="17" fillId="0" borderId="31" xfId="0" applyFont="1" applyBorder="1" applyAlignment="1">
      <alignment vertical="top"/>
    </xf>
    <xf numFmtId="0" fontId="17" fillId="0" borderId="32" xfId="0" applyFont="1" applyBorder="1"/>
    <xf numFmtId="14" fontId="17" fillId="0" borderId="33" xfId="0" applyNumberFormat="1" applyFont="1" applyBorder="1" applyAlignment="1">
      <alignment horizontal="left"/>
    </xf>
    <xf numFmtId="0" fontId="17" fillId="0" borderId="6" xfId="0" applyFont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0" fontId="17" fillId="4" borderId="15" xfId="0" applyFont="1" applyFill="1" applyBorder="1" applyAlignment="1">
      <alignment horizontal="left" vertical="top" wrapText="1"/>
    </xf>
    <xf numFmtId="49" fontId="17" fillId="0" borderId="7" xfId="0" applyNumberFormat="1" applyFont="1" applyBorder="1"/>
    <xf numFmtId="0" fontId="17" fillId="0" borderId="0" xfId="0" applyFont="1" applyAlignment="1">
      <alignment horizontal="left"/>
    </xf>
    <xf numFmtId="44" fontId="17" fillId="0" borderId="7" xfId="0" applyNumberFormat="1" applyFont="1" applyBorder="1"/>
    <xf numFmtId="0" fontId="17" fillId="3" borderId="35" xfId="0" applyFont="1" applyFill="1" applyBorder="1" applyAlignment="1" applyProtection="1">
      <alignment horizontal="left"/>
      <protection locked="0"/>
    </xf>
    <xf numFmtId="0" fontId="23" fillId="0" borderId="6" xfId="0" applyFont="1" applyBorder="1" applyAlignment="1">
      <alignment horizontal="left" vertical="top"/>
    </xf>
    <xf numFmtId="0" fontId="17" fillId="0" borderId="40" xfId="0" applyFont="1" applyBorder="1" applyAlignment="1">
      <alignment horizontal="left"/>
    </xf>
    <xf numFmtId="0" fontId="17" fillId="3" borderId="46" xfId="0" applyFont="1" applyFill="1" applyBorder="1" applyProtection="1">
      <protection locked="0"/>
    </xf>
    <xf numFmtId="0" fontId="22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17" fillId="3" borderId="47" xfId="0" applyFont="1" applyFill="1" applyBorder="1" applyAlignment="1" applyProtection="1">
      <alignment horizontal="left"/>
      <protection locked="0"/>
    </xf>
    <xf numFmtId="0" fontId="17" fillId="4" borderId="21" xfId="0" applyFont="1" applyFill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7" fillId="3" borderId="15" xfId="0" applyFont="1" applyFill="1" applyBorder="1" applyProtection="1">
      <protection locked="0"/>
    </xf>
    <xf numFmtId="44" fontId="17" fillId="0" borderId="30" xfId="0" applyNumberFormat="1" applyFont="1" applyBorder="1"/>
    <xf numFmtId="0" fontId="24" fillId="2" borderId="58" xfId="0" applyFont="1" applyFill="1" applyBorder="1" applyAlignment="1">
      <alignment horizontal="left"/>
    </xf>
    <xf numFmtId="0" fontId="24" fillId="2" borderId="59" xfId="0" applyFont="1" applyFill="1" applyBorder="1" applyAlignment="1">
      <alignment horizontal="right"/>
    </xf>
    <xf numFmtId="0" fontId="17" fillId="3" borderId="27" xfId="0" applyFont="1" applyFill="1" applyBorder="1" applyAlignment="1" applyProtection="1">
      <alignment horizontal="left" vertical="center"/>
      <protection locked="0"/>
    </xf>
    <xf numFmtId="1" fontId="17" fillId="3" borderId="27" xfId="0" applyNumberFormat="1" applyFont="1" applyFill="1" applyBorder="1" applyAlignment="1" applyProtection="1">
      <alignment horizontal="left" vertical="center"/>
      <protection locked="0"/>
    </xf>
    <xf numFmtId="164" fontId="17" fillId="3" borderId="27" xfId="0" applyNumberFormat="1" applyFont="1" applyFill="1" applyBorder="1" applyAlignment="1" applyProtection="1">
      <alignment horizontal="left" vertical="center"/>
      <protection locked="0"/>
    </xf>
    <xf numFmtId="164" fontId="17" fillId="0" borderId="62" xfId="0" applyNumberFormat="1" applyFont="1" applyBorder="1" applyAlignment="1">
      <alignment horizontal="right"/>
    </xf>
    <xf numFmtId="0" fontId="17" fillId="3" borderId="63" xfId="0" applyFont="1" applyFill="1" applyBorder="1" applyAlignment="1" applyProtection="1">
      <alignment horizontal="left" vertical="center" wrapText="1"/>
      <protection locked="0"/>
    </xf>
    <xf numFmtId="0" fontId="17" fillId="3" borderId="64" xfId="0" applyFont="1" applyFill="1" applyBorder="1" applyAlignment="1" applyProtection="1">
      <alignment horizontal="left" vertical="center" wrapText="1"/>
      <protection locked="0"/>
    </xf>
    <xf numFmtId="0" fontId="22" fillId="0" borderId="65" xfId="0" applyFont="1" applyBorder="1" applyAlignment="1">
      <alignment horizontal="left" vertical="center" wrapText="1"/>
    </xf>
    <xf numFmtId="0" fontId="17" fillId="0" borderId="66" xfId="0" applyFont="1" applyBorder="1" applyAlignment="1">
      <alignment horizontal="left" vertical="center"/>
    </xf>
    <xf numFmtId="44" fontId="21" fillId="0" borderId="66" xfId="0" applyNumberFormat="1" applyFont="1" applyBorder="1" applyAlignment="1">
      <alignment horizontal="left" vertical="center"/>
    </xf>
    <xf numFmtId="164" fontId="17" fillId="0" borderId="67" xfId="0" applyNumberFormat="1" applyFont="1" applyBorder="1" applyAlignment="1">
      <alignment horizontal="right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44" fontId="21" fillId="0" borderId="0" xfId="0" applyNumberFormat="1" applyFont="1" applyAlignment="1">
      <alignment horizontal="left" vertical="center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center" wrapText="1"/>
    </xf>
    <xf numFmtId="0" fontId="21" fillId="8" borderId="69" xfId="0" applyFont="1" applyFill="1" applyBorder="1" applyAlignment="1" applyProtection="1">
      <alignment horizontal="center"/>
      <protection locked="0"/>
    </xf>
    <xf numFmtId="0" fontId="29" fillId="0" borderId="79" xfId="0" applyFont="1" applyBorder="1" applyAlignment="1">
      <alignment horizontal="center" vertical="center"/>
    </xf>
    <xf numFmtId="43" fontId="21" fillId="0" borderId="81" xfId="0" applyNumberFormat="1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81" xfId="0" applyFont="1" applyBorder="1" applyAlignment="1">
      <alignment horizontal="center" vertical="center" wrapText="1"/>
    </xf>
    <xf numFmtId="0" fontId="21" fillId="0" borderId="70" xfId="0" applyFont="1" applyBorder="1" applyAlignment="1">
      <alignment horizontal="center" vertical="center"/>
    </xf>
    <xf numFmtId="0" fontId="21" fillId="0" borderId="71" xfId="0" applyFont="1" applyBorder="1" applyAlignment="1">
      <alignment horizontal="center" vertical="center"/>
    </xf>
    <xf numFmtId="165" fontId="21" fillId="0" borderId="80" xfId="0" applyNumberFormat="1" applyFont="1" applyBorder="1" applyAlignment="1">
      <alignment horizontal="right" vertical="center" wrapText="1"/>
    </xf>
    <xf numFmtId="10" fontId="29" fillId="0" borderId="80" xfId="0" applyNumberFormat="1" applyFont="1" applyBorder="1" applyAlignment="1">
      <alignment horizontal="center" vertical="center" wrapText="1"/>
    </xf>
    <xf numFmtId="165" fontId="21" fillId="0" borderId="72" xfId="0" applyNumberFormat="1" applyFont="1" applyBorder="1" applyAlignment="1">
      <alignment vertical="center"/>
    </xf>
    <xf numFmtId="10" fontId="21" fillId="0" borderId="72" xfId="0" applyNumberFormat="1" applyFont="1" applyBorder="1" applyAlignment="1">
      <alignment horizontal="center" vertical="center"/>
    </xf>
    <xf numFmtId="165" fontId="21" fillId="0" borderId="69" xfId="0" applyNumberFormat="1" applyFont="1" applyBorder="1" applyAlignment="1">
      <alignment vertical="center"/>
    </xf>
    <xf numFmtId="10" fontId="21" fillId="0" borderId="69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1" fillId="0" borderId="0" xfId="0" applyFont="1"/>
    <xf numFmtId="0" fontId="20" fillId="0" borderId="0" xfId="0" applyFont="1"/>
    <xf numFmtId="0" fontId="21" fillId="0" borderId="6" xfId="0" applyFont="1" applyBorder="1" applyAlignment="1">
      <alignment horizontal="left"/>
    </xf>
    <xf numFmtId="165" fontId="21" fillId="4" borderId="74" xfId="0" applyNumberFormat="1" applyFont="1" applyFill="1" applyBorder="1"/>
    <xf numFmtId="0" fontId="21" fillId="0" borderId="69" xfId="0" applyFont="1" applyBorder="1" applyAlignment="1">
      <alignment horizontal="center"/>
    </xf>
    <xf numFmtId="0" fontId="21" fillId="0" borderId="6" xfId="0" applyFont="1" applyBorder="1"/>
    <xf numFmtId="0" fontId="21" fillId="0" borderId="0" xfId="0" quotePrefix="1" applyFont="1" applyAlignment="1">
      <alignment horizontal="center"/>
    </xf>
    <xf numFmtId="0" fontId="21" fillId="0" borderId="7" xfId="0" applyFont="1" applyBorder="1"/>
    <xf numFmtId="165" fontId="21" fillId="4" borderId="69" xfId="0" applyNumberFormat="1" applyFont="1" applyFill="1" applyBorder="1"/>
    <xf numFmtId="0" fontId="21" fillId="0" borderId="0" xfId="0" applyFont="1" applyAlignment="1">
      <alignment horizontal="left"/>
    </xf>
    <xf numFmtId="166" fontId="21" fillId="4" borderId="69" xfId="0" applyNumberFormat="1" applyFont="1" applyFill="1" applyBorder="1" applyAlignment="1">
      <alignment horizontal="center"/>
    </xf>
    <xf numFmtId="0" fontId="21" fillId="4" borderId="21" xfId="0" applyFont="1" applyFill="1" applyBorder="1"/>
    <xf numFmtId="166" fontId="21" fillId="4" borderId="78" xfId="0" applyNumberFormat="1" applyFont="1" applyFill="1" applyBorder="1" applyAlignment="1">
      <alignment horizontal="center"/>
    </xf>
    <xf numFmtId="165" fontId="21" fillId="4" borderId="78" xfId="0" applyNumberFormat="1" applyFont="1" applyFill="1" applyBorder="1" applyAlignment="1">
      <alignment horizontal="right"/>
    </xf>
    <xf numFmtId="0" fontId="21" fillId="0" borderId="79" xfId="0" applyFont="1" applyBorder="1"/>
    <xf numFmtId="0" fontId="32" fillId="5" borderId="15" xfId="0" applyFont="1" applyFill="1" applyBorder="1"/>
    <xf numFmtId="165" fontId="32" fillId="5" borderId="15" xfId="0" applyNumberFormat="1" applyFont="1" applyFill="1" applyBorder="1"/>
    <xf numFmtId="165" fontId="21" fillId="6" borderId="69" xfId="0" applyNumberFormat="1" applyFont="1" applyFill="1" applyBorder="1" applyAlignment="1">
      <alignment vertical="center"/>
    </xf>
    <xf numFmtId="10" fontId="21" fillId="6" borderId="69" xfId="0" applyNumberFormat="1" applyFont="1" applyFill="1" applyBorder="1" applyAlignment="1">
      <alignment horizontal="center" vertical="center"/>
    </xf>
    <xf numFmtId="166" fontId="21" fillId="6" borderId="69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/>
    </xf>
    <xf numFmtId="165" fontId="21" fillId="6" borderId="30" xfId="0" applyNumberFormat="1" applyFont="1" applyFill="1" applyBorder="1" applyAlignment="1">
      <alignment vertical="center"/>
    </xf>
    <xf numFmtId="10" fontId="29" fillId="6" borderId="74" xfId="0" applyNumberFormat="1" applyFont="1" applyFill="1" applyBorder="1" applyAlignment="1">
      <alignment horizontal="center" vertical="center" wrapText="1"/>
    </xf>
    <xf numFmtId="10" fontId="29" fillId="6" borderId="28" xfId="0" applyNumberFormat="1" applyFont="1" applyFill="1" applyBorder="1" applyAlignment="1">
      <alignment horizontal="center" vertical="center" wrapText="1"/>
    </xf>
    <xf numFmtId="166" fontId="29" fillId="6" borderId="74" xfId="0" applyNumberFormat="1" applyFont="1" applyFill="1" applyBorder="1" applyAlignment="1">
      <alignment horizontal="center" vertical="center" wrapText="1"/>
    </xf>
    <xf numFmtId="10" fontId="21" fillId="0" borderId="0" xfId="0" applyNumberFormat="1" applyFont="1"/>
    <xf numFmtId="168" fontId="21" fillId="0" borderId="0" xfId="0" applyNumberFormat="1" applyFont="1"/>
    <xf numFmtId="168" fontId="21" fillId="0" borderId="0" xfId="0" applyNumberFormat="1" applyFont="1" applyAlignment="1">
      <alignment wrapText="1"/>
    </xf>
    <xf numFmtId="1" fontId="21" fillId="0" borderId="0" xfId="0" applyNumberFormat="1" applyFont="1"/>
    <xf numFmtId="168" fontId="21" fillId="0" borderId="29" xfId="0" applyNumberFormat="1" applyFont="1" applyBorder="1"/>
    <xf numFmtId="10" fontId="21" fillId="0" borderId="29" xfId="0" applyNumberFormat="1" applyFont="1" applyBorder="1"/>
    <xf numFmtId="168" fontId="31" fillId="9" borderId="0" xfId="0" applyNumberFormat="1" applyFont="1" applyFill="1" applyAlignment="1">
      <alignment horizontal="right"/>
    </xf>
    <xf numFmtId="168" fontId="31" fillId="9" borderId="0" xfId="0" applyNumberFormat="1" applyFont="1" applyFill="1" applyAlignment="1">
      <alignment horizontal="right" wrapText="1"/>
    </xf>
    <xf numFmtId="169" fontId="11" fillId="0" borderId="55" xfId="0" applyNumberFormat="1" applyFont="1" applyBorder="1" applyAlignment="1">
      <alignment horizontal="left" wrapText="1"/>
    </xf>
    <xf numFmtId="0" fontId="11" fillId="0" borderId="55" xfId="0" applyFont="1" applyBorder="1" applyAlignment="1">
      <alignment wrapText="1"/>
    </xf>
    <xf numFmtId="0" fontId="0" fillId="0" borderId="55" xfId="0" applyBorder="1"/>
    <xf numFmtId="169" fontId="0" fillId="0" borderId="55" xfId="0" applyNumberFormat="1" applyBorder="1" applyAlignment="1">
      <alignment horizontal="left"/>
    </xf>
    <xf numFmtId="0" fontId="12" fillId="0" borderId="55" xfId="0" applyFont="1" applyBorder="1" applyAlignment="1">
      <alignment wrapText="1"/>
    </xf>
    <xf numFmtId="0" fontId="12" fillId="0" borderId="55" xfId="0" applyFont="1" applyBorder="1" applyAlignment="1">
      <alignment horizontal="right" wrapText="1"/>
    </xf>
    <xf numFmtId="14" fontId="12" fillId="0" borderId="55" xfId="0" applyNumberFormat="1" applyFont="1" applyBorder="1" applyAlignment="1">
      <alignment wrapText="1"/>
    </xf>
    <xf numFmtId="0" fontId="3" fillId="0" borderId="55" xfId="0" applyFont="1" applyBorder="1" applyAlignment="1">
      <alignment wrapText="1"/>
    </xf>
    <xf numFmtId="0" fontId="21" fillId="0" borderId="52" xfId="0" applyFont="1" applyBorder="1" applyAlignment="1">
      <alignment horizontal="center"/>
    </xf>
    <xf numFmtId="166" fontId="21" fillId="10" borderId="69" xfId="0" applyNumberFormat="1" applyFont="1" applyFill="1" applyBorder="1" applyAlignment="1" applyProtection="1">
      <alignment horizontal="right"/>
      <protection locked="0"/>
    </xf>
    <xf numFmtId="0" fontId="21" fillId="10" borderId="69" xfId="0" applyFont="1" applyFill="1" applyBorder="1" applyAlignment="1" applyProtection="1">
      <alignment horizontal="center"/>
      <protection locked="0"/>
    </xf>
    <xf numFmtId="167" fontId="21" fillId="10" borderId="69" xfId="0" applyNumberFormat="1" applyFont="1" applyFill="1" applyBorder="1" applyAlignment="1" applyProtection="1">
      <alignment horizontal="center"/>
      <protection locked="0"/>
    </xf>
    <xf numFmtId="0" fontId="14" fillId="0" borderId="55" xfId="0" applyFont="1" applyBorder="1"/>
    <xf numFmtId="0" fontId="17" fillId="4" borderId="55" xfId="0" applyFont="1" applyFill="1" applyBorder="1"/>
    <xf numFmtId="0" fontId="16" fillId="0" borderId="55" xfId="0" applyFont="1" applyBorder="1" applyAlignment="1">
      <alignment horizontal="center"/>
    </xf>
    <xf numFmtId="0" fontId="17" fillId="0" borderId="79" xfId="0" applyFont="1" applyBorder="1"/>
    <xf numFmtId="0" fontId="17" fillId="0" borderId="55" xfId="0" applyFont="1" applyBorder="1"/>
    <xf numFmtId="0" fontId="17" fillId="0" borderId="68" xfId="0" applyFont="1" applyBorder="1"/>
    <xf numFmtId="0" fontId="19" fillId="2" borderId="20" xfId="0" applyFont="1" applyFill="1" applyBorder="1"/>
    <xf numFmtId="0" fontId="22" fillId="0" borderId="25" xfId="0" applyFont="1" applyBorder="1"/>
    <xf numFmtId="0" fontId="19" fillId="2" borderId="29" xfId="0" applyFont="1" applyFill="1" applyBorder="1"/>
    <xf numFmtId="0" fontId="17" fillId="0" borderId="32" xfId="0" applyFont="1" applyBorder="1" applyAlignment="1">
      <alignment vertical="top"/>
    </xf>
    <xf numFmtId="0" fontId="17" fillId="0" borderId="55" xfId="0" applyFont="1" applyBorder="1" applyAlignment="1">
      <alignment horizontal="left" vertical="top"/>
    </xf>
    <xf numFmtId="0" fontId="23" fillId="0" borderId="55" xfId="0" applyFont="1" applyBorder="1" applyAlignment="1">
      <alignment horizontal="left" vertical="top"/>
    </xf>
    <xf numFmtId="0" fontId="17" fillId="0" borderId="55" xfId="0" applyFont="1" applyBorder="1" applyAlignment="1">
      <alignment horizontal="left"/>
    </xf>
    <xf numFmtId="0" fontId="22" fillId="0" borderId="55" xfId="0" applyFont="1" applyBorder="1"/>
    <xf numFmtId="0" fontId="16" fillId="0" borderId="85" xfId="0" applyFont="1" applyBorder="1" applyAlignment="1">
      <alignment horizontal="center"/>
    </xf>
    <xf numFmtId="0" fontId="18" fillId="0" borderId="86" xfId="0" applyFont="1" applyBorder="1" applyAlignment="1">
      <alignment horizontal="right"/>
    </xf>
    <xf numFmtId="0" fontId="17" fillId="0" borderId="87" xfId="0" applyFont="1" applyBorder="1"/>
    <xf numFmtId="0" fontId="17" fillId="0" borderId="85" xfId="0" applyFont="1" applyBorder="1"/>
    <xf numFmtId="0" fontId="17" fillId="0" borderId="90" xfId="0" applyFont="1" applyBorder="1"/>
    <xf numFmtId="0" fontId="17" fillId="0" borderId="86" xfId="0" applyFont="1" applyBorder="1"/>
    <xf numFmtId="0" fontId="17" fillId="0" borderId="85" xfId="0" applyFont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0" borderId="85" xfId="0" applyFont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85" xfId="0" applyFont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0" borderId="55" xfId="0" applyFont="1" applyBorder="1" applyAlignment="1">
      <alignment horizontal="center"/>
    </xf>
    <xf numFmtId="0" fontId="22" fillId="0" borderId="85" xfId="0" applyFont="1" applyBorder="1"/>
    <xf numFmtId="0" fontId="19" fillId="2" borderId="92" xfId="0" applyFont="1" applyFill="1" applyBorder="1"/>
    <xf numFmtId="0" fontId="22" fillId="0" borderId="93" xfId="0" applyFont="1" applyBorder="1"/>
    <xf numFmtId="164" fontId="17" fillId="0" borderId="94" xfId="0" applyNumberFormat="1" applyFont="1" applyBorder="1"/>
    <xf numFmtId="164" fontId="17" fillId="0" borderId="55" xfId="0" applyNumberFormat="1" applyFont="1" applyBorder="1"/>
    <xf numFmtId="164" fontId="17" fillId="0" borderId="55" xfId="0" applyNumberFormat="1" applyFont="1" applyBorder="1" applyAlignment="1">
      <alignment horizontal="center"/>
    </xf>
    <xf numFmtId="0" fontId="19" fillId="2" borderId="95" xfId="0" applyFont="1" applyFill="1" applyBorder="1"/>
    <xf numFmtId="0" fontId="20" fillId="2" borderId="29" xfId="0" applyFont="1" applyFill="1" applyBorder="1"/>
    <xf numFmtId="164" fontId="20" fillId="2" borderId="29" xfId="0" applyNumberFormat="1" applyFont="1" applyFill="1" applyBorder="1" applyAlignment="1">
      <alignment horizontal="center"/>
    </xf>
    <xf numFmtId="164" fontId="20" fillId="2" borderId="96" xfId="0" applyNumberFormat="1" applyFont="1" applyFill="1" applyBorder="1" applyAlignment="1">
      <alignment horizontal="center"/>
    </xf>
    <xf numFmtId="165" fontId="17" fillId="4" borderId="55" xfId="0" applyNumberFormat="1" applyFont="1" applyFill="1" applyBorder="1"/>
    <xf numFmtId="10" fontId="19" fillId="4" borderId="55" xfId="0" applyNumberFormat="1" applyFont="1" applyFill="1" applyBorder="1" applyAlignment="1">
      <alignment horizontal="right"/>
    </xf>
    <xf numFmtId="10" fontId="17" fillId="0" borderId="55" xfId="0" applyNumberFormat="1" applyFont="1" applyBorder="1"/>
    <xf numFmtId="164" fontId="17" fillId="4" borderId="55" xfId="0" applyNumberFormat="1" applyFont="1" applyFill="1" applyBorder="1"/>
    <xf numFmtId="10" fontId="19" fillId="0" borderId="55" xfId="0" applyNumberFormat="1" applyFont="1" applyBorder="1" applyAlignment="1">
      <alignment horizontal="right"/>
    </xf>
    <xf numFmtId="165" fontId="22" fillId="0" borderId="25" xfId="0" applyNumberFormat="1" applyFont="1" applyBorder="1"/>
    <xf numFmtId="164" fontId="22" fillId="0" borderId="25" xfId="0" applyNumberFormat="1" applyFont="1" applyBorder="1" applyAlignment="1">
      <alignment horizontal="left"/>
    </xf>
    <xf numFmtId="164" fontId="22" fillId="0" borderId="94" xfId="0" applyNumberFormat="1" applyFont="1" applyBorder="1" applyAlignment="1">
      <alignment horizontal="left"/>
    </xf>
    <xf numFmtId="164" fontId="17" fillId="0" borderId="55" xfId="0" applyNumberFormat="1" applyFont="1" applyBorder="1" applyAlignment="1">
      <alignment horizontal="left"/>
    </xf>
    <xf numFmtId="49" fontId="17" fillId="0" borderId="55" xfId="0" applyNumberFormat="1" applyFont="1" applyBorder="1" applyAlignment="1">
      <alignment vertical="top"/>
    </xf>
    <xf numFmtId="49" fontId="17" fillId="0" borderId="86" xfId="0" applyNumberFormat="1" applyFont="1" applyBorder="1" applyAlignment="1">
      <alignment vertical="top"/>
    </xf>
    <xf numFmtId="0" fontId="17" fillId="0" borderId="97" xfId="0" applyFont="1" applyBorder="1"/>
    <xf numFmtId="0" fontId="17" fillId="0" borderId="98" xfId="0" applyFont="1" applyBorder="1"/>
    <xf numFmtId="164" fontId="17" fillId="0" borderId="98" xfId="0" applyNumberFormat="1" applyFont="1" applyBorder="1"/>
    <xf numFmtId="0" fontId="17" fillId="0" borderId="99" xfId="0" applyFont="1" applyBorder="1"/>
    <xf numFmtId="0" fontId="33" fillId="0" borderId="55" xfId="0" applyFont="1" applyBorder="1"/>
    <xf numFmtId="0" fontId="35" fillId="0" borderId="55" xfId="0" applyFont="1" applyBorder="1"/>
    <xf numFmtId="49" fontId="2" fillId="0" borderId="55" xfId="0" applyNumberFormat="1" applyFont="1" applyBorder="1" applyAlignment="1">
      <alignment horizontal="left"/>
    </xf>
    <xf numFmtId="0" fontId="0" fillId="0" borderId="86" xfId="0" applyBorder="1"/>
    <xf numFmtId="0" fontId="1" fillId="0" borderId="55" xfId="0" applyFont="1" applyBorder="1"/>
    <xf numFmtId="169" fontId="1" fillId="0" borderId="55" xfId="0" applyNumberFormat="1" applyFont="1" applyBorder="1" applyAlignment="1">
      <alignment horizontal="left"/>
    </xf>
    <xf numFmtId="0" fontId="17" fillId="0" borderId="85" xfId="0" applyFont="1" applyBorder="1" applyAlignment="1">
      <alignment horizontal="center"/>
    </xf>
    <xf numFmtId="0" fontId="33" fillId="0" borderId="86" xfId="0" applyFont="1" applyBorder="1"/>
    <xf numFmtId="10" fontId="33" fillId="0" borderId="55" xfId="0" applyNumberFormat="1" applyFont="1" applyBorder="1" applyAlignment="1">
      <alignment horizontal="left" indent="1"/>
    </xf>
    <xf numFmtId="164" fontId="34" fillId="0" borderId="25" xfId="0" applyNumberFormat="1" applyFont="1" applyBorder="1" applyAlignment="1">
      <alignment horizontal="left"/>
    </xf>
    <xf numFmtId="9" fontId="4" fillId="0" borderId="0" xfId="1" applyFont="1"/>
    <xf numFmtId="165" fontId="17" fillId="0" borderId="55" xfId="0" applyNumberFormat="1" applyFont="1" applyBorder="1"/>
    <xf numFmtId="0" fontId="22" fillId="0" borderId="31" xfId="0" applyFont="1" applyBorder="1" applyAlignment="1">
      <alignment horizontal="center" vertical="top"/>
    </xf>
    <xf numFmtId="0" fontId="22" fillId="0" borderId="32" xfId="0" applyFont="1" applyBorder="1" applyAlignment="1">
      <alignment horizontal="center" vertical="top"/>
    </xf>
    <xf numFmtId="0" fontId="14" fillId="0" borderId="32" xfId="0" applyFont="1" applyBorder="1"/>
    <xf numFmtId="0" fontId="14" fillId="0" borderId="33" xfId="0" applyFont="1" applyBorder="1"/>
    <xf numFmtId="0" fontId="17" fillId="0" borderId="0" xfId="0" applyFont="1" applyAlignment="1">
      <alignment horizontal="center"/>
    </xf>
    <xf numFmtId="0" fontId="21" fillId="0" borderId="0" xfId="0" applyFont="1"/>
    <xf numFmtId="0" fontId="14" fillId="0" borderId="29" xfId="0" applyFont="1" applyBorder="1"/>
    <xf numFmtId="0" fontId="17" fillId="3" borderId="51" xfId="0" applyFont="1" applyFill="1" applyBorder="1" applyAlignment="1" applyProtection="1">
      <alignment horizontal="center" vertical="top"/>
      <protection locked="0"/>
    </xf>
    <xf numFmtId="0" fontId="17" fillId="3" borderId="53" xfId="0" applyFont="1" applyFill="1" applyBorder="1" applyAlignment="1" applyProtection="1">
      <alignment horizontal="center" vertical="top"/>
      <protection locked="0"/>
    </xf>
    <xf numFmtId="0" fontId="14" fillId="0" borderId="52" xfId="0" applyFont="1" applyBorder="1" applyProtection="1">
      <protection locked="0"/>
    </xf>
    <xf numFmtId="0" fontId="17" fillId="3" borderId="1" xfId="0" applyFont="1" applyFill="1" applyBorder="1" applyAlignment="1" applyProtection="1">
      <alignment horizontal="center"/>
      <protection locked="0"/>
    </xf>
    <xf numFmtId="0" fontId="14" fillId="0" borderId="2" xfId="0" applyFont="1" applyBorder="1" applyProtection="1">
      <protection locked="0"/>
    </xf>
    <xf numFmtId="0" fontId="22" fillId="0" borderId="51" xfId="0" applyFont="1" applyBorder="1" applyAlignment="1">
      <alignment horizontal="center" vertical="top"/>
    </xf>
    <xf numFmtId="0" fontId="22" fillId="0" borderId="53" xfId="0" applyFont="1" applyBorder="1" applyAlignment="1">
      <alignment horizontal="center" vertical="top"/>
    </xf>
    <xf numFmtId="0" fontId="14" fillId="0" borderId="52" xfId="0" applyFont="1" applyBorder="1"/>
    <xf numFmtId="0" fontId="22" fillId="0" borderId="51" xfId="0" applyFont="1" applyBorder="1" applyAlignment="1">
      <alignment horizontal="center"/>
    </xf>
    <xf numFmtId="0" fontId="14" fillId="0" borderId="53" xfId="0" applyFont="1" applyBorder="1"/>
    <xf numFmtId="0" fontId="17" fillId="0" borderId="6" xfId="0" applyFont="1" applyBorder="1" applyAlignment="1">
      <alignment horizontal="center" vertical="top"/>
    </xf>
    <xf numFmtId="0" fontId="17" fillId="0" borderId="55" xfId="0" applyFont="1" applyBorder="1" applyAlignment="1">
      <alignment horizontal="center" vertical="top"/>
    </xf>
    <xf numFmtId="0" fontId="14" fillId="0" borderId="7" xfId="0" applyFont="1" applyBorder="1"/>
    <xf numFmtId="0" fontId="19" fillId="2" borderId="39" xfId="0" applyFont="1" applyFill="1" applyBorder="1" applyAlignment="1">
      <alignment horizontal="left"/>
    </xf>
    <xf numFmtId="0" fontId="19" fillId="2" borderId="12" xfId="0" applyFont="1" applyFill="1" applyBorder="1" applyAlignment="1">
      <alignment horizontal="left"/>
    </xf>
    <xf numFmtId="0" fontId="14" fillId="0" borderId="12" xfId="0" applyFont="1" applyBorder="1"/>
    <xf numFmtId="0" fontId="14" fillId="0" borderId="13" xfId="0" applyFont="1" applyBorder="1"/>
    <xf numFmtId="0" fontId="17" fillId="0" borderId="40" xfId="0" applyFont="1" applyBorder="1" applyAlignment="1">
      <alignment horizontal="left"/>
    </xf>
    <xf numFmtId="0" fontId="17" fillId="0" borderId="46" xfId="0" applyFont="1" applyBorder="1" applyAlignment="1">
      <alignment horizontal="left"/>
    </xf>
    <xf numFmtId="0" fontId="14" fillId="0" borderId="41" xfId="0" applyFont="1" applyBorder="1"/>
    <xf numFmtId="0" fontId="17" fillId="3" borderId="48" xfId="0" applyFont="1" applyFill="1" applyBorder="1" applyAlignment="1" applyProtection="1">
      <alignment horizontal="left" vertical="top" wrapText="1"/>
      <protection locked="0"/>
    </xf>
    <xf numFmtId="0" fontId="17" fillId="3" borderId="55" xfId="0" applyFont="1" applyFill="1" applyBorder="1" applyAlignment="1" applyProtection="1">
      <alignment horizontal="left" vertical="top" wrapText="1"/>
      <protection locked="0"/>
    </xf>
    <xf numFmtId="0" fontId="14" fillId="0" borderId="49" xfId="0" applyFont="1" applyBorder="1" applyProtection="1">
      <protection locked="0"/>
    </xf>
    <xf numFmtId="0" fontId="14" fillId="0" borderId="50" xfId="0" applyFont="1" applyBorder="1" applyProtection="1">
      <protection locked="0"/>
    </xf>
    <xf numFmtId="0" fontId="14" fillId="0" borderId="6" xfId="0" applyFont="1" applyBorder="1" applyProtection="1">
      <protection locked="0"/>
    </xf>
    <xf numFmtId="0" fontId="14" fillId="0" borderId="55" xfId="0" applyFont="1" applyBorder="1" applyProtection="1">
      <protection locked="0"/>
    </xf>
    <xf numFmtId="0" fontId="21" fillId="0" borderId="0" xfId="0" applyFont="1" applyProtection="1">
      <protection locked="0"/>
    </xf>
    <xf numFmtId="0" fontId="14" fillId="0" borderId="7" xfId="0" applyFont="1" applyBorder="1" applyProtection="1">
      <protection locked="0"/>
    </xf>
    <xf numFmtId="0" fontId="14" fillId="0" borderId="43" xfId="0" applyFont="1" applyBorder="1" applyProtection="1">
      <protection locked="0"/>
    </xf>
    <xf numFmtId="0" fontId="14" fillId="0" borderId="44" xfId="0" applyFont="1" applyBorder="1" applyProtection="1">
      <protection locked="0"/>
    </xf>
    <xf numFmtId="0" fontId="14" fillId="0" borderId="45" xfId="0" applyFont="1" applyBorder="1" applyProtection="1">
      <protection locked="0"/>
    </xf>
    <xf numFmtId="0" fontId="19" fillId="2" borderId="3" xfId="0" applyFont="1" applyFill="1" applyBorder="1" applyAlignment="1">
      <alignment horizontal="left" vertical="top"/>
    </xf>
    <xf numFmtId="0" fontId="19" fillId="2" borderId="55" xfId="0" applyFont="1" applyFill="1" applyBorder="1" applyAlignment="1">
      <alignment horizontal="left" vertical="top"/>
    </xf>
    <xf numFmtId="0" fontId="14" fillId="0" borderId="4" xfId="0" applyFont="1" applyBorder="1"/>
    <xf numFmtId="0" fontId="14" fillId="0" borderId="5" xfId="0" applyFont="1" applyBorder="1"/>
    <xf numFmtId="0" fontId="17" fillId="3" borderId="40" xfId="0" applyFont="1" applyFill="1" applyBorder="1" applyAlignment="1" applyProtection="1">
      <alignment horizontal="left" vertical="top" wrapText="1"/>
      <protection locked="0"/>
    </xf>
    <xf numFmtId="0" fontId="17" fillId="3" borderId="46" xfId="0" applyFont="1" applyFill="1" applyBorder="1" applyAlignment="1" applyProtection="1">
      <alignment horizontal="left" vertical="top" wrapText="1"/>
      <protection locked="0"/>
    </xf>
    <xf numFmtId="0" fontId="14" fillId="0" borderId="41" xfId="0" applyFont="1" applyBorder="1" applyProtection="1">
      <protection locked="0"/>
    </xf>
    <xf numFmtId="0" fontId="14" fillId="0" borderId="42" xfId="0" applyFont="1" applyBorder="1" applyProtection="1">
      <protection locked="0"/>
    </xf>
    <xf numFmtId="0" fontId="17" fillId="4" borderId="36" xfId="0" applyFont="1" applyFill="1" applyBorder="1" applyAlignment="1">
      <alignment horizontal="left"/>
    </xf>
    <xf numFmtId="0" fontId="14" fillId="0" borderId="37" xfId="0" applyFont="1" applyBorder="1"/>
    <xf numFmtId="0" fontId="14" fillId="0" borderId="38" xfId="0" applyFont="1" applyBorder="1"/>
    <xf numFmtId="0" fontId="17" fillId="0" borderId="0" xfId="0" applyFont="1" applyAlignment="1">
      <alignment horizontal="left" vertical="top"/>
    </xf>
    <xf numFmtId="0" fontId="17" fillId="3" borderId="11" xfId="0" applyFont="1" applyFill="1" applyBorder="1" applyAlignment="1" applyProtection="1">
      <alignment horizontal="left"/>
      <protection locked="0"/>
    </xf>
    <xf numFmtId="0" fontId="14" fillId="0" borderId="12" xfId="0" applyFont="1" applyBorder="1" applyProtection="1">
      <protection locked="0"/>
    </xf>
    <xf numFmtId="0" fontId="14" fillId="0" borderId="34" xfId="0" applyFont="1" applyBorder="1" applyProtection="1">
      <protection locked="0"/>
    </xf>
    <xf numFmtId="165" fontId="17" fillId="0" borderId="0" xfId="0" applyNumberFormat="1" applyFont="1" applyAlignment="1">
      <alignment horizontal="left"/>
    </xf>
    <xf numFmtId="164" fontId="17" fillId="0" borderId="23" xfId="0" applyNumberFormat="1" applyFont="1" applyBorder="1" applyAlignment="1">
      <alignment horizontal="left" wrapText="1"/>
    </xf>
    <xf numFmtId="0" fontId="21" fillId="0" borderId="55" xfId="0" applyFont="1" applyBorder="1"/>
    <xf numFmtId="0" fontId="14" fillId="0" borderId="86" xfId="0" applyFont="1" applyBorder="1"/>
    <xf numFmtId="0" fontId="13" fillId="2" borderId="48" xfId="0" applyFont="1" applyFill="1" applyBorder="1" applyAlignment="1">
      <alignment horizontal="right"/>
    </xf>
    <xf numFmtId="0" fontId="13" fillId="2" borderId="55" xfId="0" applyFont="1" applyFill="1" applyBorder="1" applyAlignment="1">
      <alignment horizontal="right"/>
    </xf>
    <xf numFmtId="0" fontId="14" fillId="0" borderId="55" xfId="0" applyFont="1" applyBorder="1"/>
    <xf numFmtId="0" fontId="14" fillId="0" borderId="50" xfId="0" applyFont="1" applyBorder="1"/>
    <xf numFmtId="0" fontId="13" fillId="2" borderId="3" xfId="0" applyFont="1" applyFill="1" applyBorder="1" applyAlignment="1">
      <alignment horizontal="right" vertical="top"/>
    </xf>
    <xf numFmtId="0" fontId="13" fillId="2" borderId="55" xfId="0" applyFont="1" applyFill="1" applyBorder="1" applyAlignment="1">
      <alignment horizontal="right" vertical="top"/>
    </xf>
    <xf numFmtId="0" fontId="17" fillId="0" borderId="32" xfId="0" applyFont="1" applyBorder="1" applyAlignment="1">
      <alignment horizontal="left"/>
    </xf>
    <xf numFmtId="170" fontId="17" fillId="0" borderId="23" xfId="0" applyNumberFormat="1" applyFont="1" applyBorder="1" applyAlignment="1">
      <alignment horizontal="left" wrapText="1"/>
    </xf>
    <xf numFmtId="170" fontId="21" fillId="0" borderId="55" xfId="0" applyNumberFormat="1" applyFont="1" applyBorder="1"/>
    <xf numFmtId="170" fontId="14" fillId="0" borderId="86" xfId="0" applyNumberFormat="1" applyFont="1" applyBorder="1"/>
    <xf numFmtId="164" fontId="17" fillId="0" borderId="25" xfId="0" applyNumberFormat="1" applyFont="1" applyBorder="1" applyAlignment="1">
      <alignment horizontal="center"/>
    </xf>
    <xf numFmtId="0" fontId="14" fillId="0" borderId="25" xfId="0" applyFont="1" applyBorder="1"/>
    <xf numFmtId="164" fontId="17" fillId="0" borderId="23" xfId="0" applyNumberFormat="1" applyFont="1" applyBorder="1" applyAlignment="1">
      <alignment horizontal="center" wrapText="1"/>
    </xf>
    <xf numFmtId="0" fontId="17" fillId="0" borderId="55" xfId="0" applyFont="1" applyBorder="1"/>
    <xf numFmtId="0" fontId="33" fillId="0" borderId="86" xfId="0" applyFont="1" applyBorder="1"/>
    <xf numFmtId="0" fontId="17" fillId="0" borderId="55" xfId="0" applyFont="1" applyBorder="1" applyAlignment="1">
      <alignment horizontal="center"/>
    </xf>
    <xf numFmtId="0" fontId="33" fillId="0" borderId="86" xfId="0" applyFont="1" applyBorder="1" applyAlignment="1">
      <alignment horizontal="center"/>
    </xf>
    <xf numFmtId="0" fontId="17" fillId="3" borderId="14" xfId="0" applyFont="1" applyFill="1" applyBorder="1" applyAlignment="1" applyProtection="1">
      <alignment horizontal="left"/>
      <protection locked="0"/>
    </xf>
    <xf numFmtId="14" fontId="17" fillId="3" borderId="17" xfId="0" applyNumberFormat="1" applyFont="1" applyFill="1" applyBorder="1" applyAlignment="1" applyProtection="1">
      <alignment horizontal="left"/>
      <protection locked="0"/>
    </xf>
    <xf numFmtId="0" fontId="14" fillId="0" borderId="18" xfId="0" applyFont="1" applyBorder="1" applyProtection="1">
      <protection locked="0"/>
    </xf>
    <xf numFmtId="49" fontId="17" fillId="3" borderId="11" xfId="0" applyNumberFormat="1" applyFont="1" applyFill="1" applyBorder="1" applyAlignment="1" applyProtection="1">
      <alignment horizontal="left"/>
      <protection locked="0"/>
    </xf>
    <xf numFmtId="0" fontId="14" fillId="0" borderId="89" xfId="0" applyFont="1" applyBorder="1" applyProtection="1">
      <protection locked="0"/>
    </xf>
    <xf numFmtId="0" fontId="17" fillId="3" borderId="17" xfId="0" applyFont="1" applyFill="1" applyBorder="1" applyAlignment="1" applyProtection="1">
      <alignment horizontal="left"/>
      <protection locked="0"/>
    </xf>
    <xf numFmtId="0" fontId="14" fillId="0" borderId="91" xfId="0" applyFont="1" applyBorder="1" applyProtection="1">
      <protection locked="0"/>
    </xf>
    <xf numFmtId="0" fontId="13" fillId="2" borderId="82" xfId="0" applyFont="1" applyFill="1" applyBorder="1" applyAlignment="1">
      <alignment horizontal="right"/>
    </xf>
    <xf numFmtId="0" fontId="13" fillId="2" borderId="83" xfId="0" applyFont="1" applyFill="1" applyBorder="1" applyAlignment="1">
      <alignment horizontal="right"/>
    </xf>
    <xf numFmtId="0" fontId="14" fillId="0" borderId="83" xfId="0" applyFont="1" applyBorder="1"/>
    <xf numFmtId="0" fontId="14" fillId="0" borderId="84" xfId="0" applyFont="1" applyBorder="1"/>
    <xf numFmtId="0" fontId="15" fillId="2" borderId="85" xfId="0" applyFont="1" applyFill="1" applyBorder="1" applyAlignment="1">
      <alignment horizontal="right" vertical="top"/>
    </xf>
    <xf numFmtId="0" fontId="15" fillId="2" borderId="55" xfId="0" applyFont="1" applyFill="1" applyBorder="1" applyAlignment="1">
      <alignment horizontal="right" vertical="top"/>
    </xf>
    <xf numFmtId="0" fontId="17" fillId="3" borderId="9" xfId="0" applyFont="1" applyFill="1" applyBorder="1" applyAlignment="1" applyProtection="1">
      <alignment horizontal="left"/>
      <protection locked="0"/>
    </xf>
    <xf numFmtId="0" fontId="14" fillId="0" borderId="10" xfId="0" applyFont="1" applyBorder="1" applyProtection="1">
      <protection locked="0"/>
    </xf>
    <xf numFmtId="0" fontId="14" fillId="0" borderId="88" xfId="0" applyFont="1" applyBorder="1" applyProtection="1">
      <protection locked="0"/>
    </xf>
    <xf numFmtId="0" fontId="17" fillId="3" borderId="12" xfId="0" applyFont="1" applyFill="1" applyBorder="1" applyAlignment="1" applyProtection="1">
      <alignment horizontal="left"/>
      <protection locked="0"/>
    </xf>
    <xf numFmtId="0" fontId="17" fillId="3" borderId="89" xfId="0" applyFont="1" applyFill="1" applyBorder="1" applyAlignment="1" applyProtection="1">
      <alignment horizontal="left"/>
      <protection locked="0"/>
    </xf>
    <xf numFmtId="0" fontId="17" fillId="3" borderId="60" xfId="0" applyFont="1" applyFill="1" applyBorder="1" applyAlignment="1" applyProtection="1">
      <alignment horizontal="left" vertical="center" wrapText="1"/>
      <protection locked="0"/>
    </xf>
    <xf numFmtId="0" fontId="14" fillId="0" borderId="61" xfId="0" applyFont="1" applyBorder="1" applyProtection="1">
      <protection locked="0"/>
    </xf>
    <xf numFmtId="0" fontId="13" fillId="2" borderId="54" xfId="0" applyFont="1" applyFill="1" applyBorder="1" applyAlignment="1">
      <alignment horizontal="right"/>
    </xf>
    <xf numFmtId="0" fontId="15" fillId="2" borderId="54" xfId="0" applyFont="1" applyFill="1" applyBorder="1" applyAlignment="1">
      <alignment horizontal="right" vertical="top"/>
    </xf>
    <xf numFmtId="0" fontId="24" fillId="2" borderId="56" xfId="0" applyFont="1" applyFill="1" applyBorder="1" applyAlignment="1">
      <alignment horizontal="left"/>
    </xf>
    <xf numFmtId="0" fontId="14" fillId="0" borderId="57" xfId="0" applyFont="1" applyBorder="1"/>
    <xf numFmtId="0" fontId="21" fillId="0" borderId="16" xfId="0" applyFont="1" applyBorder="1" applyAlignment="1">
      <alignment horizontal="left"/>
    </xf>
    <xf numFmtId="0" fontId="14" fillId="0" borderId="68" xfId="0" applyFont="1" applyBorder="1"/>
    <xf numFmtId="0" fontId="14" fillId="0" borderId="77" xfId="0" applyFont="1" applyBorder="1"/>
    <xf numFmtId="0" fontId="21" fillId="0" borderId="8" xfId="0" applyFont="1" applyBorder="1" applyAlignment="1">
      <alignment horizontal="left"/>
    </xf>
    <xf numFmtId="0" fontId="14" fillId="0" borderId="79" xfId="0" applyFont="1" applyBorder="1"/>
    <xf numFmtId="0" fontId="30" fillId="0" borderId="73" xfId="0" applyFont="1" applyBorder="1" applyAlignment="1">
      <alignment horizontal="center"/>
    </xf>
    <xf numFmtId="0" fontId="14" fillId="0" borderId="73" xfId="0" applyFont="1" applyBorder="1"/>
    <xf numFmtId="0" fontId="21" fillId="0" borderId="6" xfId="0" applyFont="1" applyBorder="1" applyAlignment="1">
      <alignment horizontal="left"/>
    </xf>
    <xf numFmtId="0" fontId="21" fillId="0" borderId="75" xfId="0" applyFont="1" applyBorder="1" applyAlignment="1">
      <alignment horizontal="center" vertical="center" wrapText="1"/>
    </xf>
    <xf numFmtId="0" fontId="14" fillId="0" borderId="72" xfId="0" applyFont="1" applyBorder="1"/>
    <xf numFmtId="0" fontId="21" fillId="0" borderId="75" xfId="0" applyFont="1" applyBorder="1" applyAlignment="1">
      <alignment horizontal="center" vertical="top" wrapText="1"/>
    </xf>
    <xf numFmtId="0" fontId="14" fillId="0" borderId="76" xfId="0" applyFont="1" applyBorder="1"/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68" xfId="0" applyFont="1" applyBorder="1" applyAlignment="1">
      <alignment horizontal="center"/>
    </xf>
    <xf numFmtId="0" fontId="22" fillId="0" borderId="68" xfId="0" applyFont="1" applyBorder="1" applyAlignment="1">
      <alignment horizontal="left"/>
    </xf>
    <xf numFmtId="0" fontId="21" fillId="0" borderId="51" xfId="0" applyFont="1" applyBorder="1" applyAlignment="1">
      <alignment horizontal="center"/>
    </xf>
    <xf numFmtId="49" fontId="17" fillId="0" borderId="55" xfId="0" applyNumberFormat="1" applyFont="1" applyBorder="1" applyAlignment="1">
      <alignment horizontal="left" vertical="top" indent="2"/>
    </xf>
    <xf numFmtId="10" fontId="17" fillId="3" borderId="24" xfId="1" applyNumberFormat="1" applyFont="1" applyFill="1" applyBorder="1" applyProtection="1">
      <protection locked="0"/>
    </xf>
    <xf numFmtId="0" fontId="22" fillId="11" borderId="100" xfId="0" applyFont="1" applyFill="1" applyBorder="1"/>
    <xf numFmtId="0" fontId="17" fillId="11" borderId="101" xfId="0" applyFont="1" applyFill="1" applyBorder="1"/>
    <xf numFmtId="165" fontId="22" fillId="12" borderId="101" xfId="0" applyNumberFormat="1" applyFont="1" applyFill="1" applyBorder="1"/>
    <xf numFmtId="164" fontId="17" fillId="11" borderId="101" xfId="0" applyNumberFormat="1" applyFont="1" applyFill="1" applyBorder="1" applyAlignment="1">
      <alignment horizontal="left"/>
    </xf>
    <xf numFmtId="0" fontId="21" fillId="11" borderId="101" xfId="0" applyFont="1" applyFill="1" applyBorder="1"/>
    <xf numFmtId="0" fontId="17" fillId="11" borderId="102" xfId="0" applyFont="1" applyFill="1" applyBorder="1"/>
  </cellXfs>
  <cellStyles count="2">
    <cellStyle name="Normal" xfId="0" builtinId="0"/>
    <cellStyle name="Percent" xfId="1" builtinId="5"/>
  </cellStyles>
  <dxfs count="7"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62544</xdr:rowOff>
    </xdr:from>
    <xdr:ext cx="1466850" cy="351162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5725" y="62544"/>
          <a:ext cx="1466850" cy="351162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62</xdr:row>
      <xdr:rowOff>51879</xdr:rowOff>
    </xdr:from>
    <xdr:ext cx="1476375" cy="353442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5" y="11189779"/>
          <a:ext cx="1476375" cy="353442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76200</xdr:rowOff>
    </xdr:from>
    <xdr:ext cx="1466850" cy="351162"/>
    <xdr:pic>
      <xdr:nvPicPr>
        <xdr:cNvPr id="3" name="image1.png">
          <a:extLst>
            <a:ext uri="{FF2B5EF4-FFF2-40B4-BE49-F238E27FC236}">
              <a16:creationId xmlns:a16="http://schemas.microsoft.com/office/drawing/2014/main" id="{92B38CC4-DF27-4B7B-AAA6-C89001DDCB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5" y="76200"/>
          <a:ext cx="1466850" cy="351162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57150</xdr:rowOff>
    </xdr:from>
    <xdr:ext cx="7467600" cy="2476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616963" y="3660938"/>
          <a:ext cx="7458075" cy="2381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Arial"/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Select Project Type then enter information into gray shaded cells.  All else is calculated.  </a:t>
          </a:r>
          <a:endParaRPr sz="12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6"/>
  <sheetViews>
    <sheetView showGridLines="0" tabSelected="1" topLeftCell="A19" zoomScaleNormal="100" workbookViewId="0">
      <selection activeCell="C4" sqref="C4:G4"/>
    </sheetView>
  </sheetViews>
  <sheetFormatPr defaultColWidth="14.42578125" defaultRowHeight="15" customHeight="1" x14ac:dyDescent="0.25"/>
  <cols>
    <col min="1" max="1" width="7.28515625" customWidth="1"/>
    <col min="2" max="2" width="12.85546875" customWidth="1"/>
    <col min="3" max="3" width="22.28515625" customWidth="1"/>
    <col min="4" max="4" width="20.42578125" customWidth="1"/>
    <col min="5" max="5" width="15.140625" customWidth="1"/>
    <col min="6" max="6" width="11.28515625" customWidth="1"/>
    <col min="7" max="7" width="38" customWidth="1"/>
    <col min="8" max="8" width="14.42578125" hidden="1" customWidth="1"/>
    <col min="9" max="9" width="16" hidden="1" customWidth="1"/>
    <col min="10" max="10" width="15.42578125" customWidth="1"/>
    <col min="11" max="11" width="3.42578125" customWidth="1"/>
    <col min="12" max="12" width="21.5703125" customWidth="1"/>
    <col min="13" max="13" width="15.7109375" customWidth="1"/>
    <col min="14" max="14" width="9.28515625" customWidth="1"/>
    <col min="15" max="15" width="13.42578125" customWidth="1"/>
    <col min="16" max="27" width="8.7109375" customWidth="1"/>
  </cols>
  <sheetData>
    <row r="1" spans="1:27" ht="18.75" customHeight="1" x14ac:dyDescent="0.3">
      <c r="A1" s="282" t="s">
        <v>0</v>
      </c>
      <c r="B1" s="283"/>
      <c r="C1" s="284"/>
      <c r="D1" s="284"/>
      <c r="E1" s="284"/>
      <c r="F1" s="284"/>
      <c r="G1" s="285"/>
      <c r="H1" s="1"/>
      <c r="I1" s="1" t="s">
        <v>11272</v>
      </c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8.75" customHeight="1" x14ac:dyDescent="0.3">
      <c r="A2" s="286" t="s">
        <v>129</v>
      </c>
      <c r="B2" s="287"/>
      <c r="C2" s="260"/>
      <c r="D2" s="260"/>
      <c r="E2" s="260"/>
      <c r="F2" s="260"/>
      <c r="G2" s="257"/>
      <c r="H2" s="1"/>
      <c r="I2" s="1" t="s">
        <v>11273</v>
      </c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4.25" customHeight="1" x14ac:dyDescent="0.25">
      <c r="A3" s="154"/>
      <c r="B3" s="142"/>
      <c r="C3" s="142"/>
      <c r="D3" s="142"/>
      <c r="E3" s="142"/>
      <c r="F3" s="144"/>
      <c r="G3" s="155" t="s">
        <v>11403</v>
      </c>
      <c r="H3" s="1"/>
      <c r="I3" s="1" t="s">
        <v>11274</v>
      </c>
      <c r="J3" s="199"/>
      <c r="K3" s="1"/>
      <c r="L3" s="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4.25" customHeight="1" x14ac:dyDescent="0.3">
      <c r="A4" s="156" t="s">
        <v>1</v>
      </c>
      <c r="B4" s="143"/>
      <c r="C4" s="288"/>
      <c r="D4" s="289"/>
      <c r="E4" s="289"/>
      <c r="F4" s="289"/>
      <c r="G4" s="290"/>
      <c r="H4" s="1"/>
      <c r="I4" s="1" t="s">
        <v>11275</v>
      </c>
      <c r="J4" s="199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4.25" customHeight="1" x14ac:dyDescent="0.25">
      <c r="A5" s="157" t="s">
        <v>2</v>
      </c>
      <c r="B5" s="144"/>
      <c r="C5" s="251"/>
      <c r="D5" s="291"/>
      <c r="E5" s="291"/>
      <c r="F5" s="291"/>
      <c r="G5" s="292"/>
      <c r="H5" s="1"/>
      <c r="I5" s="1" t="s">
        <v>11276</v>
      </c>
      <c r="J5" s="199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4.25" customHeight="1" x14ac:dyDescent="0.3">
      <c r="A6" s="157" t="s">
        <v>3</v>
      </c>
      <c r="B6" s="144"/>
      <c r="C6" s="275"/>
      <c r="D6" s="237"/>
      <c r="E6" s="141" t="s">
        <v>4</v>
      </c>
      <c r="F6" s="278"/>
      <c r="G6" s="279"/>
      <c r="H6" s="1"/>
      <c r="I6" s="1" t="s">
        <v>11277</v>
      </c>
      <c r="J6" s="199"/>
      <c r="K6" s="1"/>
      <c r="L6" s="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4.25" customHeight="1" x14ac:dyDescent="0.3">
      <c r="A7" s="158" t="s">
        <v>5</v>
      </c>
      <c r="B7" s="145"/>
      <c r="C7" s="276"/>
      <c r="D7" s="277"/>
      <c r="E7" s="25" t="s">
        <v>6</v>
      </c>
      <c r="F7" s="280"/>
      <c r="G7" s="281"/>
      <c r="H7" s="1"/>
      <c r="I7" s="1" t="s">
        <v>11278</v>
      </c>
      <c r="J7" s="199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4.25" customHeight="1" x14ac:dyDescent="0.3">
      <c r="A8" s="157" t="s">
        <v>11271</v>
      </c>
      <c r="B8" s="144"/>
      <c r="C8" s="140"/>
      <c r="D8" s="140"/>
      <c r="E8" s="140"/>
      <c r="F8" s="140"/>
      <c r="G8" s="159"/>
      <c r="H8" s="1"/>
      <c r="I8" s="1" t="s">
        <v>11279</v>
      </c>
      <c r="J8" s="199"/>
      <c r="K8" s="1"/>
      <c r="L8" s="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4.25" customHeight="1" x14ac:dyDescent="0.25">
      <c r="A9" s="160" t="b">
        <v>0</v>
      </c>
      <c r="B9" s="189" t="s">
        <v>11394</v>
      </c>
      <c r="C9" s="190"/>
      <c r="D9" s="189"/>
      <c r="E9" s="189"/>
      <c r="F9" s="189"/>
      <c r="G9" s="159"/>
      <c r="H9" s="1"/>
      <c r="I9" s="1" t="s">
        <v>11280</v>
      </c>
      <c r="J9" s="199"/>
      <c r="K9" s="1"/>
      <c r="L9" s="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4.25" customHeight="1" x14ac:dyDescent="0.25">
      <c r="A10" s="195"/>
      <c r="B10" s="189" t="s">
        <v>11395</v>
      </c>
      <c r="C10" s="190"/>
      <c r="D10" s="189"/>
      <c r="E10" s="189"/>
      <c r="F10" s="189"/>
      <c r="G10" s="159"/>
      <c r="H10" s="1"/>
      <c r="I10" s="1" t="s">
        <v>11281</v>
      </c>
      <c r="J10" s="199"/>
      <c r="K10" s="1"/>
      <c r="L10" s="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4.25" customHeight="1" x14ac:dyDescent="0.25">
      <c r="A11" s="195"/>
      <c r="B11" s="189" t="s">
        <v>11396</v>
      </c>
      <c r="C11" s="190"/>
      <c r="D11" s="189"/>
      <c r="E11" s="189"/>
      <c r="F11" s="189"/>
      <c r="G11" s="159"/>
      <c r="H11" s="1"/>
      <c r="I11" s="1" t="s">
        <v>11282</v>
      </c>
      <c r="J11" s="199"/>
      <c r="K11" s="1"/>
      <c r="L11" s="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4.25" customHeight="1" x14ac:dyDescent="0.25">
      <c r="A12" s="195"/>
      <c r="B12" s="189" t="s">
        <v>11397</v>
      </c>
      <c r="C12" s="190"/>
      <c r="D12" s="189"/>
      <c r="E12" s="189"/>
      <c r="F12" s="189"/>
      <c r="G12" s="159"/>
      <c r="H12" s="1"/>
      <c r="I12" s="1" t="s">
        <v>11283</v>
      </c>
      <c r="J12" s="199"/>
      <c r="K12" s="1"/>
      <c r="L12" s="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4.25" customHeight="1" x14ac:dyDescent="0.25">
      <c r="A13" s="195"/>
      <c r="B13" s="189" t="s">
        <v>11398</v>
      </c>
      <c r="C13" s="190"/>
      <c r="D13" s="189"/>
      <c r="E13" s="189"/>
      <c r="F13" s="189"/>
      <c r="G13" s="159"/>
      <c r="H13" s="1"/>
      <c r="I13" s="1" t="s">
        <v>11284</v>
      </c>
      <c r="J13" s="199"/>
      <c r="K13" s="1"/>
      <c r="L13" s="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4.25" customHeight="1" x14ac:dyDescent="0.25">
      <c r="A14" s="161" t="b">
        <v>0</v>
      </c>
      <c r="B14" s="144" t="s">
        <v>11399</v>
      </c>
      <c r="C14" s="189"/>
      <c r="D14" s="189"/>
      <c r="E14" s="189"/>
      <c r="F14" s="189"/>
      <c r="G14" s="159"/>
      <c r="H14" s="1"/>
      <c r="I14" s="1" t="s">
        <v>11285</v>
      </c>
      <c r="J14" s="199"/>
      <c r="K14" s="1"/>
      <c r="L14" s="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4.25" customHeight="1" x14ac:dyDescent="0.25">
      <c r="A15" s="157"/>
      <c r="B15" s="144" t="s">
        <v>11400</v>
      </c>
      <c r="C15" s="189"/>
      <c r="D15" s="189"/>
      <c r="E15" s="189"/>
      <c r="F15" s="189"/>
      <c r="G15" s="159"/>
      <c r="H15" s="1"/>
      <c r="I15" s="1" t="s">
        <v>11286</v>
      </c>
      <c r="J15" s="199"/>
      <c r="K15" s="1"/>
      <c r="L15" s="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3.5" customHeight="1" x14ac:dyDescent="0.25">
      <c r="A16" s="162" t="b">
        <v>0</v>
      </c>
      <c r="B16" s="153" t="s">
        <v>11401</v>
      </c>
      <c r="C16" s="153"/>
      <c r="D16" s="163"/>
      <c r="E16" s="144"/>
      <c r="F16" s="144"/>
      <c r="G16" s="159"/>
      <c r="I16" s="1" t="s">
        <v>11287</v>
      </c>
      <c r="J16" s="199"/>
      <c r="K16" s="1"/>
      <c r="L16" s="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3.5" customHeight="1" x14ac:dyDescent="0.25">
      <c r="A17" s="164"/>
      <c r="B17" s="144" t="s">
        <v>11402</v>
      </c>
      <c r="C17" s="153"/>
      <c r="D17" s="163"/>
      <c r="E17" s="144"/>
      <c r="F17" s="144"/>
      <c r="G17" s="159"/>
      <c r="H17" s="1"/>
      <c r="I17" s="1" t="s">
        <v>11288</v>
      </c>
      <c r="J17" s="199"/>
      <c r="K17" s="1"/>
      <c r="L17" s="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5.25" customHeight="1" x14ac:dyDescent="0.25">
      <c r="A18" s="164"/>
      <c r="B18" s="153"/>
      <c r="C18" s="153"/>
      <c r="D18" s="163"/>
      <c r="E18" s="144"/>
      <c r="F18" s="144"/>
      <c r="G18" s="159"/>
      <c r="H18" s="1"/>
      <c r="I18" s="1" t="s">
        <v>11289</v>
      </c>
      <c r="J18" s="199"/>
      <c r="K18" s="1"/>
      <c r="L18" s="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.75" customHeight="1" x14ac:dyDescent="0.3">
      <c r="A19" s="165" t="s">
        <v>11390</v>
      </c>
      <c r="B19" s="146"/>
      <c r="C19" s="30"/>
      <c r="D19" s="31"/>
      <c r="E19" s="31"/>
      <c r="F19" s="31"/>
      <c r="G19" s="31"/>
      <c r="I19" s="1" t="s">
        <v>11290</v>
      </c>
      <c r="J19" s="199"/>
      <c r="K19" s="1"/>
      <c r="L19" s="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.75" customHeight="1" x14ac:dyDescent="0.25">
      <c r="A20" s="157" t="s">
        <v>10</v>
      </c>
      <c r="B20" s="144"/>
      <c r="C20" s="144"/>
      <c r="D20" s="32"/>
      <c r="G20" s="192"/>
      <c r="I20" s="1" t="s">
        <v>11291</v>
      </c>
      <c r="J20" s="199"/>
      <c r="K20" s="1"/>
      <c r="L20" s="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customHeight="1" x14ac:dyDescent="0.3">
      <c r="A21" s="157" t="s">
        <v>12</v>
      </c>
      <c r="B21" s="144"/>
      <c r="C21" s="144"/>
      <c r="D21" s="32"/>
      <c r="E21" s="255"/>
      <c r="F21" s="256"/>
      <c r="G21" s="257"/>
      <c r="I21" s="1" t="s">
        <v>11292</v>
      </c>
      <c r="J21" s="199"/>
      <c r="K21" s="1"/>
      <c r="L21" s="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customHeight="1" x14ac:dyDescent="0.3">
      <c r="A22" s="157" t="s">
        <v>14</v>
      </c>
      <c r="B22" s="144"/>
      <c r="C22" s="144"/>
      <c r="D22" s="34"/>
      <c r="E22" s="255"/>
      <c r="F22" s="256"/>
      <c r="G22" s="257"/>
      <c r="I22" s="1" t="s">
        <v>11293</v>
      </c>
      <c r="J22" s="199"/>
      <c r="K22" s="1"/>
      <c r="L22" s="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customHeight="1" thickBot="1" x14ac:dyDescent="0.35">
      <c r="A23" s="166" t="s">
        <v>16</v>
      </c>
      <c r="B23" s="147"/>
      <c r="C23" s="147"/>
      <c r="D23" s="35">
        <f>SUM(D20:D22)</f>
        <v>0</v>
      </c>
      <c r="E23" s="268"/>
      <c r="F23" s="269"/>
      <c r="G23" s="167"/>
      <c r="I23" s="1" t="s">
        <v>11294</v>
      </c>
      <c r="J23" s="199"/>
      <c r="K23" s="1"/>
      <c r="L23" s="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customHeight="1" thickTop="1" x14ac:dyDescent="0.25">
      <c r="A24" s="157"/>
      <c r="B24" s="144"/>
      <c r="C24" s="144"/>
      <c r="D24" s="168"/>
      <c r="E24" s="169"/>
      <c r="F24" s="169"/>
      <c r="G24" s="159"/>
      <c r="I24" s="1" t="s">
        <v>11295</v>
      </c>
      <c r="J24" s="199"/>
      <c r="K24" s="1"/>
      <c r="L24" s="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customHeight="1" x14ac:dyDescent="0.3">
      <c r="A25" s="170" t="s">
        <v>18</v>
      </c>
      <c r="B25" s="148"/>
      <c r="C25" s="171"/>
      <c r="D25" s="172"/>
      <c r="E25" s="172"/>
      <c r="F25" s="172"/>
      <c r="G25" s="173"/>
      <c r="I25" s="1" t="s">
        <v>11296</v>
      </c>
      <c r="J25" s="199"/>
      <c r="K25" s="1"/>
      <c r="L25" s="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customHeight="1" x14ac:dyDescent="0.25">
      <c r="A26" s="157" t="s">
        <v>20</v>
      </c>
      <c r="B26" s="144"/>
      <c r="C26" s="144"/>
      <c r="D26" s="37">
        <f>+'A &amp; E Fee Calculator'!G21</f>
        <v>0</v>
      </c>
      <c r="E26" s="270" t="s">
        <v>21</v>
      </c>
      <c r="F26" s="271"/>
      <c r="G26" s="272"/>
      <c r="H26" s="1" t="s">
        <v>8</v>
      </c>
      <c r="I26" s="1" t="s">
        <v>11297</v>
      </c>
      <c r="J26" s="199"/>
      <c r="K26" s="1"/>
      <c r="L26" s="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customHeight="1" x14ac:dyDescent="0.25">
      <c r="A27" s="157" t="s">
        <v>22</v>
      </c>
      <c r="B27" s="144"/>
      <c r="C27" s="144"/>
      <c r="D27" s="34">
        <v>5000</v>
      </c>
      <c r="E27" s="270" t="s">
        <v>128</v>
      </c>
      <c r="F27" s="273"/>
      <c r="G27" s="274"/>
      <c r="H27" s="1" t="s">
        <v>9</v>
      </c>
      <c r="I27" s="1" t="s">
        <v>11298</v>
      </c>
      <c r="J27" s="199"/>
      <c r="K27" s="1"/>
      <c r="L27" s="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 x14ac:dyDescent="0.3">
      <c r="A28" s="157" t="s">
        <v>23</v>
      </c>
      <c r="B28" s="144"/>
      <c r="C28" s="144"/>
      <c r="D28" s="34"/>
      <c r="E28" s="255"/>
      <c r="F28" s="256"/>
      <c r="G28" s="257"/>
      <c r="H28" s="1" t="s">
        <v>11</v>
      </c>
      <c r="I28" s="1" t="s">
        <v>11299</v>
      </c>
      <c r="J28" s="199"/>
      <c r="K28" s="1"/>
      <c r="L28" s="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customHeight="1" x14ac:dyDescent="0.3">
      <c r="A29" s="157" t="s">
        <v>24</v>
      </c>
      <c r="B29" s="144"/>
      <c r="C29" s="144"/>
      <c r="D29" s="34"/>
      <c r="E29" s="255"/>
      <c r="F29" s="256"/>
      <c r="G29" s="257"/>
      <c r="H29" s="1" t="s">
        <v>13</v>
      </c>
      <c r="I29" s="1" t="s">
        <v>11300</v>
      </c>
      <c r="J29" s="199"/>
      <c r="K29" s="1"/>
      <c r="L29" s="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 x14ac:dyDescent="0.3">
      <c r="A30" s="157" t="s">
        <v>25</v>
      </c>
      <c r="B30" s="144"/>
      <c r="C30" s="144"/>
      <c r="D30" s="34"/>
      <c r="E30" s="255"/>
      <c r="F30" s="256"/>
      <c r="G30" s="257"/>
      <c r="H30" s="1" t="s">
        <v>15</v>
      </c>
      <c r="I30" s="1" t="s">
        <v>11301</v>
      </c>
      <c r="J30" s="199"/>
      <c r="K30" s="1"/>
      <c r="L30" s="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 x14ac:dyDescent="0.3">
      <c r="A31" s="157" t="s">
        <v>26</v>
      </c>
      <c r="B31" s="144"/>
      <c r="C31" s="144"/>
      <c r="D31" s="34"/>
      <c r="E31" s="265"/>
      <c r="F31" s="266"/>
      <c r="G31" s="267"/>
      <c r="H31" s="1" t="s">
        <v>7</v>
      </c>
      <c r="I31" s="1" t="s">
        <v>11302</v>
      </c>
      <c r="J31" s="199"/>
      <c r="K31" s="1"/>
      <c r="L31" s="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 x14ac:dyDescent="0.3">
      <c r="A32" s="157" t="s">
        <v>27</v>
      </c>
      <c r="B32" s="144"/>
      <c r="C32" s="144"/>
      <c r="D32" s="34"/>
      <c r="E32" s="255"/>
      <c r="F32" s="256"/>
      <c r="G32" s="257"/>
      <c r="H32" s="1" t="s">
        <v>17</v>
      </c>
      <c r="I32" s="1" t="s">
        <v>11303</v>
      </c>
      <c r="J32" s="199"/>
      <c r="K32" s="1"/>
      <c r="L32" s="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 x14ac:dyDescent="0.3">
      <c r="A33" s="157" t="s">
        <v>28</v>
      </c>
      <c r="B33" s="144"/>
      <c r="C33" s="144"/>
      <c r="D33" s="32"/>
      <c r="E33" s="255"/>
      <c r="F33" s="256"/>
      <c r="G33" s="257"/>
      <c r="H33" s="1" t="s">
        <v>19</v>
      </c>
      <c r="I33" s="1" t="s">
        <v>11304</v>
      </c>
      <c r="J33" s="199"/>
      <c r="K33" s="1"/>
      <c r="L33" s="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 x14ac:dyDescent="0.25">
      <c r="A34" s="157" t="s">
        <v>29</v>
      </c>
      <c r="B34" s="144"/>
      <c r="C34" s="144"/>
      <c r="D34" s="174" t="str">
        <f>IFERROR(E34*$D$23,"")</f>
        <v/>
      </c>
      <c r="E34" s="175" t="str">
        <f>IF(F7=0,"",'Contingency Table'!A2)</f>
        <v/>
      </c>
      <c r="F34" s="176"/>
      <c r="G34" s="159"/>
      <c r="H34" s="1"/>
      <c r="I34" s="1" t="s">
        <v>11305</v>
      </c>
      <c r="J34" s="199"/>
      <c r="K34" s="1"/>
      <c r="L34" s="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 x14ac:dyDescent="0.25">
      <c r="A35" s="157" t="s">
        <v>127</v>
      </c>
      <c r="B35" s="144"/>
      <c r="C35" s="144"/>
      <c r="D35" s="174">
        <f>IF(D23=0,0,IF(AND(F7="IMPROV PAVING",D23&lt;100000),1500,IF(AND(F7="IMPROV PAVING",D23&gt;99999.99,D23&lt;500000),D23*F36,IF(AND(F7="IMPROV PAVING",D23&gt;=500000),D23*E36,(D23*E36)))))+E35</f>
        <v>0</v>
      </c>
      <c r="E35" s="34"/>
      <c r="F35" s="197" t="s">
        <v>11393</v>
      </c>
      <c r="G35" s="196"/>
      <c r="H35" s="1"/>
      <c r="I35" s="1" t="s">
        <v>11306</v>
      </c>
      <c r="J35" s="199"/>
      <c r="K35" s="1"/>
      <c r="L35" s="1"/>
      <c r="M35" s="2"/>
      <c r="N35" s="2"/>
      <c r="O35" s="4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hidden="1" customHeight="1" x14ac:dyDescent="0.25">
      <c r="A36" s="157"/>
      <c r="B36" s="144"/>
      <c r="C36" s="144"/>
      <c r="D36" s="177"/>
      <c r="E36" s="178">
        <v>0.01</v>
      </c>
      <c r="F36" s="178">
        <v>1.4999999999999999E-2</v>
      </c>
      <c r="G36" s="196"/>
      <c r="H36" s="1"/>
      <c r="I36" s="1" t="s">
        <v>11307</v>
      </c>
      <c r="J36" s="199"/>
      <c r="K36" s="3"/>
      <c r="L36" s="1"/>
      <c r="M36" s="2"/>
      <c r="N36" s="2"/>
      <c r="O36" s="4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 x14ac:dyDescent="0.25">
      <c r="A37" s="157" t="s">
        <v>126</v>
      </c>
      <c r="B37" s="144"/>
      <c r="C37" s="144"/>
      <c r="D37" s="174">
        <f>IF(D23=0,0,(D23*E37))</f>
        <v>0</v>
      </c>
      <c r="E37" s="175">
        <v>2.15E-3</v>
      </c>
      <c r="F37" s="144"/>
      <c r="G37" s="159"/>
      <c r="H37" s="1"/>
      <c r="I37" s="1" t="s">
        <v>11308</v>
      </c>
      <c r="J37" s="199"/>
      <c r="K37" s="6"/>
      <c r="L37" s="1"/>
      <c r="M37" s="2"/>
      <c r="N37" s="2"/>
      <c r="O37" s="4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 x14ac:dyDescent="0.25">
      <c r="A38" s="157" t="s">
        <v>30</v>
      </c>
      <c r="B38" s="144"/>
      <c r="C38" s="144"/>
      <c r="D38" s="174">
        <f>$D$23*E38</f>
        <v>0</v>
      </c>
      <c r="E38" s="178">
        <v>1E-3</v>
      </c>
      <c r="F38" s="144"/>
      <c r="G38" s="159"/>
      <c r="H38" s="1"/>
      <c r="I38" s="1" t="s">
        <v>11309</v>
      </c>
      <c r="J38" s="199"/>
      <c r="K38" s="6"/>
      <c r="L38" s="1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 x14ac:dyDescent="0.25">
      <c r="A39" s="166" t="s">
        <v>11405</v>
      </c>
      <c r="B39" s="147"/>
      <c r="C39" s="147"/>
      <c r="D39" s="179">
        <f>SUM(D26:D38)+D23</f>
        <v>5000</v>
      </c>
      <c r="E39" s="198"/>
      <c r="F39" s="180"/>
      <c r="G39" s="181"/>
      <c r="H39" s="1"/>
      <c r="I39" s="1" t="s">
        <v>11310</v>
      </c>
      <c r="J39" s="199"/>
      <c r="K39" s="1"/>
      <c r="L39" s="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x14ac:dyDescent="0.25">
      <c r="A40" s="157"/>
      <c r="B40" s="144"/>
      <c r="C40" s="144"/>
      <c r="D40" s="168"/>
      <c r="E40" s="182"/>
      <c r="F40" s="182"/>
      <c r="G40" s="159"/>
      <c r="H40" s="1"/>
      <c r="I40" s="1" t="s">
        <v>11311</v>
      </c>
      <c r="J40" s="199"/>
      <c r="K40" s="1"/>
      <c r="L40" s="1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 x14ac:dyDescent="0.25">
      <c r="A41" s="157" t="s">
        <v>11404</v>
      </c>
      <c r="B41" s="144"/>
      <c r="C41" s="144"/>
      <c r="D41" s="200">
        <f>IF(AND(D39*D45&lt;99999, OR(F7="NSF Improvement", F7="NSF Improv No Design")), (D39*D45)*0.04, IF(AND(D39*D45&gt;=100000, D39*D45&lt;=499999, OR(F7="NSF Improvement", F7="NSF Improv No Design")), ((D39*D45)-100000)*0.018+4000, IF(AND(D39*D45&gt;=500000, D39*D45&lt;=2499999, OR(F7="NSF Improvement", F7="NSF Improv No Design")), ((D39*D45)-500000)*0.009+11200,IF(AND(D39*D45&gt;=2500000, D39*D45&lt;=9999999, OR(F7="NSF Improvement", F7="NSF Improv No Design")), ((D39*D45)-2500000)*0.006+29200,IF(AND(D39*D45&gt;=10000000, D39*D45&lt;=49999999, OR(F7="NSF Improvement", F7="NSF Improv No Design")), ((D39*D45)-10000000)*0.0018+74200,0)))))</f>
        <v>0</v>
      </c>
      <c r="E41" s="197"/>
      <c r="F41" s="197"/>
      <c r="G41" s="159"/>
      <c r="H41" s="1"/>
      <c r="I41" s="1"/>
      <c r="J41" s="199"/>
      <c r="K41" s="1"/>
      <c r="L41" s="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 x14ac:dyDescent="0.25">
      <c r="A42" s="157"/>
      <c r="B42" s="144"/>
      <c r="C42" s="144"/>
      <c r="D42" s="200"/>
      <c r="E42" s="197"/>
      <c r="F42" s="197"/>
      <c r="G42" s="159"/>
      <c r="H42" s="1"/>
      <c r="I42" s="1"/>
      <c r="J42" s="199"/>
      <c r="K42" s="1"/>
      <c r="L42" s="1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thickBot="1" x14ac:dyDescent="0.3">
      <c r="A43" s="166" t="s">
        <v>11406</v>
      </c>
      <c r="B43" s="147"/>
      <c r="C43" s="147"/>
      <c r="D43" s="179">
        <f>SUM(D39,D41)</f>
        <v>5000</v>
      </c>
      <c r="E43" s="198"/>
      <c r="F43" s="180"/>
      <c r="G43" s="181"/>
      <c r="H43" s="1"/>
      <c r="I43" s="1"/>
      <c r="J43" s="199"/>
      <c r="K43" s="1"/>
      <c r="L43" s="1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 thickTop="1" x14ac:dyDescent="0.25">
      <c r="A44" s="157"/>
      <c r="B44" s="144"/>
      <c r="C44" s="144"/>
      <c r="D44" s="168"/>
      <c r="E44" s="182"/>
      <c r="F44" s="182"/>
      <c r="G44" s="159"/>
      <c r="H44" s="1"/>
      <c r="I44" s="1"/>
      <c r="J44" s="199"/>
      <c r="K44" s="1"/>
      <c r="L44" s="1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 x14ac:dyDescent="0.25">
      <c r="A45" s="157" t="s">
        <v>11407</v>
      </c>
      <c r="B45" s="144"/>
      <c r="C45" s="144"/>
      <c r="D45" s="318">
        <v>0</v>
      </c>
      <c r="E45" s="182"/>
      <c r="F45" s="182"/>
      <c r="G45" s="159"/>
      <c r="H45" s="1"/>
      <c r="I45" s="1"/>
      <c r="J45" s="199"/>
      <c r="K45" s="1"/>
      <c r="L45" s="1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 x14ac:dyDescent="0.25">
      <c r="A46" s="157" t="s">
        <v>31</v>
      </c>
      <c r="B46" s="144"/>
      <c r="C46" s="144"/>
      <c r="D46" s="200">
        <f>D43*D45</f>
        <v>0</v>
      </c>
      <c r="E46" s="317" t="s">
        <v>32</v>
      </c>
      <c r="F46" s="183"/>
      <c r="G46" s="184"/>
      <c r="H46" s="1"/>
      <c r="I46" s="1" t="s">
        <v>11312</v>
      </c>
      <c r="J46" s="199"/>
      <c r="K46" s="1"/>
      <c r="L46" s="1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 thickBot="1" x14ac:dyDescent="0.35">
      <c r="A47" s="319" t="s">
        <v>33</v>
      </c>
      <c r="B47" s="320"/>
      <c r="C47" s="320"/>
      <c r="D47" s="321">
        <f>+D43-D46</f>
        <v>5000</v>
      </c>
      <c r="E47" s="322"/>
      <c r="F47" s="323"/>
      <c r="G47" s="324"/>
      <c r="H47" s="1"/>
      <c r="I47" s="1" t="s">
        <v>11313</v>
      </c>
      <c r="J47" s="199"/>
      <c r="K47" s="1"/>
      <c r="L47" s="1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 thickTop="1" x14ac:dyDescent="0.25">
      <c r="A48" s="157"/>
      <c r="B48" s="144"/>
      <c r="C48" s="144"/>
      <c r="D48" s="144"/>
      <c r="E48" s="168"/>
      <c r="F48" s="144"/>
      <c r="G48" s="159"/>
      <c r="H48" s="1"/>
      <c r="I48" s="1" t="s">
        <v>11314</v>
      </c>
      <c r="J48" s="199"/>
      <c r="K48" s="1"/>
      <c r="L48" s="1"/>
      <c r="M48" s="5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 x14ac:dyDescent="0.25">
      <c r="A49" s="157"/>
      <c r="B49" s="144"/>
      <c r="C49" s="144"/>
      <c r="D49" s="144"/>
      <c r="E49" s="168"/>
      <c r="F49" s="144"/>
      <c r="G49" s="159"/>
      <c r="H49" s="1"/>
      <c r="I49" s="1" t="s">
        <v>11315</v>
      </c>
      <c r="J49" s="199"/>
      <c r="K49" s="1"/>
      <c r="L49" s="1"/>
      <c r="M49" s="5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x14ac:dyDescent="0.25">
      <c r="A50" s="157"/>
      <c r="B50" s="144"/>
      <c r="C50" s="144"/>
      <c r="D50" s="144"/>
      <c r="E50" s="168"/>
      <c r="F50" s="144"/>
      <c r="G50" s="159"/>
      <c r="H50" s="1"/>
      <c r="I50" s="1" t="s">
        <v>11316</v>
      </c>
      <c r="J50" s="199"/>
      <c r="K50" s="1"/>
      <c r="L50" s="1"/>
      <c r="M50" s="5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 x14ac:dyDescent="0.25">
      <c r="A51" s="157"/>
      <c r="B51" s="144"/>
      <c r="C51" s="144"/>
      <c r="D51" s="144"/>
      <c r="E51" s="168"/>
      <c r="F51" s="144"/>
      <c r="G51" s="159"/>
      <c r="H51" s="1"/>
      <c r="I51" s="1" t="s">
        <v>11317</v>
      </c>
      <c r="J51" s="199"/>
      <c r="K51" s="1"/>
      <c r="L51" s="1"/>
      <c r="M51" s="5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x14ac:dyDescent="0.25">
      <c r="A52" s="157"/>
      <c r="B52" s="144"/>
      <c r="C52" s="144"/>
      <c r="D52" s="144"/>
      <c r="E52" s="168"/>
      <c r="F52" s="144"/>
      <c r="G52" s="159"/>
      <c r="H52" s="1"/>
      <c r="I52" s="1" t="s">
        <v>11318</v>
      </c>
      <c r="J52" s="199"/>
      <c r="K52" s="1"/>
      <c r="L52" s="1"/>
      <c r="M52" s="5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 x14ac:dyDescent="0.25">
      <c r="A53" s="157"/>
      <c r="B53" s="144"/>
      <c r="C53" s="144"/>
      <c r="D53" s="144"/>
      <c r="E53" s="168"/>
      <c r="F53" s="144"/>
      <c r="G53" s="159"/>
      <c r="H53" s="1"/>
      <c r="I53" s="1" t="s">
        <v>11319</v>
      </c>
      <c r="J53" s="199"/>
      <c r="K53" s="1"/>
      <c r="L53" s="1"/>
      <c r="M53" s="5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 x14ac:dyDescent="0.25">
      <c r="A54" s="157"/>
      <c r="B54" s="144"/>
      <c r="C54" s="144"/>
      <c r="D54" s="144"/>
      <c r="E54" s="168"/>
      <c r="F54" s="144"/>
      <c r="G54" s="159"/>
      <c r="H54" s="1"/>
      <c r="I54" s="1" t="s">
        <v>11320</v>
      </c>
      <c r="J54" s="199"/>
      <c r="K54" s="1"/>
      <c r="L54" s="1"/>
      <c r="M54" s="5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 x14ac:dyDescent="0.25">
      <c r="A55" s="157"/>
      <c r="B55" s="144"/>
      <c r="C55" s="144"/>
      <c r="D55" s="144"/>
      <c r="E55" s="168"/>
      <c r="F55" s="144"/>
      <c r="G55" s="159"/>
      <c r="H55" s="1"/>
      <c r="I55" s="1" t="s">
        <v>11321</v>
      </c>
      <c r="J55" s="199"/>
      <c r="K55" s="1"/>
      <c r="L55" s="1"/>
      <c r="M55" s="5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25">
      <c r="A56" s="157"/>
      <c r="B56" s="144"/>
      <c r="C56" s="144"/>
      <c r="D56" s="144"/>
      <c r="E56" s="168"/>
      <c r="F56" s="144"/>
      <c r="G56" s="159"/>
      <c r="H56" s="1"/>
      <c r="I56" s="1" t="s">
        <v>11322</v>
      </c>
      <c r="J56" s="199"/>
      <c r="K56" s="1"/>
      <c r="L56" s="1"/>
      <c r="M56" s="5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25">
      <c r="A57" s="157"/>
      <c r="B57" s="144"/>
      <c r="C57" s="144"/>
      <c r="D57" s="144"/>
      <c r="E57" s="168"/>
      <c r="F57" s="144"/>
      <c r="G57" s="159"/>
      <c r="H57" s="1"/>
      <c r="I57" s="1" t="s">
        <v>11323</v>
      </c>
      <c r="J57" s="199"/>
      <c r="K57" s="1"/>
      <c r="L57" s="1"/>
      <c r="M57" s="5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25">
      <c r="A58" s="157"/>
      <c r="B58" s="144"/>
      <c r="C58" s="144"/>
      <c r="D58" s="144"/>
      <c r="E58" s="168"/>
      <c r="F58" s="144"/>
      <c r="G58" s="159"/>
      <c r="H58" s="1"/>
      <c r="I58" s="1" t="s">
        <v>11324</v>
      </c>
      <c r="J58" s="199"/>
      <c r="K58" s="1"/>
      <c r="L58" s="1"/>
      <c r="M58" s="5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25">
      <c r="A59" s="157"/>
      <c r="B59" s="144"/>
      <c r="C59" s="144"/>
      <c r="D59" s="144"/>
      <c r="E59" s="168"/>
      <c r="F59" s="144"/>
      <c r="G59" s="159"/>
      <c r="H59" s="1"/>
      <c r="I59" s="1" t="s">
        <v>11325</v>
      </c>
      <c r="J59" s="199"/>
      <c r="K59" s="1"/>
      <c r="L59" s="1"/>
      <c r="M59" s="5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25">
      <c r="A60" s="157"/>
      <c r="B60" s="144"/>
      <c r="C60" s="144"/>
      <c r="D60" s="144"/>
      <c r="E60" s="168"/>
      <c r="F60" s="144"/>
      <c r="G60" s="159"/>
      <c r="H60" s="1"/>
      <c r="I60" s="1" t="s">
        <v>11326</v>
      </c>
      <c r="J60" s="199"/>
      <c r="K60" s="1"/>
      <c r="L60" s="1"/>
      <c r="M60" s="5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25">
      <c r="A61" s="157"/>
      <c r="B61" s="144"/>
      <c r="C61" s="144"/>
      <c r="D61" s="144"/>
      <c r="E61" s="168"/>
      <c r="F61" s="144"/>
      <c r="G61" s="159"/>
      <c r="H61" s="1"/>
      <c r="I61" s="1" t="s">
        <v>11327</v>
      </c>
      <c r="J61" s="199"/>
      <c r="K61" s="1"/>
      <c r="L61" s="1"/>
      <c r="M61" s="5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5">
      <c r="A62" s="185"/>
      <c r="B62" s="186"/>
      <c r="C62" s="186"/>
      <c r="D62" s="186"/>
      <c r="E62" s="187"/>
      <c r="F62" s="186"/>
      <c r="G62" s="188"/>
      <c r="H62" s="1"/>
      <c r="I62" s="1" t="s">
        <v>11328</v>
      </c>
      <c r="J62" s="199"/>
      <c r="K62" s="1"/>
      <c r="L62" s="1"/>
      <c r="M62" s="5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8.75" customHeight="1" x14ac:dyDescent="0.3">
      <c r="A63" s="258" t="s">
        <v>130</v>
      </c>
      <c r="B63" s="259"/>
      <c r="C63" s="260"/>
      <c r="D63" s="260"/>
      <c r="E63" s="260"/>
      <c r="F63" s="260"/>
      <c r="G63" s="261"/>
      <c r="H63" s="1"/>
      <c r="I63" s="1" t="s">
        <v>11329</v>
      </c>
      <c r="J63" s="199"/>
      <c r="K63" s="1"/>
      <c r="L63" s="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8.75" customHeight="1" x14ac:dyDescent="0.3">
      <c r="A64" s="262" t="s">
        <v>34</v>
      </c>
      <c r="B64" s="263"/>
      <c r="C64" s="241"/>
      <c r="D64" s="241"/>
      <c r="E64" s="241"/>
      <c r="F64" s="241"/>
      <c r="G64" s="242"/>
      <c r="H64" s="1"/>
      <c r="I64" s="1" t="s">
        <v>11330</v>
      </c>
      <c r="J64" s="199"/>
      <c r="K64" s="1"/>
      <c r="L64" s="6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4.25" customHeight="1" x14ac:dyDescent="0.25">
      <c r="A65" s="24"/>
      <c r="B65" s="144"/>
      <c r="C65" s="22"/>
      <c r="D65" s="22"/>
      <c r="E65" s="22"/>
      <c r="F65" s="22"/>
      <c r="G65" s="23" t="str">
        <f>G3</f>
        <v>DFCM FORM DATE: SEPTEMBER 2026</v>
      </c>
      <c r="H65" s="1"/>
      <c r="I65" s="1" t="s">
        <v>11331</v>
      </c>
      <c r="J65" s="199"/>
      <c r="K65" s="1"/>
      <c r="L65" s="6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3">
      <c r="A66" s="41" t="s">
        <v>35</v>
      </c>
      <c r="B66" s="149"/>
      <c r="C66" s="264">
        <f>C5</f>
        <v>0</v>
      </c>
      <c r="D66" s="203"/>
      <c r="E66" s="203"/>
      <c r="F66" s="42" t="s">
        <v>36</v>
      </c>
      <c r="G66" s="43">
        <f>C7</f>
        <v>0</v>
      </c>
      <c r="H66" s="1"/>
      <c r="I66" s="1" t="s">
        <v>11332</v>
      </c>
      <c r="J66" s="199"/>
      <c r="K66" s="1"/>
      <c r="L66" s="6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3">
      <c r="A67" s="44" t="s">
        <v>37</v>
      </c>
      <c r="B67" s="150"/>
      <c r="C67" s="250">
        <f>C4</f>
        <v>0</v>
      </c>
      <c r="D67" s="206"/>
      <c r="E67" s="206"/>
      <c r="F67" s="46" t="s">
        <v>38</v>
      </c>
      <c r="G67" s="47">
        <f>F6</f>
        <v>0</v>
      </c>
      <c r="H67" s="1"/>
      <c r="I67" s="1" t="s">
        <v>11333</v>
      </c>
      <c r="J67" s="199"/>
      <c r="K67" s="1"/>
      <c r="L67" s="6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3">
      <c r="A68" s="44" t="s">
        <v>40</v>
      </c>
      <c r="B68" s="150"/>
      <c r="C68" s="251"/>
      <c r="D68" s="252"/>
      <c r="E68" s="253"/>
      <c r="F68" s="45" t="s">
        <v>39</v>
      </c>
      <c r="G68" s="50"/>
      <c r="H68" s="1"/>
      <c r="I68" s="1" t="s">
        <v>11334</v>
      </c>
      <c r="J68" s="199"/>
      <c r="K68" s="1"/>
      <c r="L68" s="6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3">
      <c r="A69" s="44" t="s">
        <v>42</v>
      </c>
      <c r="B69" s="150"/>
      <c r="C69" s="254">
        <f>D47</f>
        <v>5000</v>
      </c>
      <c r="D69" s="206"/>
      <c r="E69" s="206"/>
      <c r="F69" s="22" t="s">
        <v>41</v>
      </c>
      <c r="G69" s="50"/>
      <c r="H69" s="1"/>
      <c r="I69" s="1" t="s">
        <v>11335</v>
      </c>
      <c r="J69" s="199"/>
      <c r="K69" s="1"/>
      <c r="L69" s="6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3">
      <c r="A70" s="44" t="s">
        <v>43</v>
      </c>
      <c r="B70" s="150"/>
      <c r="C70" s="251"/>
      <c r="D70" s="252"/>
      <c r="E70" s="253"/>
      <c r="F70" s="22"/>
      <c r="G70" s="29"/>
      <c r="H70" s="1" t="s">
        <v>44</v>
      </c>
      <c r="I70" s="1" t="s">
        <v>11336</v>
      </c>
      <c r="J70" s="199"/>
      <c r="K70" s="1"/>
      <c r="L70" s="6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3">
      <c r="A71" s="51" t="s">
        <v>45</v>
      </c>
      <c r="B71" s="151"/>
      <c r="C71" s="247">
        <f>C6</f>
        <v>0</v>
      </c>
      <c r="D71" s="248"/>
      <c r="E71" s="249"/>
      <c r="F71" s="22"/>
      <c r="G71" s="29"/>
      <c r="H71" s="1" t="s">
        <v>46</v>
      </c>
      <c r="I71" s="1" t="s">
        <v>11337</v>
      </c>
      <c r="J71" s="199"/>
      <c r="K71" s="1"/>
      <c r="L71" s="6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3">
      <c r="A72" s="221" t="s">
        <v>47</v>
      </c>
      <c r="B72" s="222"/>
      <c r="C72" s="223"/>
      <c r="D72" s="223"/>
      <c r="E72" s="223"/>
      <c r="F72" s="223"/>
      <c r="G72" s="224"/>
      <c r="H72" s="1" t="s">
        <v>48</v>
      </c>
      <c r="I72" s="1" t="s">
        <v>11338</v>
      </c>
      <c r="J72" s="199"/>
      <c r="K72" s="1"/>
      <c r="L72" s="6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5">
      <c r="A73" s="243"/>
      <c r="B73" s="244"/>
      <c r="C73" s="245"/>
      <c r="D73" s="245"/>
      <c r="E73" s="245"/>
      <c r="F73" s="245"/>
      <c r="G73" s="246"/>
      <c r="H73" s="1" t="s">
        <v>49</v>
      </c>
      <c r="I73" s="1" t="s">
        <v>11339</v>
      </c>
      <c r="J73" s="199"/>
      <c r="K73" s="1"/>
      <c r="L73" s="6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5">
      <c r="A74" s="232"/>
      <c r="B74" s="233"/>
      <c r="C74" s="234"/>
      <c r="D74" s="234"/>
      <c r="E74" s="234"/>
      <c r="F74" s="234"/>
      <c r="G74" s="235"/>
      <c r="H74" s="1"/>
      <c r="I74" s="1" t="s">
        <v>11340</v>
      </c>
      <c r="J74" s="199"/>
      <c r="K74" s="1"/>
      <c r="L74" s="6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5">
      <c r="A75" s="236"/>
      <c r="B75" s="237"/>
      <c r="C75" s="237"/>
      <c r="D75" s="237"/>
      <c r="E75" s="237"/>
      <c r="F75" s="237"/>
      <c r="G75" s="238"/>
      <c r="H75" s="1"/>
      <c r="I75" s="1" t="s">
        <v>11341</v>
      </c>
      <c r="J75" s="199"/>
      <c r="K75" s="1"/>
      <c r="L75" s="6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3">
      <c r="A76" s="221" t="s">
        <v>50</v>
      </c>
      <c r="B76" s="222"/>
      <c r="C76" s="223"/>
      <c r="D76" s="223"/>
      <c r="E76" s="223"/>
      <c r="F76" s="223"/>
      <c r="G76" s="224"/>
      <c r="H76" s="1"/>
      <c r="I76" s="1" t="s">
        <v>11342</v>
      </c>
      <c r="J76" s="199"/>
      <c r="K76" s="1"/>
      <c r="L76" s="6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5">
      <c r="A77" s="243"/>
      <c r="B77" s="244"/>
      <c r="C77" s="245"/>
      <c r="D77" s="245"/>
      <c r="E77" s="245"/>
      <c r="F77" s="245"/>
      <c r="G77" s="246"/>
      <c r="H77" s="1" t="s">
        <v>51</v>
      </c>
      <c r="I77" s="1" t="s">
        <v>11343</v>
      </c>
      <c r="J77" s="199"/>
      <c r="K77" s="1"/>
      <c r="L77" s="6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5">
      <c r="A78" s="232"/>
      <c r="B78" s="233"/>
      <c r="C78" s="234"/>
      <c r="D78" s="234"/>
      <c r="E78" s="234"/>
      <c r="F78" s="234"/>
      <c r="G78" s="235"/>
      <c r="H78" s="1" t="s">
        <v>52</v>
      </c>
      <c r="I78" s="1" t="s">
        <v>11344</v>
      </c>
      <c r="J78" s="199"/>
      <c r="K78" s="1"/>
      <c r="L78" s="6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5">
      <c r="A79" s="236"/>
      <c r="B79" s="237"/>
      <c r="C79" s="237"/>
      <c r="D79" s="237"/>
      <c r="E79" s="237"/>
      <c r="F79" s="237"/>
      <c r="G79" s="238"/>
      <c r="H79" s="1"/>
      <c r="I79" s="1" t="s">
        <v>11345</v>
      </c>
      <c r="J79" s="199"/>
      <c r="K79" s="1"/>
      <c r="L79" s="6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3">
      <c r="A80" s="221" t="s">
        <v>22</v>
      </c>
      <c r="B80" s="222"/>
      <c r="C80" s="223"/>
      <c r="D80" s="223"/>
      <c r="E80" s="223"/>
      <c r="F80" s="223"/>
      <c r="G80" s="224"/>
      <c r="H80" s="1"/>
      <c r="I80" s="1" t="s">
        <v>11346</v>
      </c>
      <c r="J80" s="199"/>
      <c r="K80" s="1"/>
      <c r="L80" s="6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3">
      <c r="A81" s="225" t="s">
        <v>53</v>
      </c>
      <c r="B81" s="226"/>
      <c r="C81" s="227"/>
      <c r="D81" s="53"/>
      <c r="E81" s="54"/>
      <c r="F81" s="55" t="s">
        <v>54</v>
      </c>
      <c r="G81" s="56"/>
      <c r="H81" s="1"/>
      <c r="I81" s="1" t="s">
        <v>11347</v>
      </c>
      <c r="J81" s="199"/>
      <c r="K81" s="1"/>
      <c r="L81" s="6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5">
      <c r="A82" s="52" t="s">
        <v>55</v>
      </c>
      <c r="B82" s="152"/>
      <c r="C82" s="48"/>
      <c r="D82" s="53"/>
      <c r="E82" s="54"/>
      <c r="F82" s="55"/>
      <c r="G82" s="57"/>
      <c r="H82" s="1"/>
      <c r="I82" s="1" t="s">
        <v>11348</v>
      </c>
      <c r="J82" s="199"/>
      <c r="K82" s="1"/>
      <c r="L82" s="6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5">
      <c r="A83" s="58" t="s">
        <v>56</v>
      </c>
      <c r="B83" s="152"/>
      <c r="C83" s="48"/>
      <c r="D83" s="22"/>
      <c r="E83" s="54"/>
      <c r="F83" s="55"/>
      <c r="G83" s="57"/>
      <c r="H83" s="1"/>
      <c r="I83" s="1" t="s">
        <v>11349</v>
      </c>
      <c r="J83" s="199"/>
      <c r="K83" s="1"/>
      <c r="L83" s="6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5">
      <c r="A84" s="228"/>
      <c r="B84" s="229"/>
      <c r="C84" s="230"/>
      <c r="D84" s="230"/>
      <c r="E84" s="230"/>
      <c r="F84" s="230"/>
      <c r="G84" s="231"/>
      <c r="H84" s="1"/>
      <c r="I84" s="1" t="s">
        <v>11350</v>
      </c>
      <c r="J84" s="199"/>
      <c r="K84" s="1"/>
      <c r="L84" s="6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5">
      <c r="A85" s="232"/>
      <c r="B85" s="233"/>
      <c r="C85" s="234"/>
      <c r="D85" s="234"/>
      <c r="E85" s="234"/>
      <c r="F85" s="234"/>
      <c r="G85" s="235"/>
      <c r="H85" s="1"/>
      <c r="I85" s="1" t="s">
        <v>11351</v>
      </c>
      <c r="J85" s="199"/>
      <c r="K85" s="1"/>
      <c r="L85" s="6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5">
      <c r="A86" s="236"/>
      <c r="B86" s="237"/>
      <c r="C86" s="237"/>
      <c r="D86" s="237"/>
      <c r="E86" s="237"/>
      <c r="F86" s="237"/>
      <c r="G86" s="238"/>
      <c r="H86" s="1"/>
      <c r="I86" s="1" t="s">
        <v>11352</v>
      </c>
      <c r="J86" s="199"/>
      <c r="K86" s="1"/>
      <c r="L86" s="6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3">
      <c r="A87" s="239" t="s">
        <v>57</v>
      </c>
      <c r="B87" s="240"/>
      <c r="C87" s="241"/>
      <c r="D87" s="241"/>
      <c r="E87" s="241"/>
      <c r="F87" s="241"/>
      <c r="G87" s="242"/>
      <c r="H87" s="1"/>
      <c r="I87" s="1" t="s">
        <v>11353</v>
      </c>
      <c r="J87" s="199"/>
      <c r="K87" s="1"/>
      <c r="L87" s="6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5">
      <c r="A88" s="243"/>
      <c r="B88" s="244"/>
      <c r="C88" s="245"/>
      <c r="D88" s="245"/>
      <c r="E88" s="245"/>
      <c r="F88" s="245"/>
      <c r="G88" s="246"/>
      <c r="H88" s="1"/>
      <c r="I88" s="1" t="s">
        <v>11354</v>
      </c>
      <c r="J88" s="199"/>
      <c r="K88" s="1"/>
      <c r="L88" s="6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5">
      <c r="A89" s="232"/>
      <c r="B89" s="233"/>
      <c r="C89" s="234"/>
      <c r="D89" s="234"/>
      <c r="E89" s="234"/>
      <c r="F89" s="234"/>
      <c r="G89" s="235"/>
      <c r="H89" s="1"/>
      <c r="I89" s="1" t="s">
        <v>11355</v>
      </c>
      <c r="J89" s="199"/>
      <c r="K89" s="1"/>
      <c r="L89" s="6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5">
      <c r="A90" s="232"/>
      <c r="B90" s="233"/>
      <c r="C90" s="234"/>
      <c r="D90" s="234"/>
      <c r="E90" s="234"/>
      <c r="F90" s="234"/>
      <c r="G90" s="235"/>
      <c r="H90" s="1"/>
      <c r="I90" s="1" t="s">
        <v>11356</v>
      </c>
      <c r="J90" s="199"/>
      <c r="K90" s="1"/>
      <c r="L90" s="6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5">
      <c r="A91" s="232"/>
      <c r="B91" s="233"/>
      <c r="C91" s="234"/>
      <c r="D91" s="234"/>
      <c r="E91" s="234"/>
      <c r="F91" s="234"/>
      <c r="G91" s="235"/>
      <c r="H91" s="1"/>
      <c r="I91" s="1" t="s">
        <v>11357</v>
      </c>
      <c r="J91" s="199"/>
      <c r="K91" s="1"/>
      <c r="L91" s="6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5">
      <c r="A92" s="232"/>
      <c r="B92" s="233"/>
      <c r="C92" s="234"/>
      <c r="D92" s="234"/>
      <c r="E92" s="234"/>
      <c r="F92" s="234"/>
      <c r="G92" s="235"/>
      <c r="H92" s="1"/>
      <c r="I92" s="1" t="s">
        <v>11358</v>
      </c>
      <c r="J92" s="199"/>
      <c r="K92" s="1"/>
      <c r="L92" s="6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5">
      <c r="A93" s="232"/>
      <c r="B93" s="233"/>
      <c r="C93" s="234"/>
      <c r="D93" s="234"/>
      <c r="E93" s="234"/>
      <c r="F93" s="234"/>
      <c r="G93" s="235"/>
      <c r="H93" s="1"/>
      <c r="I93" s="1" t="s">
        <v>11359</v>
      </c>
      <c r="J93" s="199"/>
      <c r="K93" s="1"/>
      <c r="L93" s="6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5">
      <c r="A94" s="232"/>
      <c r="B94" s="233"/>
      <c r="C94" s="234"/>
      <c r="D94" s="234"/>
      <c r="E94" s="234"/>
      <c r="F94" s="234"/>
      <c r="G94" s="235"/>
      <c r="H94" s="1"/>
      <c r="I94" s="1" t="s">
        <v>11360</v>
      </c>
      <c r="J94" s="199"/>
      <c r="K94" s="1"/>
      <c r="L94" s="6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5">
      <c r="A95" s="232"/>
      <c r="B95" s="233"/>
      <c r="C95" s="234"/>
      <c r="D95" s="234"/>
      <c r="E95" s="234"/>
      <c r="F95" s="234"/>
      <c r="G95" s="235"/>
      <c r="H95" s="1"/>
      <c r="I95" s="1" t="s">
        <v>11361</v>
      </c>
      <c r="J95" s="199"/>
      <c r="K95" s="1"/>
      <c r="L95" s="6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5">
      <c r="A96" s="232"/>
      <c r="B96" s="233"/>
      <c r="C96" s="234"/>
      <c r="D96" s="234"/>
      <c r="E96" s="234"/>
      <c r="F96" s="234"/>
      <c r="G96" s="235"/>
      <c r="H96" s="1"/>
      <c r="I96" s="1" t="s">
        <v>11362</v>
      </c>
      <c r="J96" s="199"/>
      <c r="K96" s="1"/>
      <c r="L96" s="6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5">
      <c r="A97" s="232"/>
      <c r="B97" s="233"/>
      <c r="C97" s="234"/>
      <c r="D97" s="234"/>
      <c r="E97" s="234"/>
      <c r="F97" s="234"/>
      <c r="G97" s="235"/>
      <c r="H97" s="1"/>
      <c r="I97" s="1" t="s">
        <v>11363</v>
      </c>
      <c r="J97" s="199"/>
      <c r="K97" s="1"/>
      <c r="L97" s="6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5">
      <c r="A98" s="232"/>
      <c r="B98" s="233"/>
      <c r="C98" s="234"/>
      <c r="D98" s="234"/>
      <c r="E98" s="234"/>
      <c r="F98" s="234"/>
      <c r="G98" s="235"/>
      <c r="H98" s="1"/>
      <c r="I98" s="1" t="s">
        <v>11364</v>
      </c>
      <c r="J98" s="199"/>
      <c r="K98" s="1"/>
      <c r="L98" s="6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5">
      <c r="A99" s="232"/>
      <c r="B99" s="233"/>
      <c r="C99" s="234"/>
      <c r="D99" s="234"/>
      <c r="E99" s="234"/>
      <c r="F99" s="234"/>
      <c r="G99" s="235"/>
      <c r="H99" s="1"/>
      <c r="I99" s="1" t="s">
        <v>11365</v>
      </c>
      <c r="J99" s="199"/>
      <c r="K99" s="1"/>
      <c r="L99" s="6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5">
      <c r="A100" s="236"/>
      <c r="B100" s="237"/>
      <c r="C100" s="237"/>
      <c r="D100" s="237"/>
      <c r="E100" s="237"/>
      <c r="F100" s="237"/>
      <c r="G100" s="238"/>
      <c r="H100" s="1"/>
      <c r="I100" s="1" t="s">
        <v>11366</v>
      </c>
      <c r="J100" s="199"/>
      <c r="K100" s="1"/>
      <c r="L100" s="6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3">
      <c r="A101" s="201" t="s">
        <v>58</v>
      </c>
      <c r="B101" s="202"/>
      <c r="C101" s="203"/>
      <c r="D101" s="203"/>
      <c r="E101" s="203"/>
      <c r="F101" s="203"/>
      <c r="G101" s="204"/>
      <c r="H101" s="1"/>
      <c r="I101" s="1" t="s">
        <v>11367</v>
      </c>
      <c r="J101" s="199"/>
      <c r="K101" s="1"/>
      <c r="L101" s="6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3">
      <c r="A102" s="208"/>
      <c r="B102" s="209"/>
      <c r="C102" s="210"/>
      <c r="D102" s="208"/>
      <c r="E102" s="210"/>
      <c r="F102" s="211"/>
      <c r="G102" s="212"/>
      <c r="H102" s="1"/>
      <c r="I102" s="1" t="s">
        <v>11368</v>
      </c>
      <c r="J102" s="199"/>
      <c r="K102" s="1"/>
      <c r="L102" s="6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3">
      <c r="A103" s="213" t="s">
        <v>59</v>
      </c>
      <c r="B103" s="214"/>
      <c r="C103" s="215"/>
      <c r="D103" s="216" t="s">
        <v>60</v>
      </c>
      <c r="E103" s="217"/>
      <c r="F103" s="216" t="s">
        <v>61</v>
      </c>
      <c r="G103" s="215"/>
      <c r="H103" s="1"/>
      <c r="I103" s="1" t="s">
        <v>11369</v>
      </c>
      <c r="J103" s="199"/>
      <c r="K103" s="1"/>
      <c r="L103" s="6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3">
      <c r="A104" s="218" t="s">
        <v>62</v>
      </c>
      <c r="B104" s="219"/>
      <c r="C104" s="206"/>
      <c r="D104" s="206"/>
      <c r="E104" s="206"/>
      <c r="F104" s="206"/>
      <c r="G104" s="220"/>
      <c r="H104" s="1"/>
      <c r="I104" s="1" t="s">
        <v>11370</v>
      </c>
      <c r="J104" s="1"/>
      <c r="K104" s="1"/>
      <c r="L104" s="6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5">
      <c r="A105" s="24"/>
      <c r="B105" s="144"/>
      <c r="C105" s="205"/>
      <c r="D105" s="206"/>
      <c r="E105" s="206"/>
      <c r="F105" s="206"/>
      <c r="G105" s="29"/>
      <c r="H105" s="1"/>
      <c r="I105" s="1" t="s">
        <v>11371</v>
      </c>
      <c r="J105" s="1"/>
      <c r="K105" s="1"/>
      <c r="L105" s="6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5">
      <c r="A106" s="44" t="s">
        <v>63</v>
      </c>
      <c r="B106" s="150"/>
      <c r="C106" s="207"/>
      <c r="D106" s="207"/>
      <c r="E106" s="207"/>
      <c r="F106" s="207"/>
      <c r="G106" s="40"/>
      <c r="H106" s="1"/>
      <c r="I106" s="1" t="s">
        <v>11372</v>
      </c>
      <c r="J106" s="1"/>
      <c r="K106" s="1"/>
      <c r="L106" s="6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5">
      <c r="A107" s="24" t="s">
        <v>64</v>
      </c>
      <c r="B107" s="144"/>
      <c r="C107" s="48">
        <f>C6</f>
        <v>0</v>
      </c>
      <c r="D107" s="22"/>
      <c r="E107" s="22"/>
      <c r="F107" s="22"/>
      <c r="G107" s="49"/>
      <c r="H107" s="1"/>
      <c r="I107" s="1" t="s">
        <v>11373</v>
      </c>
      <c r="J107" s="1"/>
      <c r="K107" s="1"/>
      <c r="L107" s="6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5">
      <c r="A108" s="24"/>
      <c r="B108" s="144"/>
      <c r="C108" s="205"/>
      <c r="D108" s="206"/>
      <c r="E108" s="206"/>
      <c r="F108" s="206"/>
      <c r="G108" s="49"/>
      <c r="H108" s="1"/>
      <c r="I108" s="1" t="s">
        <v>11374</v>
      </c>
      <c r="J108" s="1"/>
      <c r="K108" s="1"/>
      <c r="L108" s="6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5">
      <c r="A109" s="44" t="s">
        <v>65</v>
      </c>
      <c r="B109" s="150"/>
      <c r="C109" s="207"/>
      <c r="D109" s="207"/>
      <c r="E109" s="207"/>
      <c r="F109" s="207"/>
      <c r="G109" s="40"/>
      <c r="H109" s="1"/>
      <c r="I109" s="1" t="s">
        <v>11375</v>
      </c>
      <c r="J109" s="1"/>
      <c r="K109" s="1"/>
      <c r="L109" s="6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5">
      <c r="A110" s="24" t="s">
        <v>64</v>
      </c>
      <c r="B110" s="144"/>
      <c r="C110" s="59"/>
      <c r="D110" s="22"/>
      <c r="E110" s="22"/>
      <c r="F110" s="22"/>
      <c r="G110" s="49"/>
      <c r="H110" s="1"/>
      <c r="I110" s="1" t="s">
        <v>11376</v>
      </c>
      <c r="J110" s="1"/>
      <c r="K110" s="1"/>
      <c r="L110" s="6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5">
      <c r="A111" s="38"/>
      <c r="B111" s="39"/>
      <c r="C111" s="39"/>
      <c r="D111" s="39"/>
      <c r="E111" s="39"/>
      <c r="F111" s="39"/>
      <c r="G111" s="60"/>
      <c r="H111" s="1"/>
      <c r="I111" s="1" t="s">
        <v>11377</v>
      </c>
      <c r="J111" s="1"/>
      <c r="K111" s="1"/>
      <c r="L111" s="6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4.25" customHeight="1" x14ac:dyDescent="0.25">
      <c r="A112" s="22"/>
      <c r="B112" s="22"/>
      <c r="C112" s="22"/>
      <c r="D112" s="22"/>
      <c r="E112" s="22"/>
      <c r="F112" s="22"/>
      <c r="G112" s="22"/>
      <c r="H112" s="1"/>
      <c r="I112" s="1" t="s">
        <v>11378</v>
      </c>
      <c r="J112" s="1"/>
      <c r="K112" s="1"/>
      <c r="L112" s="1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4.25" customHeight="1" x14ac:dyDescent="0.25">
      <c r="A113" s="22"/>
      <c r="B113" s="22"/>
      <c r="C113" s="22"/>
      <c r="D113" s="22"/>
      <c r="E113" s="22"/>
      <c r="F113" s="22"/>
      <c r="G113" s="22"/>
      <c r="H113" s="1"/>
      <c r="I113" s="1" t="s">
        <v>11379</v>
      </c>
      <c r="J113" s="1"/>
      <c r="K113" s="1"/>
      <c r="L113" s="1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4.25" customHeight="1" x14ac:dyDescent="0.25">
      <c r="A114" s="22"/>
      <c r="B114" s="22"/>
      <c r="C114" s="22"/>
      <c r="D114" s="22"/>
      <c r="E114" s="22"/>
      <c r="F114" s="22"/>
      <c r="G114" s="22"/>
      <c r="H114" s="1"/>
      <c r="I114" s="1" t="s">
        <v>11380</v>
      </c>
      <c r="J114" s="1"/>
      <c r="K114" s="1"/>
      <c r="L114" s="1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4.25" customHeight="1" x14ac:dyDescent="0.25">
      <c r="A115" s="22"/>
      <c r="B115" s="22"/>
      <c r="C115" s="22"/>
      <c r="D115" s="22"/>
      <c r="E115" s="22"/>
      <c r="F115" s="22"/>
      <c r="G115" s="22"/>
      <c r="H115" s="1"/>
      <c r="I115" s="1" t="s">
        <v>11381</v>
      </c>
      <c r="J115" s="1"/>
      <c r="K115" s="1"/>
      <c r="L115" s="1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4.25" customHeight="1" x14ac:dyDescent="0.25">
      <c r="A116" s="22"/>
      <c r="B116" s="22"/>
      <c r="C116" s="22"/>
      <c r="D116" s="22"/>
      <c r="E116" s="22"/>
      <c r="F116" s="22"/>
      <c r="G116" s="22"/>
      <c r="H116" s="1"/>
      <c r="I116" s="1" t="s">
        <v>11382</v>
      </c>
      <c r="J116" s="1"/>
      <c r="K116" s="1"/>
      <c r="L116" s="1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4.25" customHeight="1" x14ac:dyDescent="0.25">
      <c r="A117" s="22"/>
      <c r="B117" s="22"/>
      <c r="C117" s="22"/>
      <c r="D117" s="22"/>
      <c r="E117" s="22"/>
      <c r="F117" s="22"/>
      <c r="G117" s="22"/>
      <c r="H117" s="1"/>
      <c r="I117" s="1" t="s">
        <v>11383</v>
      </c>
      <c r="J117" s="1"/>
      <c r="K117" s="1"/>
      <c r="L117" s="1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4.25" customHeight="1" x14ac:dyDescent="0.25">
      <c r="A118" s="22"/>
      <c r="B118" s="22"/>
      <c r="C118" s="22"/>
      <c r="D118" s="22"/>
      <c r="E118" s="22"/>
      <c r="F118" s="22"/>
      <c r="G118" s="22"/>
      <c r="H118" s="1"/>
      <c r="I118" s="1" t="s">
        <v>11384</v>
      </c>
      <c r="J118" s="1"/>
      <c r="K118" s="1"/>
      <c r="L118" s="1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4.25" customHeight="1" x14ac:dyDescent="0.25">
      <c r="A119" s="22"/>
      <c r="B119" s="22"/>
      <c r="C119" s="22"/>
      <c r="D119" s="22"/>
      <c r="E119" s="22"/>
      <c r="F119" s="22"/>
      <c r="G119" s="22"/>
      <c r="H119" s="1"/>
      <c r="I119" s="1" t="s">
        <v>11385</v>
      </c>
      <c r="J119" s="1"/>
      <c r="K119" s="1"/>
      <c r="L119" s="1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4.25" customHeight="1" x14ac:dyDescent="0.25">
      <c r="A120" s="22"/>
      <c r="B120" s="22"/>
      <c r="C120" s="22"/>
      <c r="D120" s="22"/>
      <c r="E120" s="22"/>
      <c r="F120" s="22"/>
      <c r="G120" s="22"/>
      <c r="H120" s="1"/>
      <c r="I120" s="1" t="s">
        <v>11386</v>
      </c>
      <c r="J120" s="1"/>
      <c r="K120" s="1"/>
      <c r="L120" s="1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4.25" customHeight="1" x14ac:dyDescent="0.25">
      <c r="A121" s="22"/>
      <c r="B121" s="22"/>
      <c r="C121" s="22"/>
      <c r="D121" s="22"/>
      <c r="E121" s="22"/>
      <c r="F121" s="22"/>
      <c r="G121" s="22"/>
      <c r="H121" s="1"/>
      <c r="I121" s="1" t="s">
        <v>11387</v>
      </c>
      <c r="J121" s="1"/>
      <c r="K121" s="1"/>
      <c r="L121" s="1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4.25" customHeight="1" x14ac:dyDescent="0.25">
      <c r="A122" s="22"/>
      <c r="B122" s="22"/>
      <c r="C122" s="22"/>
      <c r="D122" s="22"/>
      <c r="E122" s="22"/>
      <c r="F122" s="22"/>
      <c r="G122" s="22"/>
      <c r="H122" s="1"/>
      <c r="J122" s="1"/>
      <c r="K122" s="1"/>
      <c r="L122" s="1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4.25" customHeight="1" x14ac:dyDescent="0.25">
      <c r="A123" s="2"/>
      <c r="B123" s="2"/>
      <c r="C123" s="2"/>
      <c r="D123" s="2"/>
      <c r="E123" s="2"/>
      <c r="F123" s="2"/>
      <c r="G123" s="1"/>
      <c r="H123" s="1"/>
      <c r="J123" s="1"/>
      <c r="K123" s="1"/>
      <c r="L123" s="1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4.25" customHeight="1" x14ac:dyDescent="0.25">
      <c r="A124" s="2"/>
      <c r="B124" s="2"/>
      <c r="C124" s="2"/>
      <c r="D124" s="2"/>
      <c r="E124" s="2"/>
      <c r="F124" s="2"/>
      <c r="G124" s="1"/>
      <c r="H124" s="1"/>
      <c r="J124" s="1"/>
      <c r="K124" s="1"/>
      <c r="L124" s="1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4.25" customHeight="1" x14ac:dyDescent="0.25">
      <c r="A125" s="2"/>
      <c r="B125" s="2"/>
      <c r="C125" s="2"/>
      <c r="D125" s="2"/>
      <c r="E125" s="2"/>
      <c r="F125" s="2"/>
      <c r="G125" s="1"/>
      <c r="H125" s="1"/>
      <c r="J125" s="1"/>
      <c r="K125" s="1"/>
      <c r="L125" s="1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4.25" customHeight="1" x14ac:dyDescent="0.25">
      <c r="A126" s="2"/>
      <c r="B126" s="2"/>
      <c r="C126" s="2"/>
      <c r="D126" s="2"/>
      <c r="E126" s="2"/>
      <c r="F126" s="2"/>
      <c r="G126" s="1"/>
      <c r="H126" s="1"/>
      <c r="J126" s="1"/>
      <c r="K126" s="1"/>
      <c r="L126" s="1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4.25" customHeight="1" x14ac:dyDescent="0.25">
      <c r="A127" s="2"/>
      <c r="B127" s="2"/>
      <c r="C127" s="2"/>
      <c r="D127" s="2"/>
      <c r="E127" s="2"/>
      <c r="F127" s="2"/>
      <c r="G127" s="1"/>
      <c r="H127" s="1"/>
      <c r="J127" s="1"/>
      <c r="K127" s="1"/>
      <c r="L127" s="1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4.25" customHeight="1" x14ac:dyDescent="0.25">
      <c r="A128" s="2"/>
      <c r="B128" s="2"/>
      <c r="C128" s="2"/>
      <c r="D128" s="2"/>
      <c r="E128" s="2"/>
      <c r="F128" s="2"/>
      <c r="G128" s="1"/>
      <c r="H128" s="1"/>
      <c r="I128" s="1"/>
      <c r="J128" s="1"/>
      <c r="K128" s="1"/>
      <c r="L128" s="1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4.25" customHeight="1" x14ac:dyDescent="0.25">
      <c r="A129" s="2"/>
      <c r="B129" s="2"/>
      <c r="C129" s="2"/>
      <c r="D129" s="2"/>
      <c r="E129" s="2"/>
      <c r="F129" s="2"/>
      <c r="G129" s="1"/>
      <c r="H129" s="1"/>
      <c r="I129" s="1"/>
      <c r="J129" s="1"/>
      <c r="K129" s="1"/>
      <c r="L129" s="1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4.25" customHeight="1" x14ac:dyDescent="0.25">
      <c r="A130" s="2"/>
      <c r="B130" s="2"/>
      <c r="C130" s="2"/>
      <c r="D130" s="2"/>
      <c r="E130" s="2"/>
      <c r="F130" s="2"/>
      <c r="G130" s="1"/>
      <c r="H130" s="1"/>
      <c r="I130" s="1"/>
      <c r="J130" s="1"/>
      <c r="K130" s="1"/>
      <c r="L130" s="1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4.25" customHeight="1" x14ac:dyDescent="0.25">
      <c r="A131" s="2"/>
      <c r="B131" s="2"/>
      <c r="C131" s="2"/>
      <c r="D131" s="2"/>
      <c r="E131" s="2"/>
      <c r="F131" s="2"/>
      <c r="G131" s="1"/>
      <c r="H131" s="1"/>
      <c r="I131" s="1"/>
      <c r="J131" s="1"/>
      <c r="K131" s="1"/>
      <c r="L131" s="1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4.25" customHeight="1" x14ac:dyDescent="0.25">
      <c r="A132" s="2"/>
      <c r="B132" s="2"/>
      <c r="C132" s="2"/>
      <c r="D132" s="2"/>
      <c r="E132" s="2"/>
      <c r="F132" s="2"/>
      <c r="G132" s="1"/>
      <c r="H132" s="1"/>
      <c r="I132" s="1"/>
      <c r="J132" s="1"/>
      <c r="K132" s="1"/>
      <c r="L132" s="1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4.25" customHeight="1" x14ac:dyDescent="0.25">
      <c r="A133" s="2"/>
      <c r="B133" s="2"/>
      <c r="C133" s="2"/>
      <c r="D133" s="2"/>
      <c r="E133" s="2"/>
      <c r="F133" s="2"/>
      <c r="G133" s="1"/>
      <c r="H133" s="1"/>
      <c r="I133" s="1"/>
      <c r="J133" s="1"/>
      <c r="K133" s="1"/>
      <c r="L133" s="1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4.25" customHeight="1" x14ac:dyDescent="0.25">
      <c r="A134" s="2"/>
      <c r="B134" s="2"/>
      <c r="C134" s="2"/>
      <c r="D134" s="2"/>
      <c r="E134" s="2"/>
      <c r="F134" s="2"/>
      <c r="G134" s="1"/>
      <c r="H134" s="1"/>
      <c r="I134" s="1"/>
      <c r="J134" s="1"/>
      <c r="K134" s="1"/>
      <c r="L134" s="1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4.25" customHeight="1" x14ac:dyDescent="0.25">
      <c r="A135" s="2"/>
      <c r="B135" s="2"/>
      <c r="C135" s="2"/>
      <c r="D135" s="2"/>
      <c r="E135" s="2"/>
      <c r="F135" s="2"/>
      <c r="G135" s="1"/>
      <c r="H135" s="1"/>
      <c r="I135" s="1"/>
      <c r="J135" s="1"/>
      <c r="K135" s="1"/>
      <c r="L135" s="1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4.25" customHeight="1" x14ac:dyDescent="0.25">
      <c r="A136" s="2"/>
      <c r="B136" s="2"/>
      <c r="C136" s="2"/>
      <c r="D136" s="2"/>
      <c r="E136" s="2"/>
      <c r="F136" s="2"/>
      <c r="G136" s="1"/>
      <c r="H136" s="1"/>
      <c r="I136" s="1"/>
      <c r="J136" s="1"/>
      <c r="K136" s="1"/>
      <c r="L136" s="1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4.25" customHeight="1" x14ac:dyDescent="0.25">
      <c r="A137" s="2"/>
      <c r="B137" s="2"/>
      <c r="C137" s="2"/>
      <c r="D137" s="2"/>
      <c r="E137" s="2"/>
      <c r="F137" s="2"/>
      <c r="G137" s="1"/>
      <c r="H137" s="1"/>
      <c r="I137" s="1"/>
      <c r="J137" s="1"/>
      <c r="K137" s="1"/>
      <c r="L137" s="1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4.25" customHeight="1" x14ac:dyDescent="0.25">
      <c r="A138" s="2"/>
      <c r="B138" s="2"/>
      <c r="C138" s="2"/>
      <c r="D138" s="2"/>
      <c r="E138" s="2"/>
      <c r="F138" s="2"/>
      <c r="G138" s="1"/>
      <c r="H138" s="1"/>
      <c r="I138" s="1"/>
      <c r="J138" s="1"/>
      <c r="K138" s="1"/>
      <c r="L138" s="1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4.25" customHeight="1" x14ac:dyDescent="0.25">
      <c r="A139" s="2"/>
      <c r="B139" s="2"/>
      <c r="C139" s="2"/>
      <c r="D139" s="2"/>
      <c r="E139" s="2"/>
      <c r="F139" s="2"/>
      <c r="G139" s="1"/>
      <c r="H139" s="1"/>
      <c r="I139" s="1"/>
      <c r="J139" s="1"/>
      <c r="K139" s="1"/>
      <c r="L139" s="1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4.25" customHeight="1" x14ac:dyDescent="0.25">
      <c r="A140" s="2"/>
      <c r="B140" s="2"/>
      <c r="C140" s="2"/>
      <c r="D140" s="2"/>
      <c r="E140" s="2"/>
      <c r="F140" s="2"/>
      <c r="G140" s="1"/>
      <c r="H140" s="1"/>
      <c r="I140" s="1"/>
      <c r="J140" s="1"/>
      <c r="K140" s="1"/>
      <c r="L140" s="1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4.25" customHeight="1" x14ac:dyDescent="0.25">
      <c r="A141" s="2"/>
      <c r="B141" s="2"/>
      <c r="C141" s="2"/>
      <c r="D141" s="2"/>
      <c r="E141" s="2"/>
      <c r="F141" s="2"/>
      <c r="G141" s="1"/>
      <c r="H141" s="1"/>
      <c r="I141" s="1"/>
      <c r="J141" s="1"/>
      <c r="K141" s="1"/>
      <c r="L141" s="1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4.25" customHeight="1" x14ac:dyDescent="0.25">
      <c r="A142" s="2"/>
      <c r="B142" s="2"/>
      <c r="C142" s="2"/>
      <c r="D142" s="2"/>
      <c r="E142" s="2"/>
      <c r="F142" s="2"/>
      <c r="G142" s="1"/>
      <c r="H142" s="1"/>
      <c r="I142" s="1"/>
      <c r="J142" s="1"/>
      <c r="K142" s="1"/>
      <c r="L142" s="1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4.25" customHeight="1" x14ac:dyDescent="0.25">
      <c r="A143" s="2"/>
      <c r="B143" s="2"/>
      <c r="C143" s="2"/>
      <c r="D143" s="2"/>
      <c r="E143" s="2"/>
      <c r="F143" s="2"/>
      <c r="G143" s="1"/>
      <c r="H143" s="1"/>
      <c r="I143" s="1"/>
      <c r="J143" s="1"/>
      <c r="K143" s="1"/>
      <c r="L143" s="1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4.25" customHeight="1" x14ac:dyDescent="0.25">
      <c r="A144" s="2"/>
      <c r="B144" s="2"/>
      <c r="C144" s="2"/>
      <c r="D144" s="2"/>
      <c r="E144" s="2"/>
      <c r="F144" s="2"/>
      <c r="G144" s="1"/>
      <c r="H144" s="1"/>
      <c r="I144" s="1"/>
      <c r="J144" s="1"/>
      <c r="K144" s="1"/>
      <c r="L144" s="1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4.25" customHeight="1" x14ac:dyDescent="0.25">
      <c r="A145" s="2"/>
      <c r="B145" s="2"/>
      <c r="C145" s="2"/>
      <c r="D145" s="2"/>
      <c r="E145" s="2"/>
      <c r="F145" s="2"/>
      <c r="G145" s="1"/>
      <c r="H145" s="1"/>
      <c r="I145" s="1"/>
      <c r="J145" s="1"/>
      <c r="K145" s="1"/>
      <c r="L145" s="1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4.25" customHeight="1" x14ac:dyDescent="0.25">
      <c r="A146" s="2"/>
      <c r="B146" s="2"/>
      <c r="C146" s="2"/>
      <c r="D146" s="2"/>
      <c r="E146" s="2"/>
      <c r="F146" s="2"/>
      <c r="G146" s="1"/>
      <c r="H146" s="1"/>
      <c r="I146" s="1"/>
      <c r="J146" s="1"/>
      <c r="K146" s="1"/>
      <c r="L146" s="1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4.25" customHeight="1" x14ac:dyDescent="0.25">
      <c r="A147" s="2"/>
      <c r="B147" s="2"/>
      <c r="C147" s="2"/>
      <c r="D147" s="2"/>
      <c r="E147" s="2"/>
      <c r="F147" s="2"/>
      <c r="G147" s="1"/>
      <c r="H147" s="1"/>
      <c r="I147" s="1"/>
      <c r="J147" s="1"/>
      <c r="K147" s="1"/>
      <c r="L147" s="1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4.25" customHeight="1" x14ac:dyDescent="0.25">
      <c r="A148" s="2"/>
      <c r="B148" s="2"/>
      <c r="C148" s="2"/>
      <c r="D148" s="2"/>
      <c r="E148" s="2"/>
      <c r="F148" s="2"/>
      <c r="G148" s="1"/>
      <c r="H148" s="1"/>
      <c r="I148" s="1"/>
      <c r="J148" s="1"/>
      <c r="K148" s="1"/>
      <c r="L148" s="1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4.25" customHeight="1" x14ac:dyDescent="0.25">
      <c r="A149" s="2"/>
      <c r="B149" s="2"/>
      <c r="C149" s="2"/>
      <c r="D149" s="2"/>
      <c r="E149" s="2"/>
      <c r="F149" s="2"/>
      <c r="G149" s="1"/>
      <c r="H149" s="1"/>
      <c r="I149" s="1"/>
      <c r="J149" s="1"/>
      <c r="K149" s="1"/>
      <c r="L149" s="1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4.25" customHeight="1" x14ac:dyDescent="0.25">
      <c r="A150" s="2"/>
      <c r="B150" s="2"/>
      <c r="C150" s="2"/>
      <c r="D150" s="2"/>
      <c r="E150" s="2"/>
      <c r="F150" s="2"/>
      <c r="G150" s="1"/>
      <c r="H150" s="1"/>
      <c r="I150" s="1"/>
      <c r="J150" s="1"/>
      <c r="K150" s="1"/>
      <c r="L150" s="1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4.25" customHeight="1" x14ac:dyDescent="0.25">
      <c r="A151" s="2"/>
      <c r="B151" s="2"/>
      <c r="C151" s="2"/>
      <c r="D151" s="2"/>
      <c r="E151" s="2"/>
      <c r="F151" s="2"/>
      <c r="G151" s="1"/>
      <c r="H151" s="1"/>
      <c r="I151" s="1"/>
      <c r="J151" s="1"/>
      <c r="K151" s="1"/>
      <c r="L151" s="1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4.25" customHeight="1" x14ac:dyDescent="0.25">
      <c r="A152" s="2"/>
      <c r="B152" s="2"/>
      <c r="C152" s="2"/>
      <c r="D152" s="2"/>
      <c r="E152" s="2"/>
      <c r="F152" s="2"/>
      <c r="G152" s="1"/>
      <c r="H152" s="1"/>
      <c r="I152" s="1"/>
      <c r="J152" s="1"/>
      <c r="K152" s="1"/>
      <c r="L152" s="1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4.25" customHeight="1" x14ac:dyDescent="0.25">
      <c r="A153" s="2"/>
      <c r="B153" s="2"/>
      <c r="C153" s="2"/>
      <c r="D153" s="2"/>
      <c r="E153" s="2"/>
      <c r="F153" s="2"/>
      <c r="G153" s="1"/>
      <c r="H153" s="1"/>
      <c r="I153" s="1"/>
      <c r="J153" s="1"/>
      <c r="K153" s="1"/>
      <c r="L153" s="1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4.25" customHeight="1" x14ac:dyDescent="0.25">
      <c r="A154" s="2"/>
      <c r="B154" s="2"/>
      <c r="C154" s="2"/>
      <c r="D154" s="2"/>
      <c r="E154" s="2"/>
      <c r="F154" s="2"/>
      <c r="G154" s="1"/>
      <c r="H154" s="1"/>
      <c r="I154" s="1"/>
      <c r="J154" s="1"/>
      <c r="K154" s="1"/>
      <c r="L154" s="1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4.25" customHeight="1" x14ac:dyDescent="0.25">
      <c r="A155" s="2"/>
      <c r="B155" s="2"/>
      <c r="C155" s="2"/>
      <c r="D155" s="2"/>
      <c r="E155" s="2"/>
      <c r="F155" s="2"/>
      <c r="G155" s="1"/>
      <c r="H155" s="1"/>
      <c r="I155" s="1"/>
      <c r="J155" s="1"/>
      <c r="K155" s="1"/>
      <c r="L155" s="1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4.25" customHeight="1" x14ac:dyDescent="0.25">
      <c r="A156" s="2"/>
      <c r="B156" s="2"/>
      <c r="C156" s="2"/>
      <c r="D156" s="2"/>
      <c r="E156" s="2"/>
      <c r="F156" s="2"/>
      <c r="G156" s="1"/>
      <c r="H156" s="1"/>
      <c r="I156" s="1"/>
      <c r="J156" s="1"/>
      <c r="K156" s="1"/>
      <c r="L156" s="1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4.25" customHeight="1" x14ac:dyDescent="0.25">
      <c r="A157" s="2"/>
      <c r="B157" s="2"/>
      <c r="C157" s="2"/>
      <c r="D157" s="2"/>
      <c r="E157" s="2"/>
      <c r="F157" s="2"/>
      <c r="G157" s="1"/>
      <c r="H157" s="1"/>
      <c r="I157" s="1"/>
      <c r="J157" s="1"/>
      <c r="K157" s="1"/>
      <c r="L157" s="1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4.25" customHeight="1" x14ac:dyDescent="0.25">
      <c r="A158" s="2"/>
      <c r="B158" s="2"/>
      <c r="C158" s="2"/>
      <c r="D158" s="2"/>
      <c r="E158" s="2"/>
      <c r="F158" s="2"/>
      <c r="G158" s="1"/>
      <c r="H158" s="1"/>
      <c r="I158" s="1"/>
      <c r="J158" s="1"/>
      <c r="K158" s="1"/>
      <c r="L158" s="1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4.25" customHeight="1" x14ac:dyDescent="0.25">
      <c r="A159" s="2"/>
      <c r="B159" s="2"/>
      <c r="C159" s="2"/>
      <c r="D159" s="2"/>
      <c r="E159" s="2"/>
      <c r="F159" s="2"/>
      <c r="G159" s="1"/>
      <c r="H159" s="1"/>
      <c r="I159" s="1"/>
      <c r="J159" s="1"/>
      <c r="K159" s="1"/>
      <c r="L159" s="1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4.25" customHeight="1" x14ac:dyDescent="0.25">
      <c r="A160" s="2"/>
      <c r="B160" s="2"/>
      <c r="C160" s="2"/>
      <c r="D160" s="2"/>
      <c r="E160" s="2"/>
      <c r="F160" s="2"/>
      <c r="G160" s="1"/>
      <c r="H160" s="1"/>
      <c r="I160" s="1"/>
      <c r="J160" s="1"/>
      <c r="K160" s="1"/>
      <c r="L160" s="1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4.25" customHeight="1" x14ac:dyDescent="0.25">
      <c r="A161" s="2"/>
      <c r="B161" s="2"/>
      <c r="C161" s="2"/>
      <c r="D161" s="2"/>
      <c r="E161" s="2"/>
      <c r="F161" s="2"/>
      <c r="G161" s="1"/>
      <c r="H161" s="1"/>
      <c r="I161" s="1"/>
      <c r="J161" s="1"/>
      <c r="K161" s="1"/>
      <c r="L161" s="1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4.25" customHeight="1" x14ac:dyDescent="0.25">
      <c r="A162" s="2"/>
      <c r="B162" s="2"/>
      <c r="C162" s="2"/>
      <c r="D162" s="2"/>
      <c r="E162" s="2"/>
      <c r="F162" s="2"/>
      <c r="G162" s="1"/>
      <c r="H162" s="1"/>
      <c r="I162" s="1"/>
      <c r="J162" s="1"/>
      <c r="K162" s="1"/>
      <c r="L162" s="1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4.25" customHeight="1" x14ac:dyDescent="0.25">
      <c r="A163" s="2"/>
      <c r="B163" s="2"/>
      <c r="C163" s="2"/>
      <c r="D163" s="2"/>
      <c r="E163" s="2"/>
      <c r="F163" s="2"/>
      <c r="G163" s="1"/>
      <c r="H163" s="1"/>
      <c r="I163" s="1"/>
      <c r="J163" s="1"/>
      <c r="K163" s="1"/>
      <c r="L163" s="1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4.25" customHeight="1" x14ac:dyDescent="0.25">
      <c r="A164" s="2"/>
      <c r="B164" s="2"/>
      <c r="C164" s="2"/>
      <c r="D164" s="2"/>
      <c r="E164" s="2"/>
      <c r="F164" s="2"/>
      <c r="G164" s="1"/>
      <c r="H164" s="1"/>
      <c r="I164" s="1"/>
      <c r="J164" s="1"/>
      <c r="K164" s="1"/>
      <c r="L164" s="1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4.25" customHeight="1" x14ac:dyDescent="0.25">
      <c r="A165" s="2"/>
      <c r="B165" s="2"/>
      <c r="C165" s="2"/>
      <c r="D165" s="2"/>
      <c r="E165" s="2"/>
      <c r="F165" s="2"/>
      <c r="G165" s="1"/>
      <c r="H165" s="1"/>
      <c r="I165" s="1"/>
      <c r="J165" s="1"/>
      <c r="K165" s="1"/>
      <c r="L165" s="1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4.25" customHeight="1" x14ac:dyDescent="0.25">
      <c r="A166" s="2"/>
      <c r="B166" s="2"/>
      <c r="C166" s="2"/>
      <c r="D166" s="2"/>
      <c r="E166" s="2"/>
      <c r="F166" s="2"/>
      <c r="G166" s="1"/>
      <c r="H166" s="1"/>
      <c r="I166" s="1"/>
      <c r="J166" s="1"/>
      <c r="K166" s="1"/>
      <c r="L166" s="1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4.25" customHeight="1" x14ac:dyDescent="0.25">
      <c r="A167" s="2"/>
      <c r="B167" s="2"/>
      <c r="C167" s="2"/>
      <c r="D167" s="2"/>
      <c r="E167" s="2"/>
      <c r="F167" s="2"/>
      <c r="G167" s="1"/>
      <c r="H167" s="1"/>
      <c r="I167" s="1"/>
      <c r="J167" s="1"/>
      <c r="K167" s="1"/>
      <c r="L167" s="1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4.25" customHeight="1" x14ac:dyDescent="0.25">
      <c r="A168" s="2"/>
      <c r="B168" s="2"/>
      <c r="C168" s="2"/>
      <c r="D168" s="2"/>
      <c r="E168" s="2"/>
      <c r="F168" s="2"/>
      <c r="G168" s="1"/>
      <c r="H168" s="1"/>
      <c r="I168" s="1"/>
      <c r="J168" s="1"/>
      <c r="K168" s="1"/>
      <c r="L168" s="1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4.25" customHeight="1" x14ac:dyDescent="0.25">
      <c r="A169" s="2"/>
      <c r="B169" s="2"/>
      <c r="C169" s="2"/>
      <c r="D169" s="2"/>
      <c r="E169" s="2"/>
      <c r="F169" s="2"/>
      <c r="G169" s="1"/>
      <c r="H169" s="1"/>
      <c r="I169" s="1"/>
      <c r="J169" s="1"/>
      <c r="K169" s="1"/>
      <c r="L169" s="1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4.25" customHeight="1" x14ac:dyDescent="0.25">
      <c r="A170" s="2"/>
      <c r="B170" s="2"/>
      <c r="C170" s="2"/>
      <c r="D170" s="2"/>
      <c r="E170" s="2"/>
      <c r="F170" s="2"/>
      <c r="G170" s="1"/>
      <c r="H170" s="1"/>
      <c r="I170" s="1"/>
      <c r="J170" s="1"/>
      <c r="K170" s="1"/>
      <c r="L170" s="1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4.25" customHeight="1" x14ac:dyDescent="0.25">
      <c r="A171" s="2"/>
      <c r="B171" s="2"/>
      <c r="C171" s="2"/>
      <c r="D171" s="2"/>
      <c r="E171" s="2"/>
      <c r="F171" s="2"/>
      <c r="G171" s="1"/>
      <c r="H171" s="1"/>
      <c r="I171" s="1"/>
      <c r="J171" s="1"/>
      <c r="K171" s="1"/>
      <c r="L171" s="1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4.25" customHeight="1" x14ac:dyDescent="0.25">
      <c r="A172" s="2"/>
      <c r="B172" s="2"/>
      <c r="C172" s="2"/>
      <c r="D172" s="2"/>
      <c r="E172" s="2"/>
      <c r="F172" s="2"/>
      <c r="G172" s="1"/>
      <c r="H172" s="1"/>
      <c r="I172" s="1"/>
      <c r="J172" s="1"/>
      <c r="K172" s="1"/>
      <c r="L172" s="1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4.25" customHeight="1" x14ac:dyDescent="0.25">
      <c r="A173" s="2"/>
      <c r="B173" s="2"/>
      <c r="C173" s="2"/>
      <c r="D173" s="2"/>
      <c r="E173" s="2"/>
      <c r="F173" s="2"/>
      <c r="G173" s="1"/>
      <c r="H173" s="1"/>
      <c r="I173" s="1"/>
      <c r="J173" s="1"/>
      <c r="K173" s="1"/>
      <c r="L173" s="1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4.25" customHeight="1" x14ac:dyDescent="0.25">
      <c r="A174" s="2"/>
      <c r="B174" s="2"/>
      <c r="C174" s="2"/>
      <c r="D174" s="2"/>
      <c r="E174" s="2"/>
      <c r="F174" s="2"/>
      <c r="G174" s="1"/>
      <c r="H174" s="1"/>
      <c r="I174" s="1"/>
      <c r="J174" s="1"/>
      <c r="K174" s="1"/>
      <c r="L174" s="1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4.25" customHeight="1" x14ac:dyDescent="0.25">
      <c r="A175" s="2"/>
      <c r="B175" s="2"/>
      <c r="C175" s="2"/>
      <c r="D175" s="2"/>
      <c r="E175" s="2"/>
      <c r="F175" s="2"/>
      <c r="G175" s="1"/>
      <c r="H175" s="1"/>
      <c r="I175" s="1"/>
      <c r="J175" s="1"/>
      <c r="K175" s="1"/>
      <c r="L175" s="1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4.25" customHeight="1" x14ac:dyDescent="0.25">
      <c r="A176" s="2"/>
      <c r="B176" s="2"/>
      <c r="C176" s="2"/>
      <c r="D176" s="2"/>
      <c r="E176" s="2"/>
      <c r="F176" s="2"/>
      <c r="G176" s="1"/>
      <c r="H176" s="1"/>
      <c r="I176" s="1"/>
      <c r="J176" s="1"/>
      <c r="K176" s="1"/>
      <c r="L176" s="1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4.25" customHeight="1" x14ac:dyDescent="0.25">
      <c r="A177" s="2"/>
      <c r="B177" s="2"/>
      <c r="C177" s="2"/>
      <c r="D177" s="2"/>
      <c r="E177" s="2"/>
      <c r="F177" s="2"/>
      <c r="G177" s="1"/>
      <c r="H177" s="1"/>
      <c r="I177" s="1"/>
      <c r="J177" s="1"/>
      <c r="K177" s="1"/>
      <c r="L177" s="1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4.25" customHeight="1" x14ac:dyDescent="0.25">
      <c r="A178" s="2"/>
      <c r="B178" s="2"/>
      <c r="C178" s="2"/>
      <c r="D178" s="2"/>
      <c r="E178" s="2"/>
      <c r="F178" s="2"/>
      <c r="G178" s="1"/>
      <c r="H178" s="1"/>
      <c r="I178" s="1"/>
      <c r="J178" s="1"/>
      <c r="K178" s="1"/>
      <c r="L178" s="1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4.25" customHeight="1" x14ac:dyDescent="0.25">
      <c r="A179" s="2"/>
      <c r="B179" s="2"/>
      <c r="C179" s="2"/>
      <c r="D179" s="2"/>
      <c r="E179" s="2"/>
      <c r="F179" s="2"/>
      <c r="G179" s="1"/>
      <c r="H179" s="1"/>
      <c r="I179" s="1"/>
      <c r="J179" s="1"/>
      <c r="K179" s="1"/>
      <c r="L179" s="1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4.25" customHeight="1" x14ac:dyDescent="0.25">
      <c r="A180" s="2"/>
      <c r="B180" s="2"/>
      <c r="C180" s="2"/>
      <c r="D180" s="2"/>
      <c r="E180" s="2"/>
      <c r="F180" s="2"/>
      <c r="G180" s="1"/>
      <c r="H180" s="1"/>
      <c r="I180" s="1"/>
      <c r="J180" s="1"/>
      <c r="K180" s="1"/>
      <c r="L180" s="1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4.25" customHeight="1" x14ac:dyDescent="0.25">
      <c r="A181" s="2"/>
      <c r="B181" s="2"/>
      <c r="C181" s="2"/>
      <c r="D181" s="2"/>
      <c r="E181" s="2"/>
      <c r="F181" s="2"/>
      <c r="G181" s="1"/>
      <c r="H181" s="1"/>
      <c r="I181" s="1"/>
      <c r="J181" s="1"/>
      <c r="K181" s="1"/>
      <c r="L181" s="1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4.25" customHeight="1" x14ac:dyDescent="0.25">
      <c r="A182" s="2"/>
      <c r="B182" s="2"/>
      <c r="C182" s="2"/>
      <c r="D182" s="2"/>
      <c r="E182" s="2"/>
      <c r="F182" s="2"/>
      <c r="G182" s="1"/>
      <c r="H182" s="1"/>
      <c r="I182" s="1"/>
      <c r="J182" s="1"/>
      <c r="K182" s="1"/>
      <c r="L182" s="1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4.25" customHeight="1" x14ac:dyDescent="0.25">
      <c r="A183" s="2"/>
      <c r="B183" s="2"/>
      <c r="C183" s="2"/>
      <c r="D183" s="2"/>
      <c r="E183" s="2"/>
      <c r="F183" s="2"/>
      <c r="G183" s="1"/>
      <c r="H183" s="1"/>
      <c r="I183" s="1"/>
      <c r="J183" s="1"/>
      <c r="K183" s="1"/>
      <c r="L183" s="1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4.25" customHeight="1" x14ac:dyDescent="0.25">
      <c r="A184" s="2"/>
      <c r="B184" s="2"/>
      <c r="C184" s="2"/>
      <c r="D184" s="2"/>
      <c r="E184" s="2"/>
      <c r="F184" s="2"/>
      <c r="G184" s="1"/>
      <c r="H184" s="1"/>
      <c r="I184" s="1"/>
      <c r="J184" s="1"/>
      <c r="K184" s="1"/>
      <c r="L184" s="1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4.25" customHeight="1" x14ac:dyDescent="0.25">
      <c r="A185" s="2"/>
      <c r="B185" s="2"/>
      <c r="C185" s="2"/>
      <c r="D185" s="2"/>
      <c r="E185" s="2"/>
      <c r="F185" s="2"/>
      <c r="G185" s="1"/>
      <c r="H185" s="1"/>
      <c r="I185" s="1"/>
      <c r="J185" s="1"/>
      <c r="K185" s="1"/>
      <c r="L185" s="1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4.25" customHeight="1" x14ac:dyDescent="0.25">
      <c r="A186" s="2"/>
      <c r="B186" s="2"/>
      <c r="C186" s="2"/>
      <c r="D186" s="2"/>
      <c r="E186" s="2"/>
      <c r="F186" s="2"/>
      <c r="G186" s="1"/>
      <c r="H186" s="1"/>
      <c r="I186" s="1"/>
      <c r="J186" s="1"/>
      <c r="K186" s="1"/>
      <c r="L186" s="1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4.25" customHeight="1" x14ac:dyDescent="0.25">
      <c r="A187" s="2"/>
      <c r="B187" s="2"/>
      <c r="C187" s="2"/>
      <c r="D187" s="2"/>
      <c r="E187" s="2"/>
      <c r="F187" s="2"/>
      <c r="G187" s="1"/>
      <c r="H187" s="1"/>
      <c r="I187" s="1"/>
      <c r="J187" s="1"/>
      <c r="K187" s="1"/>
      <c r="L187" s="1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4.25" customHeight="1" x14ac:dyDescent="0.25">
      <c r="A188" s="2"/>
      <c r="B188" s="2"/>
      <c r="C188" s="2"/>
      <c r="D188" s="2"/>
      <c r="E188" s="2"/>
      <c r="F188" s="2"/>
      <c r="G188" s="1"/>
      <c r="H188" s="1"/>
      <c r="I188" s="1"/>
      <c r="J188" s="1"/>
      <c r="K188" s="1"/>
      <c r="L188" s="1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4.25" customHeight="1" x14ac:dyDescent="0.25">
      <c r="A189" s="2"/>
      <c r="B189" s="2"/>
      <c r="C189" s="2"/>
      <c r="D189" s="2"/>
      <c r="E189" s="2"/>
      <c r="F189" s="2"/>
      <c r="G189" s="1"/>
      <c r="H189" s="1"/>
      <c r="I189" s="1"/>
      <c r="J189" s="1"/>
      <c r="K189" s="1"/>
      <c r="L189" s="1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4.25" customHeight="1" x14ac:dyDescent="0.25">
      <c r="A190" s="2"/>
      <c r="B190" s="2"/>
      <c r="C190" s="2"/>
      <c r="D190" s="2"/>
      <c r="E190" s="2"/>
      <c r="F190" s="2"/>
      <c r="G190" s="1"/>
      <c r="H190" s="1"/>
      <c r="I190" s="1"/>
      <c r="J190" s="1"/>
      <c r="K190" s="1"/>
      <c r="L190" s="1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4.25" customHeight="1" x14ac:dyDescent="0.25">
      <c r="A191" s="2"/>
      <c r="B191" s="2"/>
      <c r="C191" s="2"/>
      <c r="D191" s="2"/>
      <c r="E191" s="2"/>
      <c r="F191" s="2"/>
      <c r="G191" s="1"/>
      <c r="H191" s="1"/>
      <c r="I191" s="1"/>
      <c r="J191" s="1"/>
      <c r="K191" s="1"/>
      <c r="L191" s="1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4.25" customHeight="1" x14ac:dyDescent="0.25">
      <c r="A192" s="2"/>
      <c r="B192" s="2"/>
      <c r="C192" s="2"/>
      <c r="D192" s="2"/>
      <c r="E192" s="2"/>
      <c r="F192" s="2"/>
      <c r="G192" s="1"/>
      <c r="H192" s="1"/>
      <c r="I192" s="1"/>
      <c r="J192" s="1"/>
      <c r="K192" s="1"/>
      <c r="L192" s="1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4.25" customHeight="1" x14ac:dyDescent="0.25">
      <c r="A193" s="2"/>
      <c r="B193" s="2"/>
      <c r="C193" s="2"/>
      <c r="D193" s="2"/>
      <c r="E193" s="2"/>
      <c r="F193" s="2"/>
      <c r="G193" s="1"/>
      <c r="H193" s="1"/>
      <c r="I193" s="1"/>
      <c r="J193" s="1"/>
      <c r="K193" s="1"/>
      <c r="L193" s="1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4.25" customHeight="1" x14ac:dyDescent="0.25">
      <c r="A194" s="2"/>
      <c r="B194" s="2"/>
      <c r="C194" s="2"/>
      <c r="D194" s="2"/>
      <c r="E194" s="2"/>
      <c r="F194" s="2"/>
      <c r="G194" s="1"/>
      <c r="H194" s="1"/>
      <c r="I194" s="1"/>
      <c r="J194" s="1"/>
      <c r="K194" s="1"/>
      <c r="L194" s="1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4.25" customHeight="1" x14ac:dyDescent="0.25">
      <c r="A195" s="2"/>
      <c r="B195" s="2"/>
      <c r="C195" s="2"/>
      <c r="D195" s="2"/>
      <c r="E195" s="2"/>
      <c r="F195" s="2"/>
      <c r="G195" s="1"/>
      <c r="H195" s="1"/>
      <c r="I195" s="1"/>
      <c r="J195" s="1"/>
      <c r="K195" s="1"/>
      <c r="L195" s="1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4.25" customHeight="1" x14ac:dyDescent="0.25">
      <c r="A196" s="2"/>
      <c r="B196" s="2"/>
      <c r="C196" s="2"/>
      <c r="D196" s="2"/>
      <c r="E196" s="2"/>
      <c r="F196" s="2"/>
      <c r="G196" s="1"/>
      <c r="H196" s="1"/>
      <c r="I196" s="1"/>
      <c r="J196" s="1"/>
      <c r="K196" s="1"/>
      <c r="L196" s="1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4.25" customHeight="1" x14ac:dyDescent="0.25">
      <c r="A197" s="2"/>
      <c r="B197" s="2"/>
      <c r="C197" s="2"/>
      <c r="D197" s="2"/>
      <c r="E197" s="2"/>
      <c r="F197" s="2"/>
      <c r="G197" s="1"/>
      <c r="H197" s="1"/>
      <c r="I197" s="1"/>
      <c r="J197" s="1"/>
      <c r="K197" s="1"/>
      <c r="L197" s="1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4.25" customHeight="1" x14ac:dyDescent="0.25">
      <c r="A198" s="2"/>
      <c r="B198" s="2"/>
      <c r="C198" s="2"/>
      <c r="D198" s="2"/>
      <c r="E198" s="2"/>
      <c r="F198" s="2"/>
      <c r="G198" s="1"/>
      <c r="H198" s="1"/>
      <c r="I198" s="1"/>
      <c r="J198" s="1"/>
      <c r="K198" s="1"/>
      <c r="L198" s="1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4.25" customHeight="1" x14ac:dyDescent="0.25">
      <c r="A199" s="2"/>
      <c r="B199" s="2"/>
      <c r="C199" s="2"/>
      <c r="D199" s="2"/>
      <c r="E199" s="2"/>
      <c r="F199" s="2"/>
      <c r="G199" s="1"/>
      <c r="H199" s="1"/>
      <c r="I199" s="1"/>
      <c r="J199" s="1"/>
      <c r="K199" s="1"/>
      <c r="L199" s="1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4.25" customHeight="1" x14ac:dyDescent="0.25">
      <c r="A200" s="2"/>
      <c r="B200" s="2"/>
      <c r="C200" s="2"/>
      <c r="D200" s="2"/>
      <c r="E200" s="2"/>
      <c r="F200" s="2"/>
      <c r="G200" s="1"/>
      <c r="H200" s="1"/>
      <c r="I200" s="1"/>
      <c r="J200" s="1"/>
      <c r="K200" s="1"/>
      <c r="L200" s="1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4.25" customHeight="1" x14ac:dyDescent="0.25">
      <c r="A201" s="2"/>
      <c r="B201" s="2"/>
      <c r="C201" s="2"/>
      <c r="D201" s="2"/>
      <c r="E201" s="2"/>
      <c r="F201" s="2"/>
      <c r="G201" s="1"/>
      <c r="H201" s="1"/>
      <c r="I201" s="1"/>
      <c r="J201" s="1"/>
      <c r="K201" s="1"/>
      <c r="L201" s="1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4.25" customHeight="1" x14ac:dyDescent="0.25">
      <c r="A202" s="2"/>
      <c r="B202" s="2"/>
      <c r="C202" s="2"/>
      <c r="D202" s="2"/>
      <c r="E202" s="2"/>
      <c r="F202" s="2"/>
      <c r="G202" s="1"/>
      <c r="H202" s="1"/>
      <c r="I202" s="1"/>
      <c r="J202" s="1"/>
      <c r="K202" s="1"/>
      <c r="L202" s="1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4.25" customHeight="1" x14ac:dyDescent="0.25">
      <c r="A203" s="2"/>
      <c r="B203" s="2"/>
      <c r="C203" s="2"/>
      <c r="D203" s="2"/>
      <c r="E203" s="2"/>
      <c r="F203" s="2"/>
      <c r="G203" s="1"/>
      <c r="H203" s="1"/>
      <c r="I203" s="1"/>
      <c r="J203" s="1"/>
      <c r="K203" s="1"/>
      <c r="L203" s="1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4.25" customHeight="1" x14ac:dyDescent="0.25">
      <c r="A204" s="2"/>
      <c r="B204" s="2"/>
      <c r="C204" s="2"/>
      <c r="D204" s="2"/>
      <c r="E204" s="2"/>
      <c r="F204" s="2"/>
      <c r="G204" s="1"/>
      <c r="H204" s="1"/>
      <c r="I204" s="1"/>
      <c r="J204" s="1"/>
      <c r="K204" s="1"/>
      <c r="L204" s="1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4.25" customHeight="1" x14ac:dyDescent="0.25">
      <c r="A205" s="2"/>
      <c r="B205" s="2"/>
      <c r="C205" s="2"/>
      <c r="D205" s="2"/>
      <c r="E205" s="2"/>
      <c r="F205" s="2"/>
      <c r="G205" s="1"/>
      <c r="H205" s="1"/>
      <c r="I205" s="1"/>
      <c r="J205" s="1"/>
      <c r="K205" s="1"/>
      <c r="L205" s="1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4.25" customHeight="1" x14ac:dyDescent="0.25">
      <c r="A206" s="2"/>
      <c r="B206" s="2"/>
      <c r="C206" s="2"/>
      <c r="D206" s="2"/>
      <c r="E206" s="2"/>
      <c r="F206" s="2"/>
      <c r="G206" s="1"/>
      <c r="H206" s="1"/>
      <c r="I206" s="1"/>
      <c r="J206" s="1"/>
      <c r="K206" s="1"/>
      <c r="L206" s="1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4.25" customHeight="1" x14ac:dyDescent="0.25">
      <c r="A207" s="2"/>
      <c r="B207" s="2"/>
      <c r="C207" s="2"/>
      <c r="D207" s="2"/>
      <c r="E207" s="2"/>
      <c r="F207" s="2"/>
      <c r="G207" s="1"/>
      <c r="H207" s="1"/>
      <c r="I207" s="1"/>
      <c r="J207" s="1"/>
      <c r="K207" s="1"/>
      <c r="L207" s="1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4.25" customHeight="1" x14ac:dyDescent="0.25">
      <c r="A208" s="2"/>
      <c r="B208" s="2"/>
      <c r="C208" s="2"/>
      <c r="D208" s="2"/>
      <c r="E208" s="2"/>
      <c r="F208" s="2"/>
      <c r="G208" s="1"/>
      <c r="H208" s="1"/>
      <c r="I208" s="1"/>
      <c r="J208" s="1"/>
      <c r="K208" s="1"/>
      <c r="L208" s="1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4.25" customHeight="1" x14ac:dyDescent="0.25">
      <c r="A209" s="2"/>
      <c r="B209" s="2"/>
      <c r="C209" s="2"/>
      <c r="D209" s="2"/>
      <c r="E209" s="2"/>
      <c r="F209" s="2"/>
      <c r="G209" s="1"/>
      <c r="H209" s="1"/>
      <c r="I209" s="1"/>
      <c r="J209" s="1"/>
      <c r="K209" s="1"/>
      <c r="L209" s="1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4.25" customHeight="1" x14ac:dyDescent="0.25">
      <c r="A210" s="2"/>
      <c r="B210" s="2"/>
      <c r="C210" s="2"/>
      <c r="D210" s="2"/>
      <c r="E210" s="2"/>
      <c r="F210" s="2"/>
      <c r="G210" s="1"/>
      <c r="H210" s="1"/>
      <c r="I210" s="1"/>
      <c r="J210" s="1"/>
      <c r="K210" s="1"/>
      <c r="L210" s="1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4.25" customHeight="1" x14ac:dyDescent="0.25">
      <c r="A211" s="2"/>
      <c r="B211" s="2"/>
      <c r="C211" s="2"/>
      <c r="D211" s="2"/>
      <c r="E211" s="2"/>
      <c r="F211" s="2"/>
      <c r="G211" s="1"/>
      <c r="H211" s="1"/>
      <c r="I211" s="1"/>
      <c r="J211" s="1"/>
      <c r="K211" s="1"/>
      <c r="L211" s="1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4.25" customHeight="1" x14ac:dyDescent="0.25">
      <c r="A212" s="2"/>
      <c r="B212" s="2"/>
      <c r="C212" s="2"/>
      <c r="D212" s="2"/>
      <c r="E212" s="2"/>
      <c r="F212" s="2"/>
      <c r="G212" s="1"/>
      <c r="H212" s="1"/>
      <c r="I212" s="1"/>
      <c r="J212" s="1"/>
      <c r="K212" s="1"/>
      <c r="L212" s="1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4.25" customHeight="1" x14ac:dyDescent="0.25">
      <c r="A213" s="2"/>
      <c r="B213" s="2"/>
      <c r="C213" s="2"/>
      <c r="D213" s="2"/>
      <c r="E213" s="2"/>
      <c r="F213" s="2"/>
      <c r="G213" s="1"/>
      <c r="H213" s="1"/>
      <c r="I213" s="1"/>
      <c r="J213" s="1"/>
      <c r="K213" s="1"/>
      <c r="L213" s="1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4.25" customHeight="1" x14ac:dyDescent="0.25">
      <c r="A214" s="2"/>
      <c r="B214" s="2"/>
      <c r="C214" s="2"/>
      <c r="D214" s="2"/>
      <c r="E214" s="2"/>
      <c r="F214" s="2"/>
      <c r="G214" s="1"/>
      <c r="H214" s="1"/>
      <c r="I214" s="1"/>
      <c r="J214" s="1"/>
      <c r="K214" s="1"/>
      <c r="L214" s="1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4.25" customHeight="1" x14ac:dyDescent="0.25">
      <c r="A215" s="2"/>
      <c r="B215" s="2"/>
      <c r="C215" s="2"/>
      <c r="D215" s="2"/>
      <c r="E215" s="2"/>
      <c r="F215" s="2"/>
      <c r="G215" s="1"/>
      <c r="H215" s="1"/>
      <c r="I215" s="1"/>
      <c r="J215" s="1"/>
      <c r="K215" s="1"/>
      <c r="L215" s="1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4.25" customHeight="1" x14ac:dyDescent="0.25">
      <c r="A216" s="2"/>
      <c r="B216" s="2"/>
      <c r="C216" s="2"/>
      <c r="D216" s="2"/>
      <c r="E216" s="2"/>
      <c r="F216" s="2"/>
      <c r="G216" s="1"/>
      <c r="H216" s="1"/>
      <c r="I216" s="1"/>
      <c r="J216" s="1"/>
      <c r="K216" s="1"/>
      <c r="L216" s="1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4.25" customHeight="1" x14ac:dyDescent="0.25">
      <c r="A217" s="2"/>
      <c r="B217" s="2"/>
      <c r="C217" s="2"/>
      <c r="D217" s="2"/>
      <c r="E217" s="2"/>
      <c r="F217" s="2"/>
      <c r="G217" s="1"/>
      <c r="H217" s="1"/>
      <c r="I217" s="1"/>
      <c r="J217" s="1"/>
      <c r="K217" s="1"/>
      <c r="L217" s="1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4.25" customHeight="1" x14ac:dyDescent="0.25">
      <c r="A218" s="2"/>
      <c r="B218" s="2"/>
      <c r="C218" s="2"/>
      <c r="D218" s="2"/>
      <c r="E218" s="2"/>
      <c r="F218" s="2"/>
      <c r="G218" s="1"/>
      <c r="H218" s="1"/>
      <c r="I218" s="1"/>
      <c r="J218" s="1"/>
      <c r="K218" s="1"/>
      <c r="L218" s="1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4.25" customHeight="1" x14ac:dyDescent="0.25">
      <c r="A219" s="2"/>
      <c r="B219" s="2"/>
      <c r="C219" s="2"/>
      <c r="D219" s="2"/>
      <c r="E219" s="2"/>
      <c r="F219" s="2"/>
      <c r="G219" s="1"/>
      <c r="H219" s="1"/>
      <c r="I219" s="1"/>
      <c r="J219" s="1"/>
      <c r="K219" s="1"/>
      <c r="L219" s="1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4.25" customHeight="1" x14ac:dyDescent="0.25">
      <c r="A220" s="2"/>
      <c r="B220" s="2"/>
      <c r="C220" s="2"/>
      <c r="D220" s="2"/>
      <c r="E220" s="2"/>
      <c r="F220" s="2"/>
      <c r="G220" s="1"/>
      <c r="H220" s="1"/>
      <c r="I220" s="1"/>
      <c r="J220" s="1"/>
      <c r="K220" s="1"/>
      <c r="L220" s="1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4.25" customHeight="1" x14ac:dyDescent="0.25">
      <c r="A221" s="2"/>
      <c r="B221" s="2"/>
      <c r="C221" s="2"/>
      <c r="D221" s="2"/>
      <c r="E221" s="2"/>
      <c r="F221" s="2"/>
      <c r="G221" s="1"/>
      <c r="H221" s="1"/>
      <c r="I221" s="1"/>
      <c r="J221" s="1"/>
      <c r="K221" s="1"/>
      <c r="L221" s="1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4.25" customHeight="1" x14ac:dyDescent="0.25">
      <c r="A222" s="2"/>
      <c r="B222" s="2"/>
      <c r="C222" s="2"/>
      <c r="D222" s="2"/>
      <c r="E222" s="2"/>
      <c r="F222" s="2"/>
      <c r="G222" s="1"/>
      <c r="H222" s="1"/>
      <c r="I222" s="1"/>
      <c r="J222" s="1"/>
      <c r="K222" s="1"/>
      <c r="L222" s="1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4.25" customHeight="1" x14ac:dyDescent="0.25">
      <c r="A223" s="2"/>
      <c r="B223" s="2"/>
      <c r="C223" s="2"/>
      <c r="D223" s="2"/>
      <c r="E223" s="2"/>
      <c r="F223" s="2"/>
      <c r="G223" s="1"/>
      <c r="H223" s="1"/>
      <c r="I223" s="1"/>
      <c r="J223" s="1"/>
      <c r="K223" s="1"/>
      <c r="L223" s="1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4.25" customHeight="1" x14ac:dyDescent="0.25">
      <c r="A224" s="2"/>
      <c r="B224" s="2"/>
      <c r="C224" s="2"/>
      <c r="D224" s="2"/>
      <c r="E224" s="2"/>
      <c r="F224" s="2"/>
      <c r="G224" s="1"/>
      <c r="H224" s="1"/>
      <c r="I224" s="1"/>
      <c r="J224" s="1"/>
      <c r="K224" s="1"/>
      <c r="L224" s="1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4.25" customHeight="1" x14ac:dyDescent="0.25">
      <c r="A225" s="2"/>
      <c r="B225" s="2"/>
      <c r="C225" s="2"/>
      <c r="D225" s="2"/>
      <c r="E225" s="2"/>
      <c r="F225" s="2"/>
      <c r="G225" s="1"/>
      <c r="H225" s="1"/>
      <c r="I225" s="1"/>
      <c r="J225" s="1"/>
      <c r="K225" s="1"/>
      <c r="L225" s="1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4.25" customHeight="1" x14ac:dyDescent="0.25">
      <c r="A226" s="2"/>
      <c r="B226" s="2"/>
      <c r="C226" s="2"/>
      <c r="D226" s="2"/>
      <c r="E226" s="2"/>
      <c r="F226" s="2"/>
      <c r="G226" s="1"/>
      <c r="H226" s="1"/>
      <c r="I226" s="1"/>
      <c r="J226" s="1"/>
      <c r="K226" s="1"/>
      <c r="L226" s="1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4.25" customHeight="1" x14ac:dyDescent="0.25">
      <c r="A227" s="2"/>
      <c r="B227" s="2"/>
      <c r="C227" s="2"/>
      <c r="D227" s="2"/>
      <c r="E227" s="2"/>
      <c r="F227" s="2"/>
      <c r="G227" s="1"/>
      <c r="H227" s="1"/>
      <c r="I227" s="1"/>
      <c r="J227" s="1"/>
      <c r="K227" s="1"/>
      <c r="L227" s="1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4.25" customHeight="1" x14ac:dyDescent="0.25">
      <c r="A228" s="2"/>
      <c r="B228" s="2"/>
      <c r="C228" s="2"/>
      <c r="D228" s="2"/>
      <c r="E228" s="2"/>
      <c r="F228" s="2"/>
      <c r="G228" s="1"/>
      <c r="H228" s="1"/>
      <c r="I228" s="1"/>
      <c r="J228" s="1"/>
      <c r="K228" s="1"/>
      <c r="L228" s="1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4.25" customHeight="1" x14ac:dyDescent="0.25">
      <c r="A229" s="2"/>
      <c r="B229" s="2"/>
      <c r="C229" s="2"/>
      <c r="D229" s="2"/>
      <c r="E229" s="2"/>
      <c r="F229" s="2"/>
      <c r="G229" s="1"/>
      <c r="H229" s="1"/>
      <c r="I229" s="1"/>
      <c r="J229" s="1"/>
      <c r="K229" s="1"/>
      <c r="L229" s="1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4.25" customHeight="1" x14ac:dyDescent="0.25">
      <c r="A230" s="2"/>
      <c r="B230" s="2"/>
      <c r="C230" s="2"/>
      <c r="D230" s="2"/>
      <c r="E230" s="2"/>
      <c r="F230" s="2"/>
      <c r="G230" s="1"/>
      <c r="H230" s="1"/>
      <c r="I230" s="1"/>
      <c r="J230" s="1"/>
      <c r="K230" s="1"/>
      <c r="L230" s="1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4.25" customHeight="1" x14ac:dyDescent="0.25">
      <c r="A231" s="2"/>
      <c r="B231" s="2"/>
      <c r="C231" s="2"/>
      <c r="D231" s="2"/>
      <c r="E231" s="2"/>
      <c r="F231" s="2"/>
      <c r="G231" s="1"/>
      <c r="H231" s="1"/>
      <c r="I231" s="1"/>
      <c r="J231" s="1"/>
      <c r="K231" s="1"/>
      <c r="L231" s="1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4.25" customHeight="1" x14ac:dyDescent="0.25">
      <c r="A232" s="2"/>
      <c r="B232" s="2"/>
      <c r="C232" s="2"/>
      <c r="D232" s="2"/>
      <c r="E232" s="2"/>
      <c r="F232" s="2"/>
      <c r="G232" s="1"/>
      <c r="H232" s="1"/>
      <c r="I232" s="1"/>
      <c r="J232" s="1"/>
      <c r="K232" s="1"/>
      <c r="L232" s="1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4.25" customHeight="1" x14ac:dyDescent="0.25">
      <c r="A233" s="2"/>
      <c r="B233" s="2"/>
      <c r="C233" s="2"/>
      <c r="D233" s="2"/>
      <c r="E233" s="2"/>
      <c r="F233" s="2"/>
      <c r="G233" s="1"/>
      <c r="H233" s="1"/>
      <c r="I233" s="1"/>
      <c r="J233" s="1"/>
      <c r="K233" s="1"/>
      <c r="L233" s="1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4.25" customHeight="1" x14ac:dyDescent="0.25">
      <c r="A234" s="2"/>
      <c r="B234" s="2"/>
      <c r="C234" s="2"/>
      <c r="D234" s="2"/>
      <c r="E234" s="2"/>
      <c r="F234" s="2"/>
      <c r="G234" s="1"/>
      <c r="H234" s="1"/>
      <c r="I234" s="1"/>
      <c r="J234" s="1"/>
      <c r="K234" s="1"/>
      <c r="L234" s="1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4.25" customHeight="1" x14ac:dyDescent="0.25">
      <c r="A235" s="2"/>
      <c r="B235" s="2"/>
      <c r="C235" s="2"/>
      <c r="D235" s="2"/>
      <c r="E235" s="2"/>
      <c r="F235" s="2"/>
      <c r="G235" s="1"/>
      <c r="H235" s="1"/>
      <c r="I235" s="1"/>
      <c r="J235" s="1"/>
      <c r="K235" s="1"/>
      <c r="L235" s="1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4.25" customHeight="1" x14ac:dyDescent="0.25">
      <c r="A236" s="2"/>
      <c r="B236" s="2"/>
      <c r="C236" s="2"/>
      <c r="D236" s="2"/>
      <c r="E236" s="2"/>
      <c r="F236" s="2"/>
      <c r="G236" s="1"/>
      <c r="H236" s="1"/>
      <c r="I236" s="1"/>
      <c r="J236" s="1"/>
      <c r="K236" s="1"/>
      <c r="L236" s="1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4.25" customHeight="1" x14ac:dyDescent="0.25">
      <c r="A237" s="2"/>
      <c r="B237" s="2"/>
      <c r="C237" s="2"/>
      <c r="D237" s="2"/>
      <c r="E237" s="2"/>
      <c r="F237" s="2"/>
      <c r="G237" s="1"/>
      <c r="H237" s="1"/>
      <c r="I237" s="1"/>
      <c r="J237" s="1"/>
      <c r="K237" s="1"/>
      <c r="L237" s="1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4.25" customHeight="1" x14ac:dyDescent="0.25">
      <c r="A238" s="2"/>
      <c r="B238" s="2"/>
      <c r="C238" s="2"/>
      <c r="D238" s="2"/>
      <c r="E238" s="2"/>
      <c r="F238" s="2"/>
      <c r="G238" s="1"/>
      <c r="H238" s="1"/>
      <c r="I238" s="1"/>
      <c r="J238" s="1"/>
      <c r="K238" s="1"/>
      <c r="L238" s="1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4.25" customHeight="1" x14ac:dyDescent="0.25">
      <c r="A239" s="2"/>
      <c r="B239" s="2"/>
      <c r="C239" s="2"/>
      <c r="D239" s="2"/>
      <c r="E239" s="2"/>
      <c r="F239" s="2"/>
      <c r="G239" s="1"/>
      <c r="H239" s="1"/>
      <c r="I239" s="1"/>
      <c r="J239" s="1"/>
      <c r="K239" s="1"/>
      <c r="L239" s="1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4.25" customHeight="1" x14ac:dyDescent="0.25">
      <c r="A240" s="2"/>
      <c r="B240" s="2"/>
      <c r="C240" s="2"/>
      <c r="D240" s="2"/>
      <c r="E240" s="2"/>
      <c r="F240" s="2"/>
      <c r="G240" s="1"/>
      <c r="H240" s="1"/>
      <c r="I240" s="1"/>
      <c r="J240" s="1"/>
      <c r="K240" s="1"/>
      <c r="L240" s="1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4.25" customHeight="1" x14ac:dyDescent="0.25">
      <c r="A241" s="2"/>
      <c r="B241" s="2"/>
      <c r="C241" s="2"/>
      <c r="D241" s="2"/>
      <c r="E241" s="2"/>
      <c r="F241" s="2"/>
      <c r="G241" s="1"/>
      <c r="H241" s="1"/>
      <c r="I241" s="1"/>
      <c r="J241" s="1"/>
      <c r="K241" s="1"/>
      <c r="L241" s="1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4.25" customHeight="1" x14ac:dyDescent="0.25">
      <c r="A242" s="2"/>
      <c r="B242" s="2"/>
      <c r="C242" s="2"/>
      <c r="D242" s="2"/>
      <c r="E242" s="2"/>
      <c r="F242" s="2"/>
      <c r="G242" s="1"/>
      <c r="H242" s="1"/>
      <c r="I242" s="1"/>
      <c r="J242" s="1"/>
      <c r="K242" s="1"/>
      <c r="L242" s="1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4.25" customHeight="1" x14ac:dyDescent="0.25">
      <c r="A243" s="2"/>
      <c r="B243" s="2"/>
      <c r="C243" s="2"/>
      <c r="D243" s="2"/>
      <c r="E243" s="2"/>
      <c r="F243" s="2"/>
      <c r="G243" s="1"/>
      <c r="H243" s="1"/>
      <c r="I243" s="1"/>
      <c r="J243" s="1"/>
      <c r="K243" s="1"/>
      <c r="L243" s="1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4.25" customHeight="1" x14ac:dyDescent="0.25">
      <c r="A244" s="2"/>
      <c r="B244" s="2"/>
      <c r="C244" s="2"/>
      <c r="D244" s="2"/>
      <c r="E244" s="2"/>
      <c r="F244" s="2"/>
      <c r="G244" s="1"/>
      <c r="H244" s="1"/>
      <c r="I244" s="1"/>
      <c r="J244" s="1"/>
      <c r="K244" s="1"/>
      <c r="L244" s="1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4.25" customHeight="1" x14ac:dyDescent="0.25">
      <c r="A245" s="2"/>
      <c r="B245" s="2"/>
      <c r="C245" s="2"/>
      <c r="D245" s="2"/>
      <c r="E245" s="2"/>
      <c r="F245" s="2"/>
      <c r="G245" s="1"/>
      <c r="H245" s="1"/>
      <c r="I245" s="1"/>
      <c r="J245" s="1"/>
      <c r="K245" s="1"/>
      <c r="L245" s="1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4.25" customHeight="1" x14ac:dyDescent="0.25">
      <c r="A246" s="2"/>
      <c r="B246" s="2"/>
      <c r="C246" s="2"/>
      <c r="D246" s="2"/>
      <c r="E246" s="2"/>
      <c r="F246" s="2"/>
      <c r="G246" s="1"/>
      <c r="H246" s="1"/>
      <c r="I246" s="1"/>
      <c r="J246" s="1"/>
      <c r="K246" s="1"/>
      <c r="L246" s="1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4.25" customHeight="1" x14ac:dyDescent="0.25">
      <c r="A247" s="2"/>
      <c r="B247" s="2"/>
      <c r="C247" s="2"/>
      <c r="D247" s="2"/>
      <c r="E247" s="2"/>
      <c r="F247" s="2"/>
      <c r="G247" s="1"/>
      <c r="H247" s="1"/>
      <c r="I247" s="1"/>
      <c r="J247" s="1"/>
      <c r="K247" s="1"/>
      <c r="L247" s="1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4.25" customHeight="1" x14ac:dyDescent="0.25">
      <c r="A248" s="2"/>
      <c r="B248" s="2"/>
      <c r="C248" s="2"/>
      <c r="D248" s="2"/>
      <c r="E248" s="2"/>
      <c r="F248" s="2"/>
      <c r="G248" s="1"/>
      <c r="H248" s="1"/>
      <c r="I248" s="1"/>
      <c r="J248" s="1"/>
      <c r="K248" s="1"/>
      <c r="L248" s="1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4.25" customHeight="1" x14ac:dyDescent="0.25">
      <c r="A249" s="2"/>
      <c r="B249" s="2"/>
      <c r="C249" s="2"/>
      <c r="D249" s="2"/>
      <c r="E249" s="2"/>
      <c r="F249" s="2"/>
      <c r="G249" s="1"/>
      <c r="H249" s="1"/>
      <c r="I249" s="1"/>
      <c r="J249" s="1"/>
      <c r="K249" s="1"/>
      <c r="L249" s="1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4.25" customHeight="1" x14ac:dyDescent="0.25">
      <c r="A250" s="2"/>
      <c r="B250" s="2"/>
      <c r="C250" s="2"/>
      <c r="D250" s="2"/>
      <c r="E250" s="2"/>
      <c r="F250" s="2"/>
      <c r="G250" s="1"/>
      <c r="H250" s="1"/>
      <c r="I250" s="1"/>
      <c r="J250" s="1"/>
      <c r="K250" s="1"/>
      <c r="L250" s="1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4.25" customHeight="1" x14ac:dyDescent="0.25">
      <c r="A251" s="2"/>
      <c r="B251" s="2"/>
      <c r="C251" s="2"/>
      <c r="D251" s="2"/>
      <c r="E251" s="2"/>
      <c r="F251" s="2"/>
      <c r="G251" s="1"/>
      <c r="H251" s="1"/>
      <c r="I251" s="1"/>
      <c r="J251" s="1"/>
      <c r="K251" s="1"/>
      <c r="L251" s="1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4.25" customHeight="1" x14ac:dyDescent="0.25">
      <c r="A252" s="2"/>
      <c r="B252" s="2"/>
      <c r="C252" s="2"/>
      <c r="D252" s="2"/>
      <c r="E252" s="2"/>
      <c r="F252" s="2"/>
      <c r="G252" s="1"/>
      <c r="H252" s="1"/>
      <c r="I252" s="1"/>
      <c r="J252" s="1"/>
      <c r="K252" s="1"/>
      <c r="L252" s="1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4.25" customHeight="1" x14ac:dyDescent="0.25">
      <c r="A253" s="2"/>
      <c r="B253" s="2"/>
      <c r="C253" s="2"/>
      <c r="D253" s="2"/>
      <c r="E253" s="2"/>
      <c r="F253" s="2"/>
      <c r="G253" s="1"/>
      <c r="H253" s="1"/>
      <c r="I253" s="1"/>
      <c r="J253" s="1"/>
      <c r="K253" s="1"/>
      <c r="L253" s="1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4.25" customHeight="1" x14ac:dyDescent="0.25">
      <c r="A254" s="2"/>
      <c r="B254" s="2"/>
      <c r="C254" s="2"/>
      <c r="D254" s="2"/>
      <c r="E254" s="2"/>
      <c r="F254" s="2"/>
      <c r="G254" s="1"/>
      <c r="H254" s="1"/>
      <c r="I254" s="1"/>
      <c r="J254" s="1"/>
      <c r="K254" s="1"/>
      <c r="L254" s="1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4.25" customHeight="1" x14ac:dyDescent="0.25">
      <c r="A255" s="2"/>
      <c r="B255" s="2"/>
      <c r="C255" s="2"/>
      <c r="D255" s="2"/>
      <c r="E255" s="2"/>
      <c r="F255" s="2"/>
      <c r="G255" s="1"/>
      <c r="H255" s="1"/>
      <c r="I255" s="1"/>
      <c r="J255" s="1"/>
      <c r="K255" s="1"/>
      <c r="L255" s="1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4.25" customHeight="1" x14ac:dyDescent="0.25">
      <c r="A256" s="2"/>
      <c r="B256" s="2"/>
      <c r="C256" s="2"/>
      <c r="D256" s="2"/>
      <c r="E256" s="2"/>
      <c r="F256" s="2"/>
      <c r="G256" s="1"/>
      <c r="H256" s="1"/>
      <c r="I256" s="1"/>
      <c r="J256" s="1"/>
      <c r="K256" s="1"/>
      <c r="L256" s="1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4.25" customHeight="1" x14ac:dyDescent="0.25">
      <c r="A257" s="2"/>
      <c r="B257" s="2"/>
      <c r="C257" s="2"/>
      <c r="D257" s="2"/>
      <c r="E257" s="2"/>
      <c r="F257" s="2"/>
      <c r="G257" s="1"/>
      <c r="H257" s="1"/>
      <c r="I257" s="1"/>
      <c r="J257" s="1"/>
      <c r="K257" s="1"/>
      <c r="L257" s="1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4.25" customHeight="1" x14ac:dyDescent="0.25">
      <c r="A258" s="2"/>
      <c r="B258" s="2"/>
      <c r="C258" s="2"/>
      <c r="D258" s="2"/>
      <c r="E258" s="2"/>
      <c r="F258" s="2"/>
      <c r="G258" s="1"/>
      <c r="H258" s="1"/>
      <c r="I258" s="1"/>
      <c r="J258" s="1"/>
      <c r="K258" s="1"/>
      <c r="L258" s="1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4.25" customHeight="1" x14ac:dyDescent="0.25">
      <c r="A259" s="2"/>
      <c r="B259" s="2"/>
      <c r="C259" s="2"/>
      <c r="D259" s="2"/>
      <c r="E259" s="2"/>
      <c r="F259" s="2"/>
      <c r="G259" s="1"/>
      <c r="H259" s="1"/>
      <c r="I259" s="1"/>
      <c r="J259" s="1"/>
      <c r="K259" s="1"/>
      <c r="L259" s="1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4.25" customHeight="1" x14ac:dyDescent="0.25">
      <c r="A260" s="2"/>
      <c r="B260" s="2"/>
      <c r="C260" s="2"/>
      <c r="D260" s="2"/>
      <c r="E260" s="2"/>
      <c r="F260" s="2"/>
      <c r="G260" s="1"/>
      <c r="H260" s="1"/>
      <c r="I260" s="1"/>
      <c r="J260" s="1"/>
      <c r="K260" s="1"/>
      <c r="L260" s="1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4.25" customHeight="1" x14ac:dyDescent="0.25">
      <c r="A261" s="2"/>
      <c r="B261" s="2"/>
      <c r="C261" s="2"/>
      <c r="D261" s="2"/>
      <c r="E261" s="2"/>
      <c r="F261" s="2"/>
      <c r="G261" s="1"/>
      <c r="H261" s="1"/>
      <c r="I261" s="1"/>
      <c r="J261" s="1"/>
      <c r="K261" s="1"/>
      <c r="L261" s="1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4.25" customHeight="1" x14ac:dyDescent="0.25">
      <c r="A262" s="2"/>
      <c r="B262" s="2"/>
      <c r="C262" s="2"/>
      <c r="D262" s="2"/>
      <c r="E262" s="2"/>
      <c r="F262" s="2"/>
      <c r="G262" s="1"/>
      <c r="H262" s="1"/>
      <c r="I262" s="1"/>
      <c r="J262" s="1"/>
      <c r="K262" s="1"/>
      <c r="L262" s="1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4.25" customHeight="1" x14ac:dyDescent="0.25">
      <c r="A263" s="2"/>
      <c r="B263" s="2"/>
      <c r="C263" s="2"/>
      <c r="D263" s="2"/>
      <c r="E263" s="2"/>
      <c r="F263" s="2"/>
      <c r="G263" s="1"/>
      <c r="H263" s="1"/>
      <c r="I263" s="1"/>
      <c r="J263" s="1"/>
      <c r="K263" s="1"/>
      <c r="L263" s="1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4.25" customHeight="1" x14ac:dyDescent="0.25">
      <c r="A264" s="2"/>
      <c r="B264" s="2"/>
      <c r="C264" s="2"/>
      <c r="D264" s="2"/>
      <c r="E264" s="2"/>
      <c r="F264" s="2"/>
      <c r="G264" s="1"/>
      <c r="H264" s="1"/>
      <c r="I264" s="1"/>
      <c r="J264" s="1"/>
      <c r="K264" s="1"/>
      <c r="L264" s="1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4.25" customHeight="1" x14ac:dyDescent="0.25">
      <c r="A265" s="2"/>
      <c r="B265" s="2"/>
      <c r="C265" s="2"/>
      <c r="D265" s="2"/>
      <c r="E265" s="2"/>
      <c r="F265" s="2"/>
      <c r="G265" s="1"/>
      <c r="H265" s="1"/>
      <c r="I265" s="1"/>
      <c r="J265" s="1"/>
      <c r="K265" s="1"/>
      <c r="L265" s="1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4.25" customHeight="1" x14ac:dyDescent="0.25">
      <c r="A266" s="2"/>
      <c r="B266" s="2"/>
      <c r="C266" s="2"/>
      <c r="D266" s="2"/>
      <c r="E266" s="2"/>
      <c r="F266" s="2"/>
      <c r="G266" s="1"/>
      <c r="H266" s="1"/>
      <c r="I266" s="1"/>
      <c r="J266" s="1"/>
      <c r="K266" s="1"/>
      <c r="L266" s="1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4.25" customHeight="1" x14ac:dyDescent="0.25">
      <c r="A267" s="2"/>
      <c r="B267" s="2"/>
      <c r="C267" s="2"/>
      <c r="D267" s="2"/>
      <c r="E267" s="2"/>
      <c r="F267" s="2"/>
      <c r="G267" s="1"/>
      <c r="H267" s="1"/>
      <c r="I267" s="1"/>
      <c r="J267" s="1"/>
      <c r="K267" s="1"/>
      <c r="L267" s="1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4.25" customHeight="1" x14ac:dyDescent="0.25">
      <c r="A268" s="2"/>
      <c r="B268" s="2"/>
      <c r="C268" s="2"/>
      <c r="D268" s="2"/>
      <c r="E268" s="2"/>
      <c r="F268" s="2"/>
      <c r="G268" s="1"/>
      <c r="H268" s="1"/>
      <c r="I268" s="1"/>
      <c r="J268" s="1"/>
      <c r="K268" s="1"/>
      <c r="L268" s="1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4.25" customHeight="1" x14ac:dyDescent="0.25">
      <c r="A269" s="2"/>
      <c r="B269" s="2"/>
      <c r="C269" s="2"/>
      <c r="D269" s="2"/>
      <c r="E269" s="2"/>
      <c r="F269" s="2"/>
      <c r="G269" s="1"/>
      <c r="H269" s="1"/>
      <c r="I269" s="1"/>
      <c r="J269" s="1"/>
      <c r="K269" s="1"/>
      <c r="L269" s="1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4.25" customHeight="1" x14ac:dyDescent="0.25">
      <c r="A270" s="2"/>
      <c r="B270" s="2"/>
      <c r="C270" s="2"/>
      <c r="D270" s="2"/>
      <c r="E270" s="2"/>
      <c r="F270" s="2"/>
      <c r="G270" s="1"/>
      <c r="H270" s="1"/>
      <c r="I270" s="1"/>
      <c r="J270" s="1"/>
      <c r="K270" s="1"/>
      <c r="L270" s="1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4.25" customHeight="1" x14ac:dyDescent="0.25">
      <c r="A271" s="2"/>
      <c r="B271" s="2"/>
      <c r="C271" s="2"/>
      <c r="D271" s="2"/>
      <c r="E271" s="2"/>
      <c r="F271" s="2"/>
      <c r="G271" s="1"/>
      <c r="H271" s="1"/>
      <c r="I271" s="1"/>
      <c r="J271" s="1"/>
      <c r="K271" s="1"/>
      <c r="L271" s="1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4.25" customHeight="1" x14ac:dyDescent="0.25">
      <c r="A272" s="2"/>
      <c r="B272" s="2"/>
      <c r="C272" s="2"/>
      <c r="D272" s="2"/>
      <c r="E272" s="2"/>
      <c r="F272" s="2"/>
      <c r="G272" s="1"/>
      <c r="H272" s="1"/>
      <c r="I272" s="1"/>
      <c r="J272" s="1"/>
      <c r="K272" s="1"/>
      <c r="L272" s="1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4.25" customHeight="1" x14ac:dyDescent="0.25">
      <c r="A273" s="2"/>
      <c r="B273" s="2"/>
      <c r="C273" s="2"/>
      <c r="D273" s="2"/>
      <c r="E273" s="2"/>
      <c r="F273" s="2"/>
      <c r="G273" s="1"/>
      <c r="H273" s="1"/>
      <c r="I273" s="1"/>
      <c r="J273" s="1"/>
      <c r="K273" s="1"/>
      <c r="L273" s="1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4.25" customHeight="1" x14ac:dyDescent="0.25">
      <c r="A274" s="2"/>
      <c r="B274" s="2"/>
      <c r="C274" s="2"/>
      <c r="D274" s="2"/>
      <c r="E274" s="2"/>
      <c r="F274" s="2"/>
      <c r="G274" s="1"/>
      <c r="H274" s="1"/>
      <c r="I274" s="1"/>
      <c r="J274" s="1"/>
      <c r="K274" s="1"/>
      <c r="L274" s="1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4.25" customHeight="1" x14ac:dyDescent="0.25">
      <c r="A275" s="2"/>
      <c r="B275" s="2"/>
      <c r="C275" s="2"/>
      <c r="D275" s="2"/>
      <c r="E275" s="2"/>
      <c r="F275" s="2"/>
      <c r="G275" s="1"/>
      <c r="H275" s="1"/>
      <c r="I275" s="1"/>
      <c r="J275" s="1"/>
      <c r="K275" s="1"/>
      <c r="L275" s="1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4.25" customHeight="1" x14ac:dyDescent="0.25">
      <c r="A276" s="2"/>
      <c r="B276" s="2"/>
      <c r="C276" s="2"/>
      <c r="D276" s="2"/>
      <c r="E276" s="2"/>
      <c r="F276" s="2"/>
      <c r="G276" s="1"/>
      <c r="H276" s="1"/>
      <c r="I276" s="1"/>
      <c r="J276" s="1"/>
      <c r="K276" s="1"/>
      <c r="L276" s="1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4.25" customHeight="1" x14ac:dyDescent="0.25">
      <c r="A277" s="2"/>
      <c r="B277" s="2"/>
      <c r="C277" s="2"/>
      <c r="D277" s="2"/>
      <c r="E277" s="2"/>
      <c r="F277" s="2"/>
      <c r="G277" s="1"/>
      <c r="H277" s="1"/>
      <c r="I277" s="1"/>
      <c r="J277" s="1"/>
      <c r="K277" s="1"/>
      <c r="L277" s="1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4.25" customHeight="1" x14ac:dyDescent="0.25">
      <c r="A278" s="2"/>
      <c r="B278" s="2"/>
      <c r="C278" s="2"/>
      <c r="D278" s="2"/>
      <c r="E278" s="2"/>
      <c r="F278" s="2"/>
      <c r="G278" s="1"/>
      <c r="H278" s="1"/>
      <c r="I278" s="1"/>
      <c r="J278" s="1"/>
      <c r="K278" s="1"/>
      <c r="L278" s="1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4.25" customHeight="1" x14ac:dyDescent="0.25">
      <c r="A279" s="2"/>
      <c r="B279" s="2"/>
      <c r="C279" s="2"/>
      <c r="D279" s="2"/>
      <c r="E279" s="2"/>
      <c r="F279" s="2"/>
      <c r="G279" s="1"/>
      <c r="H279" s="1"/>
      <c r="I279" s="1"/>
      <c r="J279" s="1"/>
      <c r="K279" s="1"/>
      <c r="L279" s="1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4.25" customHeight="1" x14ac:dyDescent="0.25">
      <c r="A280" s="2"/>
      <c r="B280" s="2"/>
      <c r="C280" s="2"/>
      <c r="D280" s="2"/>
      <c r="E280" s="2"/>
      <c r="F280" s="2"/>
      <c r="G280" s="1"/>
      <c r="H280" s="1"/>
      <c r="I280" s="1"/>
      <c r="J280" s="1"/>
      <c r="K280" s="1"/>
      <c r="L280" s="1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4.25" customHeight="1" x14ac:dyDescent="0.25">
      <c r="A281" s="2"/>
      <c r="B281" s="2"/>
      <c r="C281" s="2"/>
      <c r="D281" s="2"/>
      <c r="E281" s="2"/>
      <c r="F281" s="2"/>
      <c r="G281" s="1"/>
      <c r="H281" s="1"/>
      <c r="I281" s="1"/>
      <c r="J281" s="1"/>
      <c r="K281" s="1"/>
      <c r="L281" s="1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4.25" customHeight="1" x14ac:dyDescent="0.25">
      <c r="A282" s="2"/>
      <c r="B282" s="2"/>
      <c r="C282" s="2"/>
      <c r="D282" s="2"/>
      <c r="E282" s="2"/>
      <c r="F282" s="2"/>
      <c r="G282" s="1"/>
      <c r="H282" s="1"/>
      <c r="I282" s="1"/>
      <c r="J282" s="1"/>
      <c r="K282" s="1"/>
      <c r="L282" s="1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4.25" customHeight="1" x14ac:dyDescent="0.25">
      <c r="A283" s="2"/>
      <c r="B283" s="2"/>
      <c r="C283" s="2"/>
      <c r="D283" s="2"/>
      <c r="E283" s="2"/>
      <c r="F283" s="2"/>
      <c r="G283" s="1"/>
      <c r="H283" s="1"/>
      <c r="I283" s="1"/>
      <c r="J283" s="1"/>
      <c r="K283" s="1"/>
      <c r="L283" s="1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4.25" customHeight="1" x14ac:dyDescent="0.25">
      <c r="A284" s="2"/>
      <c r="B284" s="2"/>
      <c r="C284" s="2"/>
      <c r="D284" s="2"/>
      <c r="E284" s="2"/>
      <c r="F284" s="2"/>
      <c r="G284" s="1"/>
      <c r="H284" s="1"/>
      <c r="I284" s="1"/>
      <c r="J284" s="1"/>
      <c r="K284" s="1"/>
      <c r="L284" s="1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4.25" customHeight="1" x14ac:dyDescent="0.25">
      <c r="A285" s="2"/>
      <c r="B285" s="2"/>
      <c r="C285" s="2"/>
      <c r="D285" s="2"/>
      <c r="E285" s="2"/>
      <c r="F285" s="2"/>
      <c r="G285" s="1"/>
      <c r="H285" s="1"/>
      <c r="I285" s="1"/>
      <c r="J285" s="1"/>
      <c r="K285" s="1"/>
      <c r="L285" s="1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4.25" customHeight="1" x14ac:dyDescent="0.25">
      <c r="A286" s="2"/>
      <c r="B286" s="2"/>
      <c r="C286" s="2"/>
      <c r="D286" s="2"/>
      <c r="E286" s="2"/>
      <c r="F286" s="2"/>
      <c r="G286" s="1"/>
      <c r="H286" s="1"/>
      <c r="I286" s="1"/>
      <c r="J286" s="1"/>
      <c r="K286" s="1"/>
      <c r="L286" s="1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4.25" customHeight="1" x14ac:dyDescent="0.25">
      <c r="A287" s="2"/>
      <c r="B287" s="2"/>
      <c r="C287" s="2"/>
      <c r="D287" s="2"/>
      <c r="E287" s="2"/>
      <c r="F287" s="2"/>
      <c r="G287" s="1"/>
      <c r="H287" s="1"/>
      <c r="I287" s="1"/>
      <c r="J287" s="1"/>
      <c r="K287" s="1"/>
      <c r="L287" s="1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4.25" customHeight="1" x14ac:dyDescent="0.25">
      <c r="A288" s="2"/>
      <c r="B288" s="2"/>
      <c r="C288" s="2"/>
      <c r="D288" s="2"/>
      <c r="E288" s="2"/>
      <c r="F288" s="2"/>
      <c r="G288" s="1"/>
      <c r="H288" s="1"/>
      <c r="I288" s="1"/>
      <c r="J288" s="1"/>
      <c r="K288" s="1"/>
      <c r="L288" s="1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4.25" customHeight="1" x14ac:dyDescent="0.25">
      <c r="A289" s="2"/>
      <c r="B289" s="2"/>
      <c r="C289" s="2"/>
      <c r="D289" s="2"/>
      <c r="E289" s="2"/>
      <c r="F289" s="2"/>
      <c r="G289" s="1"/>
      <c r="H289" s="1"/>
      <c r="I289" s="1"/>
      <c r="J289" s="1"/>
      <c r="K289" s="1"/>
      <c r="L289" s="1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4.25" customHeight="1" x14ac:dyDescent="0.25">
      <c r="A290" s="2"/>
      <c r="B290" s="2"/>
      <c r="C290" s="2"/>
      <c r="D290" s="2"/>
      <c r="E290" s="2"/>
      <c r="F290" s="2"/>
      <c r="G290" s="1"/>
      <c r="H290" s="1"/>
      <c r="I290" s="1"/>
      <c r="J290" s="1"/>
      <c r="K290" s="1"/>
      <c r="L290" s="1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4.25" customHeight="1" x14ac:dyDescent="0.25">
      <c r="A291" s="2"/>
      <c r="B291" s="2"/>
      <c r="C291" s="2"/>
      <c r="D291" s="2"/>
      <c r="E291" s="2"/>
      <c r="F291" s="2"/>
      <c r="G291" s="1"/>
      <c r="H291" s="1"/>
      <c r="I291" s="1"/>
      <c r="J291" s="1"/>
      <c r="K291" s="1"/>
      <c r="L291" s="1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4.25" customHeight="1" x14ac:dyDescent="0.25">
      <c r="A292" s="2"/>
      <c r="B292" s="2"/>
      <c r="C292" s="2"/>
      <c r="D292" s="2"/>
      <c r="E292" s="2"/>
      <c r="F292" s="2"/>
      <c r="G292" s="1"/>
      <c r="H292" s="1"/>
      <c r="I292" s="1"/>
      <c r="J292" s="1"/>
      <c r="K292" s="1"/>
      <c r="L292" s="1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4.25" customHeight="1" x14ac:dyDescent="0.25">
      <c r="A293" s="2"/>
      <c r="B293" s="2"/>
      <c r="C293" s="2"/>
      <c r="D293" s="2"/>
      <c r="E293" s="2"/>
      <c r="F293" s="2"/>
      <c r="G293" s="1"/>
      <c r="H293" s="1"/>
      <c r="I293" s="1"/>
      <c r="J293" s="1"/>
      <c r="K293" s="1"/>
      <c r="L293" s="1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4.25" customHeight="1" x14ac:dyDescent="0.25">
      <c r="A294" s="2"/>
      <c r="B294" s="2"/>
      <c r="C294" s="2"/>
      <c r="D294" s="2"/>
      <c r="E294" s="2"/>
      <c r="F294" s="2"/>
      <c r="G294" s="1"/>
      <c r="H294" s="1"/>
      <c r="I294" s="1"/>
      <c r="J294" s="1"/>
      <c r="K294" s="1"/>
      <c r="L294" s="1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4.25" customHeight="1" x14ac:dyDescent="0.25">
      <c r="A295" s="2"/>
      <c r="B295" s="2"/>
      <c r="C295" s="2"/>
      <c r="D295" s="2"/>
      <c r="E295" s="2"/>
      <c r="F295" s="2"/>
      <c r="G295" s="1"/>
      <c r="H295" s="1"/>
      <c r="I295" s="1"/>
      <c r="J295" s="1"/>
      <c r="K295" s="1"/>
      <c r="L295" s="1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4.25" customHeight="1" x14ac:dyDescent="0.25">
      <c r="A296" s="2"/>
      <c r="B296" s="2"/>
      <c r="C296" s="2"/>
      <c r="D296" s="2"/>
      <c r="E296" s="2"/>
      <c r="F296" s="2"/>
      <c r="G296" s="1"/>
      <c r="H296" s="1"/>
      <c r="I296" s="1"/>
      <c r="J296" s="1"/>
      <c r="K296" s="1"/>
      <c r="L296" s="1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4.25" customHeight="1" x14ac:dyDescent="0.25">
      <c r="A297" s="2"/>
      <c r="B297" s="2"/>
      <c r="C297" s="2"/>
      <c r="D297" s="2"/>
      <c r="E297" s="2"/>
      <c r="F297" s="2"/>
      <c r="G297" s="1"/>
      <c r="H297" s="1"/>
      <c r="I297" s="1"/>
      <c r="J297" s="1"/>
      <c r="K297" s="1"/>
      <c r="L297" s="1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4.25" customHeight="1" x14ac:dyDescent="0.25">
      <c r="A298" s="2"/>
      <c r="B298" s="2"/>
      <c r="C298" s="2"/>
      <c r="D298" s="2"/>
      <c r="E298" s="2"/>
      <c r="F298" s="2"/>
      <c r="G298" s="1"/>
      <c r="H298" s="1"/>
      <c r="I298" s="1"/>
      <c r="J298" s="1"/>
      <c r="K298" s="1"/>
      <c r="L298" s="1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4.25" customHeight="1" x14ac:dyDescent="0.25">
      <c r="A299" s="2"/>
      <c r="B299" s="2"/>
      <c r="C299" s="2"/>
      <c r="D299" s="2"/>
      <c r="E299" s="2"/>
      <c r="F299" s="2"/>
      <c r="G299" s="1"/>
      <c r="H299" s="1"/>
      <c r="I299" s="1"/>
      <c r="J299" s="1"/>
      <c r="K299" s="1"/>
      <c r="L299" s="1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4.25" customHeight="1" x14ac:dyDescent="0.25">
      <c r="A300" s="2"/>
      <c r="B300" s="2"/>
      <c r="C300" s="2"/>
      <c r="D300" s="2"/>
      <c r="E300" s="2"/>
      <c r="F300" s="2"/>
      <c r="G300" s="1"/>
      <c r="H300" s="1"/>
      <c r="I300" s="1"/>
      <c r="J300" s="1"/>
      <c r="K300" s="1"/>
      <c r="L300" s="1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4.25" customHeight="1" x14ac:dyDescent="0.25">
      <c r="A301" s="2"/>
      <c r="B301" s="2"/>
      <c r="C301" s="2"/>
      <c r="D301" s="2"/>
      <c r="E301" s="2"/>
      <c r="F301" s="2"/>
      <c r="G301" s="1"/>
      <c r="H301" s="1"/>
      <c r="I301" s="1"/>
      <c r="J301" s="1"/>
      <c r="K301" s="1"/>
      <c r="L301" s="1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4.25" customHeight="1" x14ac:dyDescent="0.25">
      <c r="A302" s="2"/>
      <c r="B302" s="2"/>
      <c r="C302" s="2"/>
      <c r="D302" s="2"/>
      <c r="E302" s="2"/>
      <c r="F302" s="2"/>
      <c r="G302" s="1"/>
      <c r="H302" s="1"/>
      <c r="I302" s="1"/>
      <c r="J302" s="1"/>
      <c r="K302" s="1"/>
      <c r="L302" s="1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4.25" customHeight="1" x14ac:dyDescent="0.25">
      <c r="A303" s="2"/>
      <c r="B303" s="2"/>
      <c r="C303" s="2"/>
      <c r="D303" s="2"/>
      <c r="E303" s="2"/>
      <c r="F303" s="2"/>
      <c r="G303" s="1"/>
      <c r="H303" s="1"/>
      <c r="I303" s="1"/>
      <c r="J303" s="1"/>
      <c r="K303" s="1"/>
      <c r="L303" s="1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4.25" customHeight="1" x14ac:dyDescent="0.25">
      <c r="A304" s="2"/>
      <c r="B304" s="2"/>
      <c r="C304" s="2"/>
      <c r="D304" s="2"/>
      <c r="E304" s="2"/>
      <c r="F304" s="2"/>
      <c r="G304" s="1"/>
      <c r="H304" s="1"/>
      <c r="I304" s="1"/>
      <c r="J304" s="1"/>
      <c r="K304" s="1"/>
      <c r="L304" s="1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4.25" customHeight="1" x14ac:dyDescent="0.25">
      <c r="A305" s="2"/>
      <c r="B305" s="2"/>
      <c r="C305" s="2"/>
      <c r="D305" s="2"/>
      <c r="E305" s="2"/>
      <c r="F305" s="2"/>
      <c r="G305" s="1"/>
      <c r="H305" s="1"/>
      <c r="I305" s="1"/>
      <c r="J305" s="1"/>
      <c r="K305" s="1"/>
      <c r="L305" s="1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4.25" customHeight="1" x14ac:dyDescent="0.25">
      <c r="A306" s="2"/>
      <c r="B306" s="2"/>
      <c r="C306" s="2"/>
      <c r="D306" s="2"/>
      <c r="E306" s="2"/>
      <c r="F306" s="2"/>
      <c r="G306" s="1"/>
      <c r="H306" s="1"/>
      <c r="I306" s="1"/>
      <c r="J306" s="1"/>
      <c r="K306" s="1"/>
      <c r="L306" s="1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4.25" customHeight="1" x14ac:dyDescent="0.25">
      <c r="A307" s="2"/>
      <c r="B307" s="2"/>
      <c r="C307" s="2"/>
      <c r="D307" s="2"/>
      <c r="E307" s="2"/>
      <c r="F307" s="2"/>
      <c r="G307" s="1"/>
      <c r="H307" s="1"/>
      <c r="I307" s="1"/>
      <c r="J307" s="1"/>
      <c r="K307" s="1"/>
      <c r="L307" s="1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4.25" customHeight="1" x14ac:dyDescent="0.25">
      <c r="A308" s="2"/>
      <c r="B308" s="2"/>
      <c r="C308" s="2"/>
      <c r="D308" s="2"/>
      <c r="E308" s="2"/>
      <c r="F308" s="2"/>
      <c r="G308" s="1"/>
      <c r="H308" s="1"/>
      <c r="I308" s="1"/>
      <c r="J308" s="1"/>
      <c r="K308" s="1"/>
      <c r="L308" s="1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4.25" customHeight="1" x14ac:dyDescent="0.25">
      <c r="A309" s="2"/>
      <c r="B309" s="2"/>
      <c r="C309" s="2"/>
      <c r="D309" s="2"/>
      <c r="E309" s="2"/>
      <c r="F309" s="2"/>
      <c r="G309" s="1"/>
      <c r="H309" s="1"/>
      <c r="I309" s="1"/>
      <c r="J309" s="1"/>
      <c r="K309" s="1"/>
      <c r="L309" s="1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4.25" customHeight="1" x14ac:dyDescent="0.25">
      <c r="A310" s="2"/>
      <c r="B310" s="2"/>
      <c r="C310" s="2"/>
      <c r="D310" s="2"/>
      <c r="E310" s="2"/>
      <c r="F310" s="2"/>
      <c r="G310" s="1"/>
      <c r="H310" s="1"/>
      <c r="I310" s="1"/>
      <c r="J310" s="1"/>
      <c r="K310" s="1"/>
      <c r="L310" s="1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5"/>
    <row r="312" spans="1:27" ht="15.75" customHeight="1" x14ac:dyDescent="0.25"/>
    <row r="313" spans="1:27" ht="15.75" customHeight="1" x14ac:dyDescent="0.25"/>
    <row r="314" spans="1:27" ht="15.75" customHeight="1" x14ac:dyDescent="0.25"/>
    <row r="315" spans="1:27" ht="15.75" customHeight="1" x14ac:dyDescent="0.25"/>
    <row r="316" spans="1:27" ht="15.75" customHeight="1" x14ac:dyDescent="0.25"/>
    <row r="317" spans="1:27" ht="15.75" customHeight="1" x14ac:dyDescent="0.25"/>
    <row r="318" spans="1:27" ht="15.75" customHeight="1" x14ac:dyDescent="0.25"/>
    <row r="319" spans="1:27" ht="15.75" customHeight="1" x14ac:dyDescent="0.25"/>
    <row r="320" spans="1:27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</sheetData>
  <sheetProtection algorithmName="SHA-512" hashValue="lbTF+aNqB/p06wcFHCGpUK4vpqpNiLvcG3ac4osngB7RjoHMsA3b0SFEtzadsunLCL7SxlYnQnLl9C1boE79gw==" saltValue="Gj/7c+pLhndStHhIiwDDiQ==" spinCount="100000" sheet="1" objects="1" scenarios="1" selectLockedCells="1"/>
  <mergeCells count="47">
    <mergeCell ref="C6:D6"/>
    <mergeCell ref="C7:D7"/>
    <mergeCell ref="F6:G6"/>
    <mergeCell ref="F7:G7"/>
    <mergeCell ref="A1:G1"/>
    <mergeCell ref="A2:G2"/>
    <mergeCell ref="C4:G4"/>
    <mergeCell ref="C5:G5"/>
    <mergeCell ref="E21:G21"/>
    <mergeCell ref="E22:G22"/>
    <mergeCell ref="E23:F23"/>
    <mergeCell ref="E26:G26"/>
    <mergeCell ref="E27:G27"/>
    <mergeCell ref="E28:G28"/>
    <mergeCell ref="E29:G29"/>
    <mergeCell ref="E30:G30"/>
    <mergeCell ref="E31:G31"/>
    <mergeCell ref="E32:G32"/>
    <mergeCell ref="E33:G33"/>
    <mergeCell ref="E47:F47"/>
    <mergeCell ref="A63:G63"/>
    <mergeCell ref="A64:G64"/>
    <mergeCell ref="C66:E66"/>
    <mergeCell ref="C67:E67"/>
    <mergeCell ref="C68:E68"/>
    <mergeCell ref="C69:E69"/>
    <mergeCell ref="C70:E70"/>
    <mergeCell ref="C71:E71"/>
    <mergeCell ref="A72:G72"/>
    <mergeCell ref="A73:G75"/>
    <mergeCell ref="A76:G76"/>
    <mergeCell ref="A77:G79"/>
    <mergeCell ref="A80:G80"/>
    <mergeCell ref="A81:C81"/>
    <mergeCell ref="A84:G86"/>
    <mergeCell ref="A87:G87"/>
    <mergeCell ref="A88:G100"/>
    <mergeCell ref="A101:G101"/>
    <mergeCell ref="C105:F106"/>
    <mergeCell ref="C108:F109"/>
    <mergeCell ref="A102:C102"/>
    <mergeCell ref="D102:E102"/>
    <mergeCell ref="F102:G102"/>
    <mergeCell ref="A103:C103"/>
    <mergeCell ref="D103:E103"/>
    <mergeCell ref="F103:G103"/>
    <mergeCell ref="A104:G104"/>
  </mergeCells>
  <conditionalFormatting sqref="C69">
    <cfRule type="cellIs" dxfId="6" priority="9" operator="equal">
      <formula>0</formula>
    </cfRule>
  </conditionalFormatting>
  <conditionalFormatting sqref="D23">
    <cfRule type="cellIs" dxfId="5" priority="6" operator="equal">
      <formula>0</formula>
    </cfRule>
  </conditionalFormatting>
  <conditionalFormatting sqref="D26">
    <cfRule type="cellIs" dxfId="4" priority="3" operator="equal">
      <formula>0</formula>
    </cfRule>
  </conditionalFormatting>
  <conditionalFormatting sqref="D34:D39">
    <cfRule type="cellIs" dxfId="3" priority="2" operator="equal">
      <formula>0</formula>
    </cfRule>
  </conditionalFormatting>
  <conditionalFormatting sqref="D43">
    <cfRule type="cellIs" dxfId="2" priority="1" operator="equal">
      <formula>0</formula>
    </cfRule>
  </conditionalFormatting>
  <conditionalFormatting sqref="E34">
    <cfRule type="cellIs" dxfId="1" priority="4" operator="equal">
      <formula>0</formula>
    </cfRule>
  </conditionalFormatting>
  <dataValidations count="8">
    <dataValidation type="list" allowBlank="1" showInputMessage="1" showErrorMessage="1" prompt="Input Error - Please select an option from the drop down box" sqref="D82" xr:uid="{00000000-0002-0000-0000-000000000000}">
      <formula1>$H$77:$H$78</formula1>
    </dataValidation>
    <dataValidation type="list" allowBlank="1" showInputMessage="1" showErrorMessage="1" prompt="Input Error - Please select an option from the drop down menu_x000a_" sqref="C70" xr:uid="{00000000-0002-0000-0000-000001000000}">
      <formula1>$H$70:$H$73</formula1>
    </dataValidation>
    <dataValidation type="list" allowBlank="1" showInputMessage="1" showErrorMessage="1" prompt="Incorrect Input - Please choose an option from the drop down box" sqref="D81" xr:uid="{00000000-0002-0000-0000-000002000000}">
      <formula1>$H$77:$H$78</formula1>
    </dataValidation>
    <dataValidation type="decimal" allowBlank="1" showInputMessage="1" showErrorMessage="1" errorTitle="Womp Womp" error="Please enter a percentage between 0% and 100%" sqref="D45" xr:uid="{F279D073-E469-4060-BC0E-1C43B855E2EF}">
      <formula1>0</formula1>
      <formula2>1</formula2>
    </dataValidation>
    <dataValidation type="list" allowBlank="1" showInputMessage="1" showErrorMessage="1" prompt="Input Error - Please select an option from the drop down list" sqref="F8:F15" xr:uid="{00000000-0002-0000-0000-000003000000}">
      <formula1>$H$17:$H$33</formula1>
    </dataValidation>
    <dataValidation type="list" allowBlank="1" showInputMessage="1" showErrorMessage="1" sqref="F7:G7" xr:uid="{DD4B54CA-DE7B-40AB-8BE6-5A0265A91E8F}">
      <formula1>$H$26:$H$33</formula1>
    </dataValidation>
    <dataValidation type="list" allowBlank="1" showInputMessage="1" showErrorMessage="1" sqref="E42:E43" xr:uid="{09B4F43D-2CC3-484D-9952-0DEA76E6B1F9}">
      <formula1>$J$3:$J$103</formula1>
    </dataValidation>
    <dataValidation type="list" allowBlank="1" showInputMessage="1" showErrorMessage="1" sqref="C5:G5" xr:uid="{13BE22A6-C562-42C1-BE38-97BB89B0A8FB}">
      <formula1>$I$1:$I$121</formula1>
    </dataValidation>
  </dataValidations>
  <printOptions horizontalCentered="1" verticalCentered="1"/>
  <pageMargins left="0.497" right="0.41125" top="0.497" bottom="0.75" header="0" footer="0"/>
  <pageSetup scale="76" fitToHeight="0" orientation="portrait" r:id="rId1"/>
  <headerFooter>
    <oddFooter>&amp;L&amp;D</oddFooter>
  </headerFooter>
  <rowBreaks count="1" manualBreakCount="1">
    <brk id="62" max="1638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B2CA8B-71BB-45BA-8A23-97569574D52B}">
          <x14:formula1>
            <xm:f>'Building List'!$B$2:$B$4424</xm:f>
          </x14:formula1>
          <xm:sqref>F6:G6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A5" sqref="A5:B5"/>
    </sheetView>
  </sheetViews>
  <sheetFormatPr defaultColWidth="14.42578125" defaultRowHeight="15" customHeight="1" x14ac:dyDescent="0.3"/>
  <cols>
    <col min="1" max="1" width="20.28515625" style="33" customWidth="1"/>
    <col min="2" max="2" width="29" style="33" customWidth="1"/>
    <col min="3" max="3" width="18.28515625" style="33" customWidth="1"/>
    <col min="4" max="4" width="17.28515625" style="33" customWidth="1"/>
    <col min="5" max="5" width="16.28515625" style="33" customWidth="1"/>
    <col min="6" max="6" width="16.42578125" style="33" customWidth="1"/>
    <col min="7" max="26" width="8.7109375" customWidth="1"/>
  </cols>
  <sheetData>
    <row r="1" spans="1:26" ht="18.75" customHeight="1" x14ac:dyDescent="0.3">
      <c r="A1" s="295" t="s">
        <v>0</v>
      </c>
      <c r="B1" s="241"/>
      <c r="C1" s="241"/>
      <c r="D1" s="241"/>
      <c r="E1" s="241"/>
      <c r="F1" s="260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 x14ac:dyDescent="0.3">
      <c r="A2" s="296" t="s">
        <v>129</v>
      </c>
      <c r="B2" s="241"/>
      <c r="C2" s="241"/>
      <c r="D2" s="241"/>
      <c r="E2" s="241"/>
      <c r="F2" s="260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26"/>
      <c r="B3" s="26"/>
      <c r="C3" s="27"/>
      <c r="D3" s="28"/>
      <c r="E3" s="28"/>
      <c r="F3" s="22"/>
      <c r="G3" s="1"/>
      <c r="H3" s="1"/>
      <c r="I3" s="1"/>
      <c r="J3" s="1"/>
      <c r="K3" s="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x14ac:dyDescent="0.3">
      <c r="A4" s="297" t="s">
        <v>66</v>
      </c>
      <c r="B4" s="298"/>
      <c r="C4" s="61" t="s">
        <v>67</v>
      </c>
      <c r="D4" s="61" t="s">
        <v>68</v>
      </c>
      <c r="E4" s="61" t="s">
        <v>69</v>
      </c>
      <c r="F4" s="62" t="s">
        <v>70</v>
      </c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x14ac:dyDescent="0.3">
      <c r="A5" s="293"/>
      <c r="B5" s="294"/>
      <c r="C5" s="63"/>
      <c r="D5" s="64"/>
      <c r="E5" s="65"/>
      <c r="F5" s="66">
        <f>D5*E5</f>
        <v>0</v>
      </c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3">
      <c r="A6" s="293"/>
      <c r="B6" s="294"/>
      <c r="C6" s="63"/>
      <c r="D6" s="64"/>
      <c r="E6" s="65"/>
      <c r="F6" s="66">
        <f t="shared" ref="F6:F19" si="0">D6*E6</f>
        <v>0</v>
      </c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3">
      <c r="A7" s="293"/>
      <c r="B7" s="294"/>
      <c r="C7" s="63"/>
      <c r="D7" s="64"/>
      <c r="E7" s="65"/>
      <c r="F7" s="66">
        <f t="shared" si="0"/>
        <v>0</v>
      </c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3">
      <c r="A8" s="293"/>
      <c r="B8" s="294"/>
      <c r="C8" s="63"/>
      <c r="D8" s="64"/>
      <c r="E8" s="65"/>
      <c r="F8" s="66">
        <f t="shared" si="0"/>
        <v>0</v>
      </c>
      <c r="G8" s="1"/>
      <c r="H8" s="1"/>
      <c r="I8" s="1"/>
      <c r="J8" s="1"/>
      <c r="K8" s="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3">
      <c r="A9" s="293"/>
      <c r="B9" s="294"/>
      <c r="C9" s="63"/>
      <c r="D9" s="64"/>
      <c r="E9" s="65"/>
      <c r="F9" s="66">
        <f t="shared" si="0"/>
        <v>0</v>
      </c>
      <c r="G9" s="1"/>
      <c r="H9" s="1"/>
      <c r="I9" s="1"/>
      <c r="J9" s="1"/>
      <c r="K9" s="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3">
      <c r="A10" s="293"/>
      <c r="B10" s="294"/>
      <c r="C10" s="63"/>
      <c r="D10" s="64"/>
      <c r="E10" s="65"/>
      <c r="F10" s="66">
        <f t="shared" si="0"/>
        <v>0</v>
      </c>
      <c r="G10" s="1"/>
      <c r="H10" s="1"/>
      <c r="I10" s="1"/>
      <c r="J10" s="1"/>
      <c r="K10" s="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3">
      <c r="A11" s="293"/>
      <c r="B11" s="294"/>
      <c r="C11" s="63"/>
      <c r="D11" s="64"/>
      <c r="E11" s="65"/>
      <c r="F11" s="66">
        <f t="shared" si="0"/>
        <v>0</v>
      </c>
      <c r="G11" s="1"/>
      <c r="H11" s="1"/>
      <c r="I11" s="1"/>
      <c r="J11" s="1"/>
      <c r="K11" s="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3">
      <c r="A12" s="293"/>
      <c r="B12" s="294"/>
      <c r="C12" s="63"/>
      <c r="D12" s="64"/>
      <c r="E12" s="65"/>
      <c r="F12" s="66">
        <f t="shared" si="0"/>
        <v>0</v>
      </c>
      <c r="G12" s="1"/>
      <c r="H12" s="1"/>
      <c r="I12" s="1"/>
      <c r="J12" s="1"/>
      <c r="K12" s="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3">
      <c r="A13" s="293"/>
      <c r="B13" s="294"/>
      <c r="C13" s="63"/>
      <c r="D13" s="64"/>
      <c r="E13" s="65"/>
      <c r="F13" s="66">
        <f t="shared" si="0"/>
        <v>0</v>
      </c>
      <c r="G13" s="1"/>
      <c r="H13" s="1"/>
      <c r="I13" s="1"/>
      <c r="J13" s="1"/>
      <c r="K13" s="1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3">
      <c r="A14" s="293"/>
      <c r="B14" s="294"/>
      <c r="C14" s="63"/>
      <c r="D14" s="64"/>
      <c r="E14" s="65"/>
      <c r="F14" s="66">
        <f t="shared" si="0"/>
        <v>0</v>
      </c>
      <c r="G14" s="1"/>
      <c r="H14" s="1"/>
      <c r="I14" s="1"/>
      <c r="J14" s="1"/>
      <c r="K14" s="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3">
      <c r="A15" s="293"/>
      <c r="B15" s="294"/>
      <c r="C15" s="63"/>
      <c r="D15" s="64"/>
      <c r="E15" s="65"/>
      <c r="F15" s="66">
        <f t="shared" si="0"/>
        <v>0</v>
      </c>
      <c r="G15" s="1"/>
      <c r="H15" s="1"/>
      <c r="I15" s="1"/>
      <c r="J15" s="1"/>
      <c r="K15" s="1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3">
      <c r="A16" s="293"/>
      <c r="B16" s="294"/>
      <c r="C16" s="63"/>
      <c r="D16" s="64"/>
      <c r="E16" s="65"/>
      <c r="F16" s="66">
        <f t="shared" si="0"/>
        <v>0</v>
      </c>
      <c r="G16" s="1"/>
      <c r="H16" s="1"/>
      <c r="I16" s="1"/>
      <c r="J16" s="1"/>
      <c r="K16" s="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3">
      <c r="A17" s="293"/>
      <c r="B17" s="294"/>
      <c r="C17" s="63"/>
      <c r="D17" s="64"/>
      <c r="E17" s="65"/>
      <c r="F17" s="66">
        <f t="shared" si="0"/>
        <v>0</v>
      </c>
      <c r="G17" s="1"/>
      <c r="H17" s="1"/>
      <c r="I17" s="1"/>
      <c r="J17" s="1"/>
      <c r="K17" s="1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3">
      <c r="A18" s="293"/>
      <c r="B18" s="294"/>
      <c r="C18" s="63"/>
      <c r="D18" s="64"/>
      <c r="E18" s="65"/>
      <c r="F18" s="66">
        <f t="shared" si="0"/>
        <v>0</v>
      </c>
      <c r="G18" s="1"/>
      <c r="H18" s="1"/>
      <c r="I18" s="1"/>
      <c r="J18" s="1"/>
      <c r="K18" s="1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3">
      <c r="A19" s="293"/>
      <c r="B19" s="294"/>
      <c r="C19" s="63"/>
      <c r="D19" s="64"/>
      <c r="E19" s="65"/>
      <c r="F19" s="66">
        <f t="shared" si="0"/>
        <v>0</v>
      </c>
      <c r="G19" s="1"/>
      <c r="H19" s="1"/>
      <c r="I19" s="1"/>
      <c r="J19" s="1"/>
      <c r="K19" s="1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5">
      <c r="A20" s="67"/>
      <c r="B20" s="68"/>
      <c r="C20" s="63"/>
      <c r="D20" s="64"/>
      <c r="E20" s="65"/>
      <c r="F20" s="66"/>
      <c r="G20" s="1"/>
      <c r="H20" s="1"/>
      <c r="I20" s="1"/>
      <c r="J20" s="1"/>
      <c r="K20" s="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5">
      <c r="A21" s="67"/>
      <c r="B21" s="68"/>
      <c r="C21" s="63"/>
      <c r="D21" s="64"/>
      <c r="E21" s="65"/>
      <c r="F21" s="66"/>
      <c r="G21" s="1"/>
      <c r="H21" s="1"/>
      <c r="I21" s="1"/>
      <c r="J21" s="1"/>
      <c r="K21" s="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5">
      <c r="A22" s="67"/>
      <c r="B22" s="68"/>
      <c r="C22" s="63"/>
      <c r="D22" s="64"/>
      <c r="E22" s="65"/>
      <c r="F22" s="66"/>
      <c r="G22" s="1"/>
      <c r="H22" s="1"/>
      <c r="I22" s="1"/>
      <c r="J22" s="1"/>
      <c r="K22" s="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5">
      <c r="A23" s="67"/>
      <c r="B23" s="68"/>
      <c r="C23" s="63"/>
      <c r="D23" s="64"/>
      <c r="E23" s="65"/>
      <c r="F23" s="66"/>
      <c r="G23" s="1"/>
      <c r="H23" s="1"/>
      <c r="I23" s="1"/>
      <c r="J23" s="1"/>
      <c r="K23" s="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5">
      <c r="A24" s="67"/>
      <c r="B24" s="68"/>
      <c r="C24" s="63"/>
      <c r="D24" s="64"/>
      <c r="E24" s="65"/>
      <c r="F24" s="66"/>
      <c r="G24" s="1"/>
      <c r="H24" s="1"/>
      <c r="I24" s="1"/>
      <c r="J24" s="1"/>
      <c r="K24" s="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5">
      <c r="A25" s="67"/>
      <c r="B25" s="68"/>
      <c r="C25" s="63"/>
      <c r="D25" s="64"/>
      <c r="E25" s="65"/>
      <c r="F25" s="66"/>
      <c r="G25" s="1"/>
      <c r="H25" s="1"/>
      <c r="I25" s="1"/>
      <c r="J25" s="1"/>
      <c r="K25" s="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5">
      <c r="A26" s="67"/>
      <c r="B26" s="68"/>
      <c r="C26" s="63"/>
      <c r="D26" s="64"/>
      <c r="E26" s="65"/>
      <c r="F26" s="66"/>
      <c r="G26" s="1"/>
      <c r="H26" s="1"/>
      <c r="I26" s="1"/>
      <c r="J26" s="1"/>
      <c r="K26" s="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5">
      <c r="A27" s="67"/>
      <c r="B27" s="68"/>
      <c r="C27" s="63"/>
      <c r="D27" s="64"/>
      <c r="E27" s="65"/>
      <c r="F27" s="66"/>
      <c r="G27" s="1"/>
      <c r="H27" s="1"/>
      <c r="I27" s="1"/>
      <c r="J27" s="1"/>
      <c r="K27" s="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93"/>
      <c r="B28" s="294"/>
      <c r="C28" s="63"/>
      <c r="D28" s="64"/>
      <c r="E28" s="65"/>
      <c r="F28" s="66">
        <f t="shared" ref="F28:F40" si="1">D28*E28</f>
        <v>0</v>
      </c>
      <c r="G28" s="1"/>
      <c r="H28" s="1"/>
      <c r="I28" s="1"/>
      <c r="J28" s="1"/>
      <c r="K28" s="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3">
      <c r="A29" s="293"/>
      <c r="B29" s="294"/>
      <c r="C29" s="63"/>
      <c r="D29" s="64"/>
      <c r="E29" s="65"/>
      <c r="F29" s="66">
        <f t="shared" si="1"/>
        <v>0</v>
      </c>
      <c r="G29" s="1"/>
      <c r="H29" s="1"/>
      <c r="I29" s="1"/>
      <c r="J29" s="1"/>
      <c r="K29" s="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3">
      <c r="A30" s="293"/>
      <c r="B30" s="294"/>
      <c r="C30" s="63"/>
      <c r="D30" s="64"/>
      <c r="E30" s="65"/>
      <c r="F30" s="66">
        <f t="shared" si="1"/>
        <v>0</v>
      </c>
      <c r="G30" s="1"/>
      <c r="H30" s="1"/>
      <c r="I30" s="1"/>
      <c r="J30" s="1"/>
      <c r="K30" s="1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3">
      <c r="A31" s="293"/>
      <c r="B31" s="294"/>
      <c r="C31" s="63"/>
      <c r="D31" s="64"/>
      <c r="E31" s="65"/>
      <c r="F31" s="66">
        <f t="shared" si="1"/>
        <v>0</v>
      </c>
      <c r="G31" s="1"/>
      <c r="H31" s="1"/>
      <c r="I31" s="1"/>
      <c r="J31" s="1"/>
      <c r="K31" s="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3">
      <c r="A32" s="293"/>
      <c r="B32" s="294"/>
      <c r="C32" s="63"/>
      <c r="D32" s="64"/>
      <c r="E32" s="65"/>
      <c r="F32" s="66">
        <f t="shared" si="1"/>
        <v>0</v>
      </c>
      <c r="G32" s="1"/>
      <c r="H32" s="1"/>
      <c r="I32" s="1"/>
      <c r="J32" s="1"/>
      <c r="K32" s="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3">
      <c r="A33" s="293"/>
      <c r="B33" s="294"/>
      <c r="C33" s="63"/>
      <c r="D33" s="64"/>
      <c r="E33" s="65"/>
      <c r="F33" s="66">
        <f t="shared" si="1"/>
        <v>0</v>
      </c>
      <c r="G33" s="1"/>
      <c r="H33" s="1"/>
      <c r="I33" s="1"/>
      <c r="J33" s="1"/>
      <c r="K33" s="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93"/>
      <c r="B34" s="294"/>
      <c r="C34" s="63"/>
      <c r="D34" s="64"/>
      <c r="E34" s="65"/>
      <c r="F34" s="66">
        <f t="shared" si="1"/>
        <v>0</v>
      </c>
      <c r="G34" s="1"/>
      <c r="H34" s="1"/>
      <c r="I34" s="1"/>
      <c r="J34" s="1"/>
      <c r="K34" s="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93"/>
      <c r="B35" s="294"/>
      <c r="C35" s="63"/>
      <c r="D35" s="64"/>
      <c r="E35" s="65"/>
      <c r="F35" s="66">
        <f t="shared" si="1"/>
        <v>0</v>
      </c>
      <c r="G35" s="1"/>
      <c r="H35" s="1"/>
      <c r="I35" s="1"/>
      <c r="J35" s="1"/>
      <c r="K35" s="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93"/>
      <c r="B36" s="294"/>
      <c r="C36" s="63"/>
      <c r="D36" s="64"/>
      <c r="E36" s="65"/>
      <c r="F36" s="66">
        <f t="shared" si="1"/>
        <v>0</v>
      </c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93"/>
      <c r="B37" s="294"/>
      <c r="C37" s="63"/>
      <c r="D37" s="64"/>
      <c r="E37" s="65"/>
      <c r="F37" s="66">
        <f t="shared" si="1"/>
        <v>0</v>
      </c>
      <c r="G37" s="1"/>
      <c r="H37" s="1"/>
      <c r="I37" s="1"/>
      <c r="J37" s="1"/>
      <c r="K37" s="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93"/>
      <c r="B38" s="294"/>
      <c r="C38" s="63"/>
      <c r="D38" s="64"/>
      <c r="E38" s="65"/>
      <c r="F38" s="66">
        <f t="shared" si="1"/>
        <v>0</v>
      </c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93"/>
      <c r="B39" s="294"/>
      <c r="C39" s="63"/>
      <c r="D39" s="64"/>
      <c r="E39" s="65"/>
      <c r="F39" s="66">
        <f t="shared" si="1"/>
        <v>0</v>
      </c>
      <c r="G39" s="1"/>
      <c r="H39" s="1"/>
      <c r="I39" s="1"/>
      <c r="J39" s="1"/>
      <c r="K39" s="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93"/>
      <c r="B40" s="294"/>
      <c r="C40" s="63"/>
      <c r="D40" s="64"/>
      <c r="E40" s="65"/>
      <c r="F40" s="66">
        <f t="shared" si="1"/>
        <v>0</v>
      </c>
      <c r="G40" s="1"/>
      <c r="H40" s="1"/>
      <c r="I40" s="1"/>
      <c r="J40" s="1"/>
      <c r="K40" s="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69" t="s">
        <v>71</v>
      </c>
      <c r="B41" s="70"/>
      <c r="C41" s="70"/>
      <c r="D41" s="71"/>
      <c r="E41" s="71"/>
      <c r="F41" s="72">
        <f>SUM(F5:F40)</f>
        <v>0</v>
      </c>
      <c r="G41" s="1"/>
      <c r="H41" s="1"/>
      <c r="I41" s="1"/>
      <c r="J41" s="1"/>
      <c r="K41" s="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73"/>
      <c r="B42" s="74"/>
      <c r="C42" s="74"/>
      <c r="D42" s="75"/>
      <c r="E42" s="75"/>
      <c r="F42" s="36"/>
      <c r="G42" s="1"/>
      <c r="H42" s="1"/>
      <c r="I42" s="1"/>
      <c r="J42" s="1"/>
      <c r="K42" s="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73"/>
      <c r="B43" s="74"/>
      <c r="C43" s="74"/>
      <c r="D43" s="75"/>
      <c r="E43" s="75"/>
      <c r="F43" s="36"/>
      <c r="G43" s="1"/>
      <c r="H43" s="1"/>
      <c r="I43" s="1"/>
      <c r="J43" s="1"/>
      <c r="K43" s="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73"/>
      <c r="B44" s="74"/>
      <c r="C44" s="74"/>
      <c r="D44" s="75"/>
      <c r="E44" s="75"/>
      <c r="F44" s="36"/>
      <c r="G44" s="1"/>
      <c r="H44" s="1"/>
      <c r="I44" s="1"/>
      <c r="J44" s="1"/>
      <c r="K44" s="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73"/>
      <c r="B45" s="74"/>
      <c r="C45" s="74"/>
      <c r="D45" s="75"/>
      <c r="E45" s="75"/>
      <c r="F45" s="36"/>
      <c r="G45" s="1"/>
      <c r="H45" s="1"/>
      <c r="I45" s="1"/>
      <c r="J45" s="1"/>
      <c r="K45" s="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73"/>
      <c r="B46" s="74"/>
      <c r="C46" s="74"/>
      <c r="D46" s="75"/>
      <c r="E46" s="75"/>
      <c r="F46" s="36"/>
      <c r="G46" s="1"/>
      <c r="H46" s="1"/>
      <c r="I46" s="1"/>
      <c r="J46" s="1"/>
      <c r="K46" s="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73"/>
      <c r="B47" s="74"/>
      <c r="C47" s="74"/>
      <c r="D47" s="75"/>
      <c r="E47" s="75"/>
      <c r="F47" s="36"/>
      <c r="G47" s="1"/>
      <c r="H47" s="1"/>
      <c r="I47" s="1"/>
      <c r="J47" s="1"/>
      <c r="K47" s="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73"/>
      <c r="B48" s="74"/>
      <c r="C48" s="74"/>
      <c r="D48" s="75"/>
      <c r="E48" s="75"/>
      <c r="F48" s="36"/>
      <c r="G48" s="1"/>
      <c r="H48" s="1"/>
      <c r="I48" s="1"/>
      <c r="J48" s="1"/>
      <c r="K48" s="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73"/>
      <c r="B49" s="74"/>
      <c r="C49" s="74"/>
      <c r="D49" s="75"/>
      <c r="E49" s="75"/>
      <c r="F49" s="36"/>
      <c r="G49" s="1"/>
      <c r="H49" s="1"/>
      <c r="I49" s="1"/>
      <c r="J49" s="1"/>
      <c r="K49" s="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73"/>
      <c r="B50" s="74"/>
      <c r="C50" s="74"/>
      <c r="D50" s="75"/>
      <c r="E50" s="75"/>
      <c r="F50" s="36"/>
      <c r="G50" s="1"/>
      <c r="H50" s="1"/>
      <c r="I50" s="1"/>
      <c r="J50" s="1"/>
      <c r="K50" s="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73"/>
      <c r="B51" s="74"/>
      <c r="C51" s="74"/>
      <c r="D51" s="75"/>
      <c r="E51" s="75"/>
      <c r="F51" s="36"/>
      <c r="G51" s="1"/>
      <c r="H51" s="1"/>
      <c r="I51" s="1"/>
      <c r="J51" s="1"/>
      <c r="K51" s="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73"/>
      <c r="B52" s="74"/>
      <c r="C52" s="74"/>
      <c r="D52" s="75"/>
      <c r="E52" s="75"/>
      <c r="F52" s="36"/>
      <c r="G52" s="1"/>
      <c r="H52" s="1"/>
      <c r="I52" s="1"/>
      <c r="J52" s="1"/>
      <c r="K52" s="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73"/>
      <c r="B53" s="74"/>
      <c r="C53" s="74"/>
      <c r="D53" s="75"/>
      <c r="E53" s="75"/>
      <c r="F53" s="36"/>
      <c r="G53" s="1"/>
      <c r="H53" s="1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73"/>
      <c r="B54" s="74"/>
      <c r="C54" s="74"/>
      <c r="D54" s="75"/>
      <c r="E54" s="75"/>
      <c r="F54" s="36"/>
      <c r="G54" s="1"/>
      <c r="H54" s="1"/>
      <c r="I54" s="1"/>
      <c r="J54" s="1"/>
      <c r="K54" s="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/>
    <row r="56" spans="1:26" ht="15.75" customHeight="1" x14ac:dyDescent="0.3"/>
    <row r="57" spans="1:26" ht="15.75" customHeight="1" x14ac:dyDescent="0.3"/>
    <row r="58" spans="1:26" ht="15.75" customHeight="1" x14ac:dyDescent="0.3"/>
    <row r="59" spans="1:26" ht="15.75" customHeight="1" x14ac:dyDescent="0.3"/>
    <row r="60" spans="1:26" ht="15.75" customHeight="1" x14ac:dyDescent="0.3"/>
    <row r="61" spans="1:26" ht="15.75" customHeight="1" x14ac:dyDescent="0.3"/>
    <row r="62" spans="1:26" ht="15.75" customHeight="1" x14ac:dyDescent="0.3"/>
    <row r="63" spans="1:26" ht="15.75" customHeight="1" x14ac:dyDescent="0.3"/>
    <row r="64" spans="1:2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sheetProtection algorithmName="SHA-512" hashValue="UdWbb18W0GQ+7zXDt9pOhsYe4OedsVINpqeMuQVJAsSnrEmtYlGhCyGD3bCK2JpJENAkfIBG1CJMDW5Otn/j0w==" saltValue="lYs0tHiiswyIZYMxp+cFVg==" spinCount="100000" sheet="1" objects="1" scenarios="1" selectLockedCells="1"/>
  <mergeCells count="31">
    <mergeCell ref="A1:F1"/>
    <mergeCell ref="A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8:B28"/>
    <mergeCell ref="A29:B29"/>
    <mergeCell ref="A30:B30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37:B37"/>
  </mergeCells>
  <conditionalFormatting sqref="F5:F54 E41:E54">
    <cfRule type="cellIs" dxfId="0" priority="1" operator="equal">
      <formula>0</formula>
    </cfRule>
  </conditionalFormatting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>
      <selection activeCell="L7" sqref="L7"/>
    </sheetView>
  </sheetViews>
  <sheetFormatPr defaultColWidth="14.42578125" defaultRowHeight="15" customHeight="1" x14ac:dyDescent="0.3"/>
  <cols>
    <col min="1" max="5" width="9.42578125" style="33" customWidth="1"/>
    <col min="6" max="6" width="13" style="33" customWidth="1"/>
    <col min="7" max="7" width="13.7109375" style="33" customWidth="1"/>
    <col min="8" max="8" width="8" style="33" customWidth="1"/>
    <col min="9" max="9" width="33.5703125" style="33" customWidth="1"/>
    <col min="10" max="10" width="9.28515625" style="33" customWidth="1"/>
    <col min="11" max="11" width="1.42578125" style="33" customWidth="1"/>
    <col min="12" max="12" width="25.85546875" style="33" customWidth="1"/>
    <col min="13" max="13" width="10.7109375" style="33" hidden="1" customWidth="1"/>
    <col min="14" max="14" width="12.7109375" style="33" customWidth="1"/>
    <col min="15" max="20" width="9.28515625" style="33" customWidth="1"/>
    <col min="21" max="21" width="12.7109375" style="33" customWidth="1"/>
    <col min="22" max="26" width="9.28515625" style="33" customWidth="1"/>
    <col min="27" max="16384" width="14.42578125" style="33"/>
  </cols>
  <sheetData>
    <row r="1" spans="1:26" ht="40.5" x14ac:dyDescent="0.7">
      <c r="A1" s="311" t="s">
        <v>72</v>
      </c>
      <c r="B1" s="206"/>
      <c r="C1" s="206"/>
      <c r="D1" s="206"/>
      <c r="E1" s="206"/>
      <c r="F1" s="206"/>
      <c r="G1" s="206"/>
      <c r="H1" s="206"/>
      <c r="I1" s="206"/>
      <c r="J1" s="20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</row>
    <row r="2" spans="1:26" ht="30.75" x14ac:dyDescent="0.55000000000000004">
      <c r="A2" s="312" t="s">
        <v>73</v>
      </c>
      <c r="B2" s="206"/>
      <c r="C2" s="206"/>
      <c r="D2" s="206"/>
      <c r="E2" s="206"/>
      <c r="F2" s="206"/>
      <c r="G2" s="206"/>
      <c r="H2" s="206"/>
      <c r="I2" s="206"/>
      <c r="J2" s="206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 spans="1:26" ht="25.5" x14ac:dyDescent="0.5">
      <c r="A3" s="313" t="s">
        <v>74</v>
      </c>
      <c r="B3" s="206"/>
      <c r="C3" s="206"/>
      <c r="D3" s="206"/>
      <c r="E3" s="206"/>
      <c r="F3" s="206"/>
      <c r="G3" s="206"/>
      <c r="H3" s="206"/>
      <c r="I3" s="206"/>
      <c r="J3" s="206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</row>
    <row r="4" spans="1:26" ht="54.75" customHeight="1" x14ac:dyDescent="0.3"/>
    <row r="5" spans="1:26" ht="14.25" customHeight="1" x14ac:dyDescent="0.3">
      <c r="E5" s="79" t="s">
        <v>37</v>
      </c>
      <c r="F5" s="316">
        <f>'CBE Improvements'!C4:G4</f>
        <v>0</v>
      </c>
      <c r="G5" s="217"/>
      <c r="H5" s="217"/>
      <c r="I5" s="217"/>
      <c r="J5" s="136"/>
    </row>
    <row r="6" spans="1:26" ht="53.25" thickBot="1" x14ac:dyDescent="0.55000000000000004">
      <c r="L6" s="80" t="s">
        <v>75</v>
      </c>
      <c r="N6" s="314" t="s">
        <v>76</v>
      </c>
      <c r="O6" s="300"/>
      <c r="P6" s="300"/>
      <c r="Q6" s="300"/>
      <c r="R6" s="300"/>
      <c r="S6" s="300"/>
      <c r="T6" s="78"/>
      <c r="U6" s="315" t="s">
        <v>77</v>
      </c>
      <c r="V6" s="300"/>
      <c r="W6" s="300"/>
      <c r="X6" s="300"/>
      <c r="Y6" s="300"/>
    </row>
    <row r="7" spans="1:26" ht="14.25" customHeight="1" thickBot="1" x14ac:dyDescent="0.35">
      <c r="E7" s="79"/>
      <c r="L7" s="81">
        <v>1</v>
      </c>
      <c r="N7" s="82" t="s">
        <v>78</v>
      </c>
      <c r="O7" s="83" t="s">
        <v>79</v>
      </c>
      <c r="P7" s="84" t="s">
        <v>80</v>
      </c>
      <c r="Q7" s="84" t="s">
        <v>81</v>
      </c>
      <c r="R7" s="85" t="s">
        <v>82</v>
      </c>
      <c r="S7" s="85" t="s">
        <v>83</v>
      </c>
      <c r="U7" s="86" t="s">
        <v>78</v>
      </c>
      <c r="V7" s="87" t="s">
        <v>79</v>
      </c>
      <c r="W7" s="87" t="s">
        <v>80</v>
      </c>
      <c r="X7" s="87" t="s">
        <v>81</v>
      </c>
    </row>
    <row r="8" spans="1:26" ht="14.25" customHeight="1" thickTop="1" x14ac:dyDescent="0.3">
      <c r="N8" s="88">
        <v>0</v>
      </c>
      <c r="O8" s="89">
        <v>9.9000000000000005E-2</v>
      </c>
      <c r="P8" s="89">
        <v>0.10494000000000001</v>
      </c>
      <c r="Q8" s="89">
        <v>0.11088000000000001</v>
      </c>
      <c r="R8" s="89">
        <v>0.11682000000000001</v>
      </c>
      <c r="S8" s="89">
        <v>0.12375000000000001</v>
      </c>
      <c r="U8" s="90">
        <v>0</v>
      </c>
      <c r="V8" s="91">
        <v>0.1188</v>
      </c>
      <c r="W8" s="91">
        <v>0.12870000000000001</v>
      </c>
      <c r="X8" s="91">
        <v>0.1386</v>
      </c>
    </row>
    <row r="9" spans="1:26" ht="14.25" customHeight="1" x14ac:dyDescent="0.3">
      <c r="N9" s="88">
        <v>50000</v>
      </c>
      <c r="O9" s="89">
        <v>9.4050000000000009E-2</v>
      </c>
      <c r="P9" s="89">
        <v>9.9989999999999996E-2</v>
      </c>
      <c r="Q9" s="89">
        <v>0.10593000000000001</v>
      </c>
      <c r="R9" s="89">
        <v>0.11187000000000001</v>
      </c>
      <c r="S9" s="89">
        <v>0.1188</v>
      </c>
      <c r="U9" s="92">
        <v>50000</v>
      </c>
      <c r="V9" s="93">
        <v>0.10890000000000001</v>
      </c>
      <c r="W9" s="93">
        <v>0.1188</v>
      </c>
      <c r="X9" s="93">
        <v>0.12870000000000001</v>
      </c>
    </row>
    <row r="10" spans="1:26" ht="14.25" customHeight="1" x14ac:dyDescent="0.3">
      <c r="A10" s="304" t="str">
        <f>IF(L7=1,"Architectural Professional Fee Calculation","Engineering Professional Fee Calculation:")</f>
        <v>Architectural Professional Fee Calculation</v>
      </c>
      <c r="B10" s="305"/>
      <c r="C10" s="305"/>
      <c r="D10" s="305"/>
      <c r="E10" s="305"/>
      <c r="F10" s="305"/>
      <c r="G10" s="305"/>
      <c r="I10" s="94" t="str">
        <f>IF(L7=1,"Architectural Project Complexity","Engineering Project Complexity")</f>
        <v>Architectural Project Complexity</v>
      </c>
      <c r="L10" s="95" t="s">
        <v>84</v>
      </c>
      <c r="M10" s="96"/>
      <c r="N10" s="88">
        <v>100000</v>
      </c>
      <c r="O10" s="89">
        <v>9.1080000000000008E-2</v>
      </c>
      <c r="P10" s="89">
        <v>9.7020000000000009E-2</v>
      </c>
      <c r="Q10" s="89">
        <v>0.10296000000000001</v>
      </c>
      <c r="R10" s="89">
        <v>0.10890000000000001</v>
      </c>
      <c r="S10" s="89">
        <v>0.11583000000000002</v>
      </c>
      <c r="U10" s="92">
        <v>100000</v>
      </c>
      <c r="V10" s="93">
        <v>0.10395000000000001</v>
      </c>
      <c r="W10" s="93">
        <v>0.11385000000000001</v>
      </c>
      <c r="X10" s="93">
        <v>0.12375000000000001</v>
      </c>
    </row>
    <row r="11" spans="1:26" ht="14.25" customHeight="1" x14ac:dyDescent="0.3">
      <c r="A11" s="306" t="s">
        <v>85</v>
      </c>
      <c r="B11" s="206"/>
      <c r="C11" s="206"/>
      <c r="D11" s="206"/>
      <c r="G11" s="98">
        <f>+'CBE Improvements'!D23</f>
        <v>0</v>
      </c>
      <c r="I11" s="99" t="str">
        <f t="shared" ref="I11:I12" si="0">IF($L$7=1,L39,L43)</f>
        <v>Architectural Classification - A</v>
      </c>
      <c r="L11" s="96" t="s">
        <v>11270</v>
      </c>
      <c r="M11" s="96"/>
      <c r="N11" s="88">
        <v>150000</v>
      </c>
      <c r="O11" s="89">
        <v>8.8110000000000008E-2</v>
      </c>
      <c r="P11" s="89">
        <v>9.4050000000000009E-2</v>
      </c>
      <c r="Q11" s="89">
        <v>9.9989999999999996E-2</v>
      </c>
      <c r="R11" s="89">
        <v>0.10593000000000001</v>
      </c>
      <c r="S11" s="89">
        <v>0.11286</v>
      </c>
      <c r="U11" s="92">
        <v>150000</v>
      </c>
      <c r="V11" s="93">
        <v>9.9000000000000005E-2</v>
      </c>
      <c r="W11" s="93">
        <v>0.10890000000000001</v>
      </c>
      <c r="X11" s="93">
        <v>0.1188</v>
      </c>
    </row>
    <row r="12" spans="1:26" ht="14.25" customHeight="1" x14ac:dyDescent="0.3">
      <c r="A12" s="100"/>
      <c r="E12" s="101" t="s">
        <v>86</v>
      </c>
      <c r="G12" s="102"/>
      <c r="I12" s="307" t="str">
        <f t="shared" si="0"/>
        <v>Considerably less than average Complexity</v>
      </c>
      <c r="L12" s="96" t="s">
        <v>87</v>
      </c>
      <c r="M12" s="96"/>
      <c r="N12" s="88">
        <v>200000</v>
      </c>
      <c r="O12" s="89">
        <v>8.5140000000000007E-2</v>
      </c>
      <c r="P12" s="89">
        <v>9.1080000000000008E-2</v>
      </c>
      <c r="Q12" s="89">
        <v>9.7020000000000009E-2</v>
      </c>
      <c r="R12" s="89">
        <v>0.10296000000000001</v>
      </c>
      <c r="S12" s="89">
        <v>0.10989000000000002</v>
      </c>
      <c r="U12" s="92">
        <v>200000</v>
      </c>
      <c r="V12" s="93">
        <v>9.4050000000000009E-2</v>
      </c>
      <c r="W12" s="93">
        <v>0.10395000000000001</v>
      </c>
      <c r="X12" s="93">
        <v>0.11385000000000001</v>
      </c>
    </row>
    <row r="13" spans="1:26" ht="14.25" customHeight="1" x14ac:dyDescent="0.3">
      <c r="A13" s="306" t="s">
        <v>88</v>
      </c>
      <c r="B13" s="206"/>
      <c r="C13" s="206"/>
      <c r="D13" s="220"/>
      <c r="E13" s="137">
        <v>0</v>
      </c>
      <c r="F13" s="103" t="str">
        <f>IF(E13&gt;0,E13*G11,"")</f>
        <v/>
      </c>
      <c r="G13" s="102"/>
      <c r="I13" s="308"/>
      <c r="L13" s="96" t="s">
        <v>89</v>
      </c>
      <c r="M13" s="96"/>
      <c r="N13" s="88">
        <v>300000</v>
      </c>
      <c r="O13" s="89">
        <v>8.2170000000000007E-2</v>
      </c>
      <c r="P13" s="89">
        <v>8.8110000000000008E-2</v>
      </c>
      <c r="Q13" s="89">
        <v>9.4050000000000009E-2</v>
      </c>
      <c r="R13" s="89">
        <v>9.9989999999999996E-2</v>
      </c>
      <c r="S13" s="89">
        <v>0.10692</v>
      </c>
      <c r="U13" s="92">
        <v>300000</v>
      </c>
      <c r="V13" s="93">
        <v>8.9100000000000013E-2</v>
      </c>
      <c r="W13" s="93">
        <v>9.9000000000000005E-2</v>
      </c>
      <c r="X13" s="93">
        <v>0.10890000000000001</v>
      </c>
    </row>
    <row r="14" spans="1:26" ht="14.25" customHeight="1" x14ac:dyDescent="0.3">
      <c r="A14" s="97"/>
      <c r="B14" s="104"/>
      <c r="C14" s="104"/>
      <c r="D14" s="104"/>
      <c r="G14" s="102"/>
      <c r="I14" s="309" t="str">
        <f>IF($L$7=1,L41,L45)</f>
        <v>Warehouses, Parking Structures, Garages, Farm Structures, Residential Housing</v>
      </c>
      <c r="L14" s="96" t="s">
        <v>90</v>
      </c>
      <c r="M14" s="96"/>
      <c r="N14" s="88">
        <v>500000</v>
      </c>
      <c r="O14" s="89">
        <v>7.9200000000000007E-2</v>
      </c>
      <c r="P14" s="89">
        <v>8.5140000000000007E-2</v>
      </c>
      <c r="Q14" s="89">
        <v>9.1080000000000008E-2</v>
      </c>
      <c r="R14" s="89">
        <v>9.7020000000000009E-2</v>
      </c>
      <c r="S14" s="89">
        <v>0.10395000000000001</v>
      </c>
      <c r="U14" s="92">
        <v>500000</v>
      </c>
      <c r="V14" s="93">
        <v>8.4150000000000003E-2</v>
      </c>
      <c r="W14" s="93">
        <v>8.9100000000000013E-2</v>
      </c>
      <c r="X14" s="93">
        <v>9.6030000000000004E-2</v>
      </c>
    </row>
    <row r="15" spans="1:26" ht="14.25" customHeight="1" x14ac:dyDescent="0.3">
      <c r="A15" s="306" t="str">
        <f>IF(L7=1, "Arch. Project Complexity Classification:","Eng. Project Complexity Classification:")</f>
        <v>Arch. Project Complexity Classification:</v>
      </c>
      <c r="B15" s="206"/>
      <c r="C15" s="206"/>
      <c r="D15" s="220"/>
      <c r="E15" s="138" t="s">
        <v>91</v>
      </c>
      <c r="G15" s="102"/>
      <c r="I15" s="310"/>
      <c r="L15" s="96" t="s">
        <v>92</v>
      </c>
      <c r="M15" s="96"/>
      <c r="N15" s="88">
        <v>750000</v>
      </c>
      <c r="O15" s="89">
        <v>7.6230000000000006E-2</v>
      </c>
      <c r="P15" s="89">
        <v>8.2170000000000007E-2</v>
      </c>
      <c r="Q15" s="89">
        <v>8.8110000000000008E-2</v>
      </c>
      <c r="R15" s="89">
        <v>9.4050000000000009E-2</v>
      </c>
      <c r="S15" s="89">
        <v>0.10098000000000001</v>
      </c>
      <c r="U15" s="92">
        <v>750000</v>
      </c>
      <c r="V15" s="93">
        <v>7.9200000000000007E-2</v>
      </c>
      <c r="W15" s="93">
        <v>8.4150000000000003E-2</v>
      </c>
      <c r="X15" s="93">
        <v>9.1080000000000008E-2</v>
      </c>
    </row>
    <row r="16" spans="1:26" ht="14.25" customHeight="1" x14ac:dyDescent="0.3">
      <c r="A16" s="97"/>
      <c r="B16" s="104"/>
      <c r="C16" s="104"/>
      <c r="D16" s="104"/>
      <c r="G16" s="102"/>
      <c r="I16" s="310"/>
      <c r="L16" s="96" t="s">
        <v>93</v>
      </c>
      <c r="M16" s="96"/>
      <c r="N16" s="88">
        <v>1000000</v>
      </c>
      <c r="O16" s="89">
        <v>7.326000000000002E-2</v>
      </c>
      <c r="P16" s="89">
        <v>7.9200000000000007E-2</v>
      </c>
      <c r="Q16" s="89">
        <v>8.5140000000000007E-2</v>
      </c>
      <c r="R16" s="89">
        <v>9.1080000000000008E-2</v>
      </c>
      <c r="S16" s="89">
        <v>9.801E-2</v>
      </c>
      <c r="U16" s="92">
        <v>1000000</v>
      </c>
      <c r="V16" s="93">
        <v>7.5240000000000015E-2</v>
      </c>
      <c r="W16" s="93">
        <v>8.0190000000000011E-2</v>
      </c>
      <c r="X16" s="93">
        <v>8.7120000000000017E-2</v>
      </c>
    </row>
    <row r="17" spans="1:24" ht="14.25" customHeight="1" x14ac:dyDescent="0.3">
      <c r="A17" s="306" t="str">
        <f>IF(L7=1,"Arch. Professional Fee % and Amount:","Eng. Professional Fee % and Amount:")</f>
        <v>Arch. Professional Fee % and Amount:</v>
      </c>
      <c r="B17" s="206"/>
      <c r="C17" s="206"/>
      <c r="D17" s="220"/>
      <c r="E17" s="105">
        <f t="array" ref="E17">IF(L7=1,INDEX(ArchPercentages,MATCH(G11,ArchProjectAmounts),MATCH(E15,ArchComplexity,0)),INDEX(EngPercentages,MATCH(G11,EngProjectAmounts),MATCH(E15,EngComplexity,0)))</f>
        <v>9.9000000000000005E-2</v>
      </c>
      <c r="F17" s="103">
        <f>G11*E17</f>
        <v>0</v>
      </c>
      <c r="G17" s="106"/>
      <c r="I17" s="310"/>
      <c r="L17" s="96" t="s">
        <v>94</v>
      </c>
      <c r="M17" s="96"/>
      <c r="N17" s="88">
        <v>1500000</v>
      </c>
      <c r="O17" s="89">
        <v>7.0290000000000005E-2</v>
      </c>
      <c r="P17" s="89">
        <v>7.6230000000000006E-2</v>
      </c>
      <c r="Q17" s="89">
        <v>8.2170000000000007E-2</v>
      </c>
      <c r="R17" s="89">
        <v>8.8110000000000008E-2</v>
      </c>
      <c r="S17" s="89">
        <v>9.5040000000000013E-2</v>
      </c>
      <c r="U17" s="92">
        <v>1500000</v>
      </c>
      <c r="V17" s="93">
        <v>7.1279999999999996E-2</v>
      </c>
      <c r="W17" s="93">
        <v>7.6230000000000006E-2</v>
      </c>
      <c r="X17" s="93">
        <v>8.3160000000000012E-2</v>
      </c>
    </row>
    <row r="18" spans="1:24" ht="15.75" customHeight="1" x14ac:dyDescent="0.3">
      <c r="A18" s="299" t="s">
        <v>95</v>
      </c>
      <c r="B18" s="300"/>
      <c r="C18" s="300"/>
      <c r="D18" s="301"/>
      <c r="E18" s="107" t="str">
        <f>IF(AND(E13&gt;0,L7=1),HLOOKUP(E15,O7:S31,25),IF(AND(E13&gt;0,L7=2),HLOOKUP(E15,V7:X27,21),""))</f>
        <v/>
      </c>
      <c r="F18" s="108" t="str">
        <f>IF(E13&gt;0,G11*E13*E18,"")</f>
        <v/>
      </c>
      <c r="G18" s="106"/>
      <c r="I18" s="310"/>
      <c r="L18" s="96" t="s">
        <v>96</v>
      </c>
      <c r="M18" s="96"/>
      <c r="N18" s="88">
        <v>2000000</v>
      </c>
      <c r="O18" s="89">
        <v>6.7320000000000005E-2</v>
      </c>
      <c r="P18" s="89">
        <v>7.326000000000002E-2</v>
      </c>
      <c r="Q18" s="89">
        <v>7.9200000000000007E-2</v>
      </c>
      <c r="R18" s="89">
        <v>8.5140000000000007E-2</v>
      </c>
      <c r="S18" s="89">
        <v>9.2069999999999999E-2</v>
      </c>
      <c r="U18" s="92">
        <v>2000000</v>
      </c>
      <c r="V18" s="93">
        <v>6.93E-2</v>
      </c>
      <c r="W18" s="93">
        <v>7.425000000000001E-2</v>
      </c>
      <c r="X18" s="93">
        <v>8.1180000000000016E-2</v>
      </c>
    </row>
    <row r="19" spans="1:24" ht="14.25" customHeight="1" x14ac:dyDescent="0.3">
      <c r="A19" s="302" t="str">
        <f>IF(L7=1,"    Architectural Professional Fee (APF):","    Engineering Professional Fee (EPF):")</f>
        <v xml:space="preserve">    Architectural Professional Fee (APF):</v>
      </c>
      <c r="B19" s="303"/>
      <c r="C19" s="303"/>
      <c r="D19" s="303"/>
      <c r="E19" s="109"/>
      <c r="F19" s="109"/>
      <c r="G19" s="103">
        <f>SUM(F17:F18)</f>
        <v>0</v>
      </c>
      <c r="I19" s="310"/>
      <c r="L19" s="96" t="s">
        <v>97</v>
      </c>
      <c r="M19" s="96"/>
      <c r="N19" s="88">
        <v>3000000</v>
      </c>
      <c r="O19" s="89">
        <v>6.5340000000000009E-2</v>
      </c>
      <c r="P19" s="89">
        <v>7.1279999999999996E-2</v>
      </c>
      <c r="Q19" s="89">
        <v>7.7220000000000011E-2</v>
      </c>
      <c r="R19" s="89">
        <v>8.3160000000000012E-2</v>
      </c>
      <c r="S19" s="89">
        <v>9.0090000000000003E-2</v>
      </c>
      <c r="U19" s="92">
        <v>3000000</v>
      </c>
      <c r="V19" s="93">
        <v>6.7320000000000005E-2</v>
      </c>
      <c r="W19" s="93">
        <v>7.2270000000000001E-2</v>
      </c>
      <c r="X19" s="93">
        <v>7.9200000000000007E-2</v>
      </c>
    </row>
    <row r="20" spans="1:24" ht="14.25" customHeight="1" x14ac:dyDescent="0.3">
      <c r="F20" s="79" t="s">
        <v>98</v>
      </c>
      <c r="G20" s="139">
        <v>0</v>
      </c>
      <c r="I20" s="310"/>
      <c r="L20" s="96" t="s">
        <v>99</v>
      </c>
      <c r="M20" s="96"/>
      <c r="N20" s="88">
        <v>4000000</v>
      </c>
      <c r="O20" s="89">
        <v>6.336E-2</v>
      </c>
      <c r="P20" s="89">
        <v>6.93E-2</v>
      </c>
      <c r="Q20" s="89">
        <v>7.5240000000000015E-2</v>
      </c>
      <c r="R20" s="89">
        <v>8.1180000000000016E-2</v>
      </c>
      <c r="S20" s="89">
        <v>8.8110000000000008E-2</v>
      </c>
      <c r="U20" s="92">
        <v>4000000</v>
      </c>
      <c r="V20" s="93">
        <v>6.5340000000000009E-2</v>
      </c>
      <c r="W20" s="93">
        <v>7.0290000000000005E-2</v>
      </c>
      <c r="X20" s="93">
        <v>7.7220000000000011E-2</v>
      </c>
    </row>
    <row r="21" spans="1:24" ht="15.75" customHeight="1" x14ac:dyDescent="0.35">
      <c r="E21" s="110" t="s">
        <v>100</v>
      </c>
      <c r="F21" s="110"/>
      <c r="G21" s="111">
        <f>+G20+G19</f>
        <v>0</v>
      </c>
      <c r="I21" s="310"/>
      <c r="L21" s="96" t="s">
        <v>101</v>
      </c>
      <c r="M21" s="96"/>
      <c r="N21" s="88">
        <v>5000000</v>
      </c>
      <c r="O21" s="89">
        <v>6.1380000000000011E-2</v>
      </c>
      <c r="P21" s="89">
        <v>6.7320000000000005E-2</v>
      </c>
      <c r="Q21" s="89">
        <v>7.326000000000002E-2</v>
      </c>
      <c r="R21" s="89">
        <v>7.9200000000000007E-2</v>
      </c>
      <c r="S21" s="89">
        <v>8.6129999999999998E-2</v>
      </c>
      <c r="U21" s="92">
        <v>5000000</v>
      </c>
      <c r="V21" s="93">
        <v>6.336E-2</v>
      </c>
      <c r="W21" s="93">
        <v>6.831000000000001E-2</v>
      </c>
      <c r="X21" s="93">
        <v>7.5240000000000015E-2</v>
      </c>
    </row>
    <row r="22" spans="1:24" ht="14.25" customHeight="1" x14ac:dyDescent="0.3">
      <c r="I22" s="310"/>
      <c r="L22" s="96" t="s">
        <v>102</v>
      </c>
      <c r="M22" s="96"/>
      <c r="N22" s="88">
        <v>8000000</v>
      </c>
      <c r="O22" s="89">
        <v>5.9400000000000001E-2</v>
      </c>
      <c r="P22" s="89">
        <v>6.5340000000000009E-2</v>
      </c>
      <c r="Q22" s="89">
        <v>7.1279999999999996E-2</v>
      </c>
      <c r="R22" s="89">
        <v>7.7220000000000011E-2</v>
      </c>
      <c r="S22" s="89">
        <v>8.4150000000000003E-2</v>
      </c>
      <c r="U22" s="92">
        <v>7000000</v>
      </c>
      <c r="V22" s="93">
        <v>6.1380000000000011E-2</v>
      </c>
      <c r="W22" s="93">
        <v>6.633E-2</v>
      </c>
      <c r="X22" s="93">
        <v>7.326000000000002E-2</v>
      </c>
    </row>
    <row r="23" spans="1:24" ht="15.75" customHeight="1" x14ac:dyDescent="0.3">
      <c r="I23" s="310"/>
      <c r="L23" s="96" t="s">
        <v>103</v>
      </c>
      <c r="M23" s="96"/>
      <c r="N23" s="88">
        <v>12000000</v>
      </c>
      <c r="O23" s="89">
        <v>5.6430000000000001E-2</v>
      </c>
      <c r="P23" s="89">
        <v>6.1380000000000011E-2</v>
      </c>
      <c r="Q23" s="89">
        <v>6.633E-2</v>
      </c>
      <c r="R23" s="89">
        <v>7.1279999999999996E-2</v>
      </c>
      <c r="S23" s="89">
        <v>7.6230000000000006E-2</v>
      </c>
      <c r="U23" s="92">
        <v>12000000</v>
      </c>
      <c r="V23" s="93">
        <v>5.9400000000000001E-2</v>
      </c>
      <c r="W23" s="93">
        <v>6.4350000000000004E-2</v>
      </c>
      <c r="X23" s="93">
        <v>7.1279999999999996E-2</v>
      </c>
    </row>
    <row r="24" spans="1:24" ht="15.75" customHeight="1" x14ac:dyDescent="0.3">
      <c r="I24" s="310"/>
      <c r="L24" s="96" t="s">
        <v>104</v>
      </c>
      <c r="M24" s="96"/>
      <c r="N24" s="88">
        <v>15000000</v>
      </c>
      <c r="O24" s="89">
        <v>5.4450000000000005E-2</v>
      </c>
      <c r="P24" s="89">
        <v>5.9400000000000001E-2</v>
      </c>
      <c r="Q24" s="89">
        <v>6.4350000000000004E-2</v>
      </c>
      <c r="R24" s="89">
        <v>6.93E-2</v>
      </c>
      <c r="S24" s="89">
        <v>7.425000000000001E-2</v>
      </c>
      <c r="U24" s="92">
        <v>20000000</v>
      </c>
      <c r="V24" s="93">
        <v>5.8410000000000004E-2</v>
      </c>
      <c r="W24" s="93">
        <v>6.336E-2</v>
      </c>
      <c r="X24" s="93">
        <v>7.0290000000000005E-2</v>
      </c>
    </row>
    <row r="25" spans="1:24" ht="15" customHeight="1" x14ac:dyDescent="0.3">
      <c r="I25" s="310"/>
      <c r="L25" s="96" t="s">
        <v>105</v>
      </c>
      <c r="M25" s="96"/>
      <c r="N25" s="88">
        <v>20000000</v>
      </c>
      <c r="O25" s="89">
        <v>5.2470000000000003E-2</v>
      </c>
      <c r="P25" s="89">
        <v>5.7420000000000006E-2</v>
      </c>
      <c r="Q25" s="89">
        <v>6.2370000000000009E-2</v>
      </c>
      <c r="R25" s="89">
        <v>6.7320000000000005E-2</v>
      </c>
      <c r="S25" s="89">
        <v>7.2270000000000001E-2</v>
      </c>
      <c r="U25" s="92">
        <v>30000000</v>
      </c>
      <c r="V25" s="93">
        <v>5.7420000000000006E-2</v>
      </c>
      <c r="W25" s="93">
        <v>6.2370000000000009E-2</v>
      </c>
      <c r="X25" s="93">
        <v>6.93E-2</v>
      </c>
    </row>
    <row r="26" spans="1:24" ht="15" customHeight="1" x14ac:dyDescent="0.3">
      <c r="H26" s="33">
        <v>0</v>
      </c>
      <c r="I26" s="310"/>
      <c r="L26" s="95" t="s">
        <v>106</v>
      </c>
      <c r="M26" s="96"/>
      <c r="N26" s="88">
        <v>25000000</v>
      </c>
      <c r="O26" s="89">
        <v>5.1480000000000005E-2</v>
      </c>
      <c r="P26" s="89">
        <v>5.6430000000000001E-2</v>
      </c>
      <c r="Q26" s="89">
        <v>6.1380000000000011E-2</v>
      </c>
      <c r="R26" s="89">
        <v>6.633E-2</v>
      </c>
      <c r="S26" s="89">
        <v>7.1279999999999996E-2</v>
      </c>
      <c r="U26" s="92">
        <v>50000000</v>
      </c>
      <c r="V26" s="93">
        <v>5.6430000000000001E-2</v>
      </c>
      <c r="W26" s="93">
        <v>6.1380000000000011E-2</v>
      </c>
      <c r="X26" s="93">
        <v>6.831000000000001E-2</v>
      </c>
    </row>
    <row r="27" spans="1:24" ht="15.75" customHeight="1" x14ac:dyDescent="0.3">
      <c r="I27" s="310"/>
      <c r="L27" s="96" t="s">
        <v>107</v>
      </c>
      <c r="M27" s="96"/>
      <c r="N27" s="88">
        <v>30000000</v>
      </c>
      <c r="O27" s="89">
        <v>5.0490000000000007E-2</v>
      </c>
      <c r="P27" s="89">
        <v>5.5440000000000003E-2</v>
      </c>
      <c r="Q27" s="89">
        <v>6.0389999999999999E-2</v>
      </c>
      <c r="R27" s="89">
        <v>6.5340000000000009E-2</v>
      </c>
      <c r="S27" s="89">
        <v>7.0290000000000005E-2</v>
      </c>
      <c r="U27" s="112" t="s">
        <v>108</v>
      </c>
      <c r="V27" s="113">
        <v>5.0000000000000001E-3</v>
      </c>
      <c r="W27" s="113">
        <v>7.4999999999999997E-3</v>
      </c>
      <c r="X27" s="114">
        <v>0.01</v>
      </c>
    </row>
    <row r="28" spans="1:24" ht="17.25" customHeight="1" x14ac:dyDescent="0.3">
      <c r="I28" s="310"/>
      <c r="L28" s="96" t="s">
        <v>96</v>
      </c>
      <c r="M28" s="96"/>
      <c r="N28" s="88">
        <v>35000000</v>
      </c>
      <c r="O28" s="89">
        <v>4.9500000000000002E-2</v>
      </c>
      <c r="P28" s="89">
        <v>5.4450000000000005E-2</v>
      </c>
      <c r="Q28" s="89">
        <v>5.9400000000000001E-2</v>
      </c>
      <c r="R28" s="89">
        <v>6.4350000000000004E-2</v>
      </c>
      <c r="S28" s="89">
        <v>6.93E-2</v>
      </c>
    </row>
    <row r="29" spans="1:24" ht="15" customHeight="1" x14ac:dyDescent="0.3">
      <c r="I29" s="310"/>
      <c r="L29" s="115" t="s">
        <v>109</v>
      </c>
      <c r="M29" s="96"/>
      <c r="N29" s="88">
        <v>40000000</v>
      </c>
      <c r="O29" s="89">
        <v>4.8510000000000005E-2</v>
      </c>
      <c r="P29" s="89">
        <v>5.3460000000000001E-2</v>
      </c>
      <c r="Q29" s="89">
        <v>5.8410000000000004E-2</v>
      </c>
      <c r="R29" s="89">
        <v>6.336E-2</v>
      </c>
      <c r="S29" s="89">
        <v>6.831000000000001E-2</v>
      </c>
    </row>
    <row r="30" spans="1:24" ht="15" customHeight="1" x14ac:dyDescent="0.3">
      <c r="I30" s="310"/>
      <c r="L30" s="96" t="s">
        <v>110</v>
      </c>
      <c r="M30" s="96"/>
      <c r="N30" s="88">
        <v>50000000</v>
      </c>
      <c r="O30" s="89">
        <v>4.7520000000000007E-2</v>
      </c>
      <c r="P30" s="89">
        <v>5.2470000000000003E-2</v>
      </c>
      <c r="Q30" s="89">
        <v>5.7420000000000006E-2</v>
      </c>
      <c r="R30" s="89">
        <v>6.2370000000000009E-2</v>
      </c>
      <c r="S30" s="89">
        <v>6.7320000000000005E-2</v>
      </c>
    </row>
    <row r="31" spans="1:24" ht="14.25" customHeight="1" x14ac:dyDescent="0.3">
      <c r="I31" s="310"/>
      <c r="L31" s="96" t="s">
        <v>111</v>
      </c>
      <c r="M31" s="96"/>
      <c r="N31" s="116" t="s">
        <v>108</v>
      </c>
      <c r="O31" s="117">
        <v>5.0000000000000001E-3</v>
      </c>
      <c r="P31" s="118">
        <v>6.4999999999999997E-3</v>
      </c>
      <c r="Q31" s="118">
        <v>7.4999999999999997E-3</v>
      </c>
      <c r="R31" s="117">
        <v>8.5000000000000006E-3</v>
      </c>
      <c r="S31" s="119">
        <v>0.01</v>
      </c>
    </row>
    <row r="32" spans="1:24" ht="14.25" customHeight="1" x14ac:dyDescent="0.3">
      <c r="I32" s="310"/>
      <c r="L32" s="96" t="s">
        <v>112</v>
      </c>
      <c r="M32" s="96"/>
    </row>
    <row r="33" spans="9:13" ht="14.25" customHeight="1" x14ac:dyDescent="0.3">
      <c r="I33" s="310"/>
      <c r="L33" s="96" t="s">
        <v>113</v>
      </c>
      <c r="M33" s="96"/>
    </row>
    <row r="34" spans="9:13" ht="14.25" customHeight="1" x14ac:dyDescent="0.3">
      <c r="I34" s="308"/>
      <c r="L34" s="96" t="s">
        <v>114</v>
      </c>
      <c r="M34" s="96"/>
    </row>
    <row r="35" spans="9:13" ht="14.25" customHeight="1" x14ac:dyDescent="0.3">
      <c r="L35" s="96" t="s">
        <v>115</v>
      </c>
      <c r="M35" s="96"/>
    </row>
    <row r="36" spans="9:13" ht="14.25" customHeight="1" x14ac:dyDescent="0.3">
      <c r="L36" s="96"/>
      <c r="M36" s="96"/>
    </row>
    <row r="37" spans="9:13" ht="14.25" customHeight="1" x14ac:dyDescent="0.3">
      <c r="L37" s="96" t="s">
        <v>116</v>
      </c>
      <c r="M37" s="96"/>
    </row>
    <row r="38" spans="9:13" ht="14.25" customHeight="1" x14ac:dyDescent="0.3">
      <c r="L38" s="96" t="s">
        <v>117</v>
      </c>
      <c r="M38" s="96"/>
    </row>
    <row r="39" spans="9:13" ht="14.25" customHeight="1" x14ac:dyDescent="0.3">
      <c r="L39" s="96" t="str">
        <f t="shared" ref="L39:L41" si="1">IF($E$15="a",L11,IF($E$15="b",L14,IF($E$15="c",L17,IF($E$15="d",L20,L23))))</f>
        <v>Architectural Classification - A</v>
      </c>
      <c r="M39" s="96"/>
    </row>
    <row r="40" spans="9:13" ht="14.25" customHeight="1" x14ac:dyDescent="0.3">
      <c r="L40" s="96" t="str">
        <f t="shared" si="1"/>
        <v>Considerably less than average Complexity</v>
      </c>
      <c r="M40" s="96"/>
    </row>
    <row r="41" spans="9:13" ht="14.25" customHeight="1" x14ac:dyDescent="0.3">
      <c r="L41" s="96" t="str">
        <f t="shared" si="1"/>
        <v>Warehouses, Parking Structures, Garages, Farm Structures, Residential Housing</v>
      </c>
      <c r="M41" s="96"/>
    </row>
    <row r="42" spans="9:13" ht="14.25" customHeight="1" x14ac:dyDescent="0.3">
      <c r="L42" s="96" t="s">
        <v>118</v>
      </c>
      <c r="M42" s="96"/>
    </row>
    <row r="43" spans="9:13" ht="14.25" customHeight="1" x14ac:dyDescent="0.3">
      <c r="L43" s="96" t="str">
        <f t="shared" ref="L43:L45" si="2">IF($E$15="a",L27,IF($E$15="b",L30,IF($E$15="c",L33,"")))</f>
        <v>Engineering Classification - A</v>
      </c>
      <c r="M43" s="96"/>
    </row>
    <row r="44" spans="9:13" ht="14.25" customHeight="1" x14ac:dyDescent="0.3">
      <c r="L44" s="96" t="str">
        <f t="shared" si="2"/>
        <v>Average Complexity</v>
      </c>
      <c r="M44" s="96"/>
    </row>
    <row r="45" spans="9:13" ht="14.25" customHeight="1" x14ac:dyDescent="0.3">
      <c r="L45" s="96" t="str">
        <f t="shared" si="2"/>
        <v>Average Retaining Walls and Foundations, Average Parks, Marinas and Rec Area's, Average Roads and Streets, Average Storm Drain &amp; Sewage Collection, Small Dams, Small Bridges, Airport with simple terminal facilities, Average Roofs, Water Wells, Water Tanks, Pump Station, Lift Station</v>
      </c>
      <c r="M45" s="96"/>
    </row>
    <row r="46" spans="9:13" ht="14.25" customHeight="1" x14ac:dyDescent="0.3">
      <c r="L46" s="96"/>
      <c r="M46" s="96"/>
    </row>
    <row r="47" spans="9:13" ht="14.25" customHeight="1" x14ac:dyDescent="0.3"/>
    <row r="48" spans="9:13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s="33" customFormat="1" ht="15.75" customHeight="1" x14ac:dyDescent="0.3"/>
    <row r="258" s="33" customFormat="1" ht="15.75" customHeight="1" x14ac:dyDescent="0.3"/>
    <row r="259" s="33" customFormat="1" ht="15.75" customHeight="1" x14ac:dyDescent="0.3"/>
    <row r="260" s="33" customFormat="1" ht="15.75" customHeight="1" x14ac:dyDescent="0.3"/>
    <row r="261" s="33" customFormat="1" ht="15.75" customHeight="1" x14ac:dyDescent="0.3"/>
    <row r="262" s="33" customFormat="1" ht="15.75" customHeight="1" x14ac:dyDescent="0.3"/>
    <row r="263" s="33" customFormat="1" ht="15.75" customHeight="1" x14ac:dyDescent="0.3"/>
    <row r="264" s="33" customFormat="1" ht="15.75" customHeight="1" x14ac:dyDescent="0.3"/>
    <row r="265" s="33" customFormat="1" ht="15.75" customHeight="1" x14ac:dyDescent="0.3"/>
    <row r="266" s="33" customFormat="1" ht="15.75" customHeight="1" x14ac:dyDescent="0.3"/>
    <row r="267" s="33" customFormat="1" ht="15.75" customHeight="1" x14ac:dyDescent="0.3"/>
    <row r="268" s="33" customFormat="1" ht="15.75" customHeight="1" x14ac:dyDescent="0.3"/>
    <row r="269" s="33" customFormat="1" ht="15.75" customHeight="1" x14ac:dyDescent="0.3"/>
    <row r="270" s="33" customFormat="1" ht="15.75" customHeight="1" x14ac:dyDescent="0.3"/>
    <row r="271" s="33" customFormat="1" ht="15.75" customHeight="1" x14ac:dyDescent="0.3"/>
    <row r="272" s="33" customFormat="1" ht="15.75" customHeight="1" x14ac:dyDescent="0.3"/>
    <row r="273" s="33" customFormat="1" ht="15.75" customHeight="1" x14ac:dyDescent="0.3"/>
    <row r="274" s="33" customFormat="1" ht="15.75" customHeight="1" x14ac:dyDescent="0.3"/>
    <row r="275" s="33" customFormat="1" ht="15.75" customHeight="1" x14ac:dyDescent="0.3"/>
    <row r="276" s="33" customFormat="1" ht="15.75" customHeight="1" x14ac:dyDescent="0.3"/>
    <row r="277" s="33" customFormat="1" ht="15.75" customHeight="1" x14ac:dyDescent="0.3"/>
    <row r="278" s="33" customFormat="1" ht="15.75" customHeight="1" x14ac:dyDescent="0.3"/>
    <row r="279" s="33" customFormat="1" ht="15.75" customHeight="1" x14ac:dyDescent="0.3"/>
    <row r="280" s="33" customFormat="1" ht="15.75" customHeight="1" x14ac:dyDescent="0.3"/>
    <row r="281" s="33" customFormat="1" ht="15.75" customHeight="1" x14ac:dyDescent="0.3"/>
    <row r="282" s="33" customFormat="1" ht="15.75" customHeight="1" x14ac:dyDescent="0.3"/>
    <row r="283" s="33" customFormat="1" ht="15.75" customHeight="1" x14ac:dyDescent="0.3"/>
    <row r="284" s="33" customFormat="1" ht="15.75" customHeight="1" x14ac:dyDescent="0.3"/>
    <row r="285" s="33" customFormat="1" ht="15.75" customHeight="1" x14ac:dyDescent="0.3"/>
    <row r="286" s="33" customFormat="1" ht="15.75" customHeight="1" x14ac:dyDescent="0.3"/>
    <row r="287" s="33" customFormat="1" ht="15.75" customHeight="1" x14ac:dyDescent="0.3"/>
    <row r="288" s="33" customFormat="1" ht="15.75" customHeight="1" x14ac:dyDescent="0.3"/>
    <row r="289" s="33" customFormat="1" ht="15.75" customHeight="1" x14ac:dyDescent="0.3"/>
    <row r="290" s="33" customFormat="1" ht="15.75" customHeight="1" x14ac:dyDescent="0.3"/>
    <row r="291" s="33" customFormat="1" ht="15.75" customHeight="1" x14ac:dyDescent="0.3"/>
    <row r="292" s="33" customFormat="1" ht="15.75" customHeight="1" x14ac:dyDescent="0.3"/>
    <row r="293" s="33" customFormat="1" ht="15.75" customHeight="1" x14ac:dyDescent="0.3"/>
    <row r="294" s="33" customFormat="1" ht="15.75" customHeight="1" x14ac:dyDescent="0.3"/>
    <row r="295" s="33" customFormat="1" ht="15.75" customHeight="1" x14ac:dyDescent="0.3"/>
    <row r="296" s="33" customFormat="1" ht="15.75" customHeight="1" x14ac:dyDescent="0.3"/>
    <row r="297" s="33" customFormat="1" ht="15.75" customHeight="1" x14ac:dyDescent="0.3"/>
    <row r="298" s="33" customFormat="1" ht="15.75" customHeight="1" x14ac:dyDescent="0.3"/>
    <row r="299" s="33" customFormat="1" ht="15.75" customHeight="1" x14ac:dyDescent="0.3"/>
    <row r="300" s="33" customFormat="1" ht="15.75" customHeight="1" x14ac:dyDescent="0.3"/>
    <row r="301" s="33" customFormat="1" ht="15.75" customHeight="1" x14ac:dyDescent="0.3"/>
    <row r="302" s="33" customFormat="1" ht="15.75" customHeight="1" x14ac:dyDescent="0.3"/>
    <row r="303" s="33" customFormat="1" ht="15.75" customHeight="1" x14ac:dyDescent="0.3"/>
    <row r="304" s="33" customFormat="1" ht="15.75" customHeight="1" x14ac:dyDescent="0.3"/>
    <row r="305" s="33" customFormat="1" ht="15.75" customHeight="1" x14ac:dyDescent="0.3"/>
    <row r="306" s="33" customFormat="1" ht="15.75" customHeight="1" x14ac:dyDescent="0.3"/>
    <row r="307" s="33" customFormat="1" ht="15.75" customHeight="1" x14ac:dyDescent="0.3"/>
    <row r="308" s="33" customFormat="1" ht="15.75" customHeight="1" x14ac:dyDescent="0.3"/>
    <row r="309" s="33" customFormat="1" ht="15.75" customHeight="1" x14ac:dyDescent="0.3"/>
    <row r="310" s="33" customFormat="1" ht="15.75" customHeight="1" x14ac:dyDescent="0.3"/>
    <row r="311" s="33" customFormat="1" ht="15.75" customHeight="1" x14ac:dyDescent="0.3"/>
    <row r="312" s="33" customFormat="1" ht="15.75" customHeight="1" x14ac:dyDescent="0.3"/>
    <row r="313" s="33" customFormat="1" ht="15.75" customHeight="1" x14ac:dyDescent="0.3"/>
    <row r="314" s="33" customFormat="1" ht="15.75" customHeight="1" x14ac:dyDescent="0.3"/>
    <row r="315" s="33" customFormat="1" ht="15.75" customHeight="1" x14ac:dyDescent="0.3"/>
    <row r="316" s="33" customFormat="1" ht="15.75" customHeight="1" x14ac:dyDescent="0.3"/>
    <row r="317" s="33" customFormat="1" ht="15.75" customHeight="1" x14ac:dyDescent="0.3"/>
    <row r="318" s="33" customFormat="1" ht="15.75" customHeight="1" x14ac:dyDescent="0.3"/>
    <row r="319" s="33" customFormat="1" ht="15.75" customHeight="1" x14ac:dyDescent="0.3"/>
    <row r="320" s="33" customFormat="1" ht="15.75" customHeight="1" x14ac:dyDescent="0.3"/>
    <row r="321" s="33" customFormat="1" ht="15.75" customHeight="1" x14ac:dyDescent="0.3"/>
    <row r="322" s="33" customFormat="1" ht="15.75" customHeight="1" x14ac:dyDescent="0.3"/>
    <row r="323" s="33" customFormat="1" ht="15.75" customHeight="1" x14ac:dyDescent="0.3"/>
    <row r="324" s="33" customFormat="1" ht="15.75" customHeight="1" x14ac:dyDescent="0.3"/>
    <row r="325" s="33" customFormat="1" ht="15.75" customHeight="1" x14ac:dyDescent="0.3"/>
    <row r="326" s="33" customFormat="1" ht="15.75" customHeight="1" x14ac:dyDescent="0.3"/>
    <row r="327" s="33" customFormat="1" ht="15.75" customHeight="1" x14ac:dyDescent="0.3"/>
    <row r="328" s="33" customFormat="1" ht="15.75" customHeight="1" x14ac:dyDescent="0.3"/>
    <row r="329" s="33" customFormat="1" ht="15.75" customHeight="1" x14ac:dyDescent="0.3"/>
    <row r="330" s="33" customFormat="1" ht="15.75" customHeight="1" x14ac:dyDescent="0.3"/>
    <row r="331" s="33" customFormat="1" ht="15.75" customHeight="1" x14ac:dyDescent="0.3"/>
    <row r="332" s="33" customFormat="1" ht="15.75" customHeight="1" x14ac:dyDescent="0.3"/>
    <row r="333" s="33" customFormat="1" ht="15.75" customHeight="1" x14ac:dyDescent="0.3"/>
    <row r="334" s="33" customFormat="1" ht="15.75" customHeight="1" x14ac:dyDescent="0.3"/>
    <row r="335" s="33" customFormat="1" ht="15.75" customHeight="1" x14ac:dyDescent="0.3"/>
    <row r="336" s="33" customFormat="1" ht="15.75" customHeight="1" x14ac:dyDescent="0.3"/>
    <row r="337" s="33" customFormat="1" ht="15.75" customHeight="1" x14ac:dyDescent="0.3"/>
    <row r="338" s="33" customFormat="1" ht="15.75" customHeight="1" x14ac:dyDescent="0.3"/>
    <row r="339" s="33" customFormat="1" ht="15.75" customHeight="1" x14ac:dyDescent="0.3"/>
    <row r="340" s="33" customFormat="1" ht="15.75" customHeight="1" x14ac:dyDescent="0.3"/>
    <row r="341" s="33" customFormat="1" ht="15.75" customHeight="1" x14ac:dyDescent="0.3"/>
    <row r="342" s="33" customFormat="1" ht="15.75" customHeight="1" x14ac:dyDescent="0.3"/>
    <row r="343" s="33" customFormat="1" ht="15.75" customHeight="1" x14ac:dyDescent="0.3"/>
    <row r="344" s="33" customFormat="1" ht="15.75" customHeight="1" x14ac:dyDescent="0.3"/>
    <row r="345" s="33" customFormat="1" ht="15.75" customHeight="1" x14ac:dyDescent="0.3"/>
    <row r="346" s="33" customFormat="1" ht="15.75" customHeight="1" x14ac:dyDescent="0.3"/>
    <row r="347" s="33" customFormat="1" ht="15.75" customHeight="1" x14ac:dyDescent="0.3"/>
    <row r="348" s="33" customFormat="1" ht="15.75" customHeight="1" x14ac:dyDescent="0.3"/>
    <row r="349" s="33" customFormat="1" ht="15.75" customHeight="1" x14ac:dyDescent="0.3"/>
    <row r="350" s="33" customFormat="1" ht="15.75" customHeight="1" x14ac:dyDescent="0.3"/>
    <row r="351" s="33" customFormat="1" ht="15.75" customHeight="1" x14ac:dyDescent="0.3"/>
    <row r="352" s="33" customFormat="1" ht="15.75" customHeight="1" x14ac:dyDescent="0.3"/>
    <row r="353" s="33" customFormat="1" ht="15.75" customHeight="1" x14ac:dyDescent="0.3"/>
    <row r="354" s="33" customFormat="1" ht="15.75" customHeight="1" x14ac:dyDescent="0.3"/>
    <row r="355" s="33" customFormat="1" ht="15.75" customHeight="1" x14ac:dyDescent="0.3"/>
    <row r="356" s="33" customFormat="1" ht="15.75" customHeight="1" x14ac:dyDescent="0.3"/>
    <row r="357" s="33" customFormat="1" ht="15.75" customHeight="1" x14ac:dyDescent="0.3"/>
    <row r="358" s="33" customFormat="1" ht="15.75" customHeight="1" x14ac:dyDescent="0.3"/>
    <row r="359" s="33" customFormat="1" ht="15.75" customHeight="1" x14ac:dyDescent="0.3"/>
    <row r="360" s="33" customFormat="1" ht="15.75" customHeight="1" x14ac:dyDescent="0.3"/>
    <row r="361" s="33" customFormat="1" ht="15.75" customHeight="1" x14ac:dyDescent="0.3"/>
    <row r="362" s="33" customFormat="1" ht="15.75" customHeight="1" x14ac:dyDescent="0.3"/>
    <row r="363" s="33" customFormat="1" ht="15.75" customHeight="1" x14ac:dyDescent="0.3"/>
    <row r="364" s="33" customFormat="1" ht="15.75" customHeight="1" x14ac:dyDescent="0.3"/>
    <row r="365" s="33" customFormat="1" ht="15.75" customHeight="1" x14ac:dyDescent="0.3"/>
    <row r="366" s="33" customFormat="1" ht="15.75" customHeight="1" x14ac:dyDescent="0.3"/>
    <row r="367" s="33" customFormat="1" ht="15.75" customHeight="1" x14ac:dyDescent="0.3"/>
    <row r="368" s="33" customFormat="1" ht="15.75" customHeight="1" x14ac:dyDescent="0.3"/>
    <row r="369" s="33" customFormat="1" ht="15.75" customHeight="1" x14ac:dyDescent="0.3"/>
    <row r="370" s="33" customFormat="1" ht="15.75" customHeight="1" x14ac:dyDescent="0.3"/>
    <row r="371" s="33" customFormat="1" ht="15.75" customHeight="1" x14ac:dyDescent="0.3"/>
    <row r="372" s="33" customFormat="1" ht="15.75" customHeight="1" x14ac:dyDescent="0.3"/>
    <row r="373" s="33" customFormat="1" ht="15.75" customHeight="1" x14ac:dyDescent="0.3"/>
    <row r="374" s="33" customFormat="1" ht="15.75" customHeight="1" x14ac:dyDescent="0.3"/>
    <row r="375" s="33" customFormat="1" ht="15.75" customHeight="1" x14ac:dyDescent="0.3"/>
    <row r="376" s="33" customFormat="1" ht="15.75" customHeight="1" x14ac:dyDescent="0.3"/>
    <row r="377" s="33" customFormat="1" ht="15.75" customHeight="1" x14ac:dyDescent="0.3"/>
    <row r="378" s="33" customFormat="1" ht="15.75" customHeight="1" x14ac:dyDescent="0.3"/>
    <row r="379" s="33" customFormat="1" ht="15.75" customHeight="1" x14ac:dyDescent="0.3"/>
    <row r="380" s="33" customFormat="1" ht="15.75" customHeight="1" x14ac:dyDescent="0.3"/>
    <row r="381" s="33" customFormat="1" ht="15.75" customHeight="1" x14ac:dyDescent="0.3"/>
    <row r="382" s="33" customFormat="1" ht="15.75" customHeight="1" x14ac:dyDescent="0.3"/>
    <row r="383" s="33" customFormat="1" ht="15.75" customHeight="1" x14ac:dyDescent="0.3"/>
    <row r="384" s="33" customFormat="1" ht="15.75" customHeight="1" x14ac:dyDescent="0.3"/>
    <row r="385" s="33" customFormat="1" ht="15.75" customHeight="1" x14ac:dyDescent="0.3"/>
    <row r="386" s="33" customFormat="1" ht="15.75" customHeight="1" x14ac:dyDescent="0.3"/>
    <row r="387" s="33" customFormat="1" ht="15.75" customHeight="1" x14ac:dyDescent="0.3"/>
    <row r="388" s="33" customFormat="1" ht="15.75" customHeight="1" x14ac:dyDescent="0.3"/>
    <row r="389" s="33" customFormat="1" ht="15.75" customHeight="1" x14ac:dyDescent="0.3"/>
    <row r="390" s="33" customFormat="1" ht="15.75" customHeight="1" x14ac:dyDescent="0.3"/>
    <row r="391" s="33" customFormat="1" ht="15.75" customHeight="1" x14ac:dyDescent="0.3"/>
    <row r="392" s="33" customFormat="1" ht="15.75" customHeight="1" x14ac:dyDescent="0.3"/>
    <row r="393" s="33" customFormat="1" ht="15.75" customHeight="1" x14ac:dyDescent="0.3"/>
    <row r="394" s="33" customFormat="1" ht="15.75" customHeight="1" x14ac:dyDescent="0.3"/>
    <row r="395" s="33" customFormat="1" ht="15.75" customHeight="1" x14ac:dyDescent="0.3"/>
    <row r="396" s="33" customFormat="1" ht="15.75" customHeight="1" x14ac:dyDescent="0.3"/>
    <row r="397" s="33" customFormat="1" ht="15.75" customHeight="1" x14ac:dyDescent="0.3"/>
    <row r="398" s="33" customFormat="1" ht="15.75" customHeight="1" x14ac:dyDescent="0.3"/>
    <row r="399" s="33" customFormat="1" ht="15.75" customHeight="1" x14ac:dyDescent="0.3"/>
    <row r="400" s="33" customFormat="1" ht="15.75" customHeight="1" x14ac:dyDescent="0.3"/>
    <row r="401" s="33" customFormat="1" ht="15.75" customHeight="1" x14ac:dyDescent="0.3"/>
    <row r="402" s="33" customFormat="1" ht="15.75" customHeight="1" x14ac:dyDescent="0.3"/>
    <row r="403" s="33" customFormat="1" ht="15.75" customHeight="1" x14ac:dyDescent="0.3"/>
    <row r="404" s="33" customFormat="1" ht="15.75" customHeight="1" x14ac:dyDescent="0.3"/>
    <row r="405" s="33" customFormat="1" ht="15.75" customHeight="1" x14ac:dyDescent="0.3"/>
    <row r="406" s="33" customFormat="1" ht="15.75" customHeight="1" x14ac:dyDescent="0.3"/>
    <row r="407" s="33" customFormat="1" ht="15.75" customHeight="1" x14ac:dyDescent="0.3"/>
    <row r="408" s="33" customFormat="1" ht="15.75" customHeight="1" x14ac:dyDescent="0.3"/>
    <row r="409" s="33" customFormat="1" ht="15.75" customHeight="1" x14ac:dyDescent="0.3"/>
    <row r="410" s="33" customFormat="1" ht="15.75" customHeight="1" x14ac:dyDescent="0.3"/>
    <row r="411" s="33" customFormat="1" ht="15.75" customHeight="1" x14ac:dyDescent="0.3"/>
    <row r="412" s="33" customFormat="1" ht="15.75" customHeight="1" x14ac:dyDescent="0.3"/>
    <row r="413" s="33" customFormat="1" ht="15.75" customHeight="1" x14ac:dyDescent="0.3"/>
    <row r="414" s="33" customFormat="1" ht="15.75" customHeight="1" x14ac:dyDescent="0.3"/>
    <row r="415" s="33" customFormat="1" ht="15.75" customHeight="1" x14ac:dyDescent="0.3"/>
    <row r="416" s="33" customFormat="1" ht="15.75" customHeight="1" x14ac:dyDescent="0.3"/>
    <row r="417" s="33" customFormat="1" ht="15.75" customHeight="1" x14ac:dyDescent="0.3"/>
    <row r="418" s="33" customFormat="1" ht="15.75" customHeight="1" x14ac:dyDescent="0.3"/>
    <row r="419" s="33" customFormat="1" ht="15.75" customHeight="1" x14ac:dyDescent="0.3"/>
    <row r="420" s="33" customFormat="1" ht="15.75" customHeight="1" x14ac:dyDescent="0.3"/>
    <row r="421" s="33" customFormat="1" ht="15.75" customHeight="1" x14ac:dyDescent="0.3"/>
    <row r="422" s="33" customFormat="1" ht="15.75" customHeight="1" x14ac:dyDescent="0.3"/>
    <row r="423" s="33" customFormat="1" ht="15.75" customHeight="1" x14ac:dyDescent="0.3"/>
    <row r="424" s="33" customFormat="1" ht="15.75" customHeight="1" x14ac:dyDescent="0.3"/>
    <row r="425" s="33" customFormat="1" ht="15.75" customHeight="1" x14ac:dyDescent="0.3"/>
    <row r="426" s="33" customFormat="1" ht="15.75" customHeight="1" x14ac:dyDescent="0.3"/>
    <row r="427" s="33" customFormat="1" ht="15.75" customHeight="1" x14ac:dyDescent="0.3"/>
    <row r="428" s="33" customFormat="1" ht="15.75" customHeight="1" x14ac:dyDescent="0.3"/>
    <row r="429" s="33" customFormat="1" ht="15.75" customHeight="1" x14ac:dyDescent="0.3"/>
    <row r="430" s="33" customFormat="1" ht="15.75" customHeight="1" x14ac:dyDescent="0.3"/>
    <row r="431" s="33" customFormat="1" ht="15.75" customHeight="1" x14ac:dyDescent="0.3"/>
    <row r="432" s="33" customFormat="1" ht="15.75" customHeight="1" x14ac:dyDescent="0.3"/>
    <row r="433" s="33" customFormat="1" ht="15.75" customHeight="1" x14ac:dyDescent="0.3"/>
    <row r="434" s="33" customFormat="1" ht="15.75" customHeight="1" x14ac:dyDescent="0.3"/>
    <row r="435" s="33" customFormat="1" ht="15.75" customHeight="1" x14ac:dyDescent="0.3"/>
    <row r="436" s="33" customFormat="1" ht="15.75" customHeight="1" x14ac:dyDescent="0.3"/>
    <row r="437" s="33" customFormat="1" ht="15.75" customHeight="1" x14ac:dyDescent="0.3"/>
    <row r="438" s="33" customFormat="1" ht="15.75" customHeight="1" x14ac:dyDescent="0.3"/>
    <row r="439" s="33" customFormat="1" ht="15.75" customHeight="1" x14ac:dyDescent="0.3"/>
    <row r="440" s="33" customFormat="1" ht="15.75" customHeight="1" x14ac:dyDescent="0.3"/>
    <row r="441" s="33" customFormat="1" ht="15.75" customHeight="1" x14ac:dyDescent="0.3"/>
    <row r="442" s="33" customFormat="1" ht="15.75" customHeight="1" x14ac:dyDescent="0.3"/>
    <row r="443" s="33" customFormat="1" ht="15.75" customHeight="1" x14ac:dyDescent="0.3"/>
    <row r="444" s="33" customFormat="1" ht="15.75" customHeight="1" x14ac:dyDescent="0.3"/>
    <row r="445" s="33" customFormat="1" ht="15.75" customHeight="1" x14ac:dyDescent="0.3"/>
    <row r="446" s="33" customFormat="1" ht="15.75" customHeight="1" x14ac:dyDescent="0.3"/>
    <row r="447" s="33" customFormat="1" ht="15.75" customHeight="1" x14ac:dyDescent="0.3"/>
    <row r="448" s="33" customFormat="1" ht="15.75" customHeight="1" x14ac:dyDescent="0.3"/>
    <row r="449" s="33" customFormat="1" ht="15.75" customHeight="1" x14ac:dyDescent="0.3"/>
    <row r="450" s="33" customFormat="1" ht="15.75" customHeight="1" x14ac:dyDescent="0.3"/>
    <row r="451" s="33" customFormat="1" ht="15.75" customHeight="1" x14ac:dyDescent="0.3"/>
    <row r="452" s="33" customFormat="1" ht="15.75" customHeight="1" x14ac:dyDescent="0.3"/>
    <row r="453" s="33" customFormat="1" ht="15.75" customHeight="1" x14ac:dyDescent="0.3"/>
    <row r="454" s="33" customFormat="1" ht="15.75" customHeight="1" x14ac:dyDescent="0.3"/>
    <row r="455" s="33" customFormat="1" ht="15.75" customHeight="1" x14ac:dyDescent="0.3"/>
    <row r="456" s="33" customFormat="1" ht="15.75" customHeight="1" x14ac:dyDescent="0.3"/>
    <row r="457" s="33" customFormat="1" ht="15.75" customHeight="1" x14ac:dyDescent="0.3"/>
    <row r="458" s="33" customFormat="1" ht="15.75" customHeight="1" x14ac:dyDescent="0.3"/>
    <row r="459" s="33" customFormat="1" ht="15.75" customHeight="1" x14ac:dyDescent="0.3"/>
    <row r="460" s="33" customFormat="1" ht="15.75" customHeight="1" x14ac:dyDescent="0.3"/>
    <row r="461" s="33" customFormat="1" ht="15.75" customHeight="1" x14ac:dyDescent="0.3"/>
    <row r="462" s="33" customFormat="1" ht="15.75" customHeight="1" x14ac:dyDescent="0.3"/>
    <row r="463" s="33" customFormat="1" ht="15.75" customHeight="1" x14ac:dyDescent="0.3"/>
    <row r="464" s="33" customFormat="1" ht="15.75" customHeight="1" x14ac:dyDescent="0.3"/>
    <row r="465" s="33" customFormat="1" ht="15.75" customHeight="1" x14ac:dyDescent="0.3"/>
    <row r="466" s="33" customFormat="1" ht="15.75" customHeight="1" x14ac:dyDescent="0.3"/>
    <row r="467" s="33" customFormat="1" ht="15.75" customHeight="1" x14ac:dyDescent="0.3"/>
    <row r="468" s="33" customFormat="1" ht="15.75" customHeight="1" x14ac:dyDescent="0.3"/>
    <row r="469" s="33" customFormat="1" ht="15.75" customHeight="1" x14ac:dyDescent="0.3"/>
    <row r="470" s="33" customFormat="1" ht="15.75" customHeight="1" x14ac:dyDescent="0.3"/>
    <row r="471" s="33" customFormat="1" ht="15.75" customHeight="1" x14ac:dyDescent="0.3"/>
    <row r="472" s="33" customFormat="1" ht="15.75" customHeight="1" x14ac:dyDescent="0.3"/>
    <row r="473" s="33" customFormat="1" ht="15.75" customHeight="1" x14ac:dyDescent="0.3"/>
    <row r="474" s="33" customFormat="1" ht="15.75" customHeight="1" x14ac:dyDescent="0.3"/>
    <row r="475" s="33" customFormat="1" ht="15.75" customHeight="1" x14ac:dyDescent="0.3"/>
    <row r="476" s="33" customFormat="1" ht="15.75" customHeight="1" x14ac:dyDescent="0.3"/>
    <row r="477" s="33" customFormat="1" ht="15.75" customHeight="1" x14ac:dyDescent="0.3"/>
    <row r="478" s="33" customFormat="1" ht="15.75" customHeight="1" x14ac:dyDescent="0.3"/>
    <row r="479" s="33" customFormat="1" ht="15.75" customHeight="1" x14ac:dyDescent="0.3"/>
    <row r="480" s="33" customFormat="1" ht="15.75" customHeight="1" x14ac:dyDescent="0.3"/>
    <row r="481" s="33" customFormat="1" ht="15.75" customHeight="1" x14ac:dyDescent="0.3"/>
    <row r="482" s="33" customFormat="1" ht="15.75" customHeight="1" x14ac:dyDescent="0.3"/>
    <row r="483" s="33" customFormat="1" ht="15.75" customHeight="1" x14ac:dyDescent="0.3"/>
    <row r="484" s="33" customFormat="1" ht="15.75" customHeight="1" x14ac:dyDescent="0.3"/>
    <row r="485" s="33" customFormat="1" ht="15.75" customHeight="1" x14ac:dyDescent="0.3"/>
    <row r="486" s="33" customFormat="1" ht="15.75" customHeight="1" x14ac:dyDescent="0.3"/>
    <row r="487" s="33" customFormat="1" ht="15.75" customHeight="1" x14ac:dyDescent="0.3"/>
    <row r="488" s="33" customFormat="1" ht="15.75" customHeight="1" x14ac:dyDescent="0.3"/>
    <row r="489" s="33" customFormat="1" ht="15.75" customHeight="1" x14ac:dyDescent="0.3"/>
    <row r="490" s="33" customFormat="1" ht="15.75" customHeight="1" x14ac:dyDescent="0.3"/>
    <row r="491" s="33" customFormat="1" ht="15.75" customHeight="1" x14ac:dyDescent="0.3"/>
    <row r="492" s="33" customFormat="1" ht="15.75" customHeight="1" x14ac:dyDescent="0.3"/>
    <row r="493" s="33" customFormat="1" ht="15.75" customHeight="1" x14ac:dyDescent="0.3"/>
    <row r="494" s="33" customFormat="1" ht="15.75" customHeight="1" x14ac:dyDescent="0.3"/>
    <row r="495" s="33" customFormat="1" ht="15.75" customHeight="1" x14ac:dyDescent="0.3"/>
    <row r="496" s="33" customFormat="1" ht="15.75" customHeight="1" x14ac:dyDescent="0.3"/>
    <row r="497" s="33" customFormat="1" ht="15.75" customHeight="1" x14ac:dyDescent="0.3"/>
    <row r="498" s="33" customFormat="1" ht="15.75" customHeight="1" x14ac:dyDescent="0.3"/>
    <row r="499" s="33" customFormat="1" ht="15.75" customHeight="1" x14ac:dyDescent="0.3"/>
    <row r="500" s="33" customFormat="1" ht="15.75" customHeight="1" x14ac:dyDescent="0.3"/>
    <row r="501" s="33" customFormat="1" ht="15.75" customHeight="1" x14ac:dyDescent="0.3"/>
    <row r="502" s="33" customFormat="1" ht="15.75" customHeight="1" x14ac:dyDescent="0.3"/>
    <row r="503" s="33" customFormat="1" ht="15.75" customHeight="1" x14ac:dyDescent="0.3"/>
    <row r="504" s="33" customFormat="1" ht="15.75" customHeight="1" x14ac:dyDescent="0.3"/>
    <row r="505" s="33" customFormat="1" ht="15.75" customHeight="1" x14ac:dyDescent="0.3"/>
    <row r="506" s="33" customFormat="1" ht="15.75" customHeight="1" x14ac:dyDescent="0.3"/>
    <row r="507" s="33" customFormat="1" ht="15.75" customHeight="1" x14ac:dyDescent="0.3"/>
    <row r="508" s="33" customFormat="1" ht="15.75" customHeight="1" x14ac:dyDescent="0.3"/>
    <row r="509" s="33" customFormat="1" ht="15.75" customHeight="1" x14ac:dyDescent="0.3"/>
    <row r="510" s="33" customFormat="1" ht="15.75" customHeight="1" x14ac:dyDescent="0.3"/>
    <row r="511" s="33" customFormat="1" ht="15.75" customHeight="1" x14ac:dyDescent="0.3"/>
    <row r="512" s="33" customFormat="1" ht="15.75" customHeight="1" x14ac:dyDescent="0.3"/>
    <row r="513" s="33" customFormat="1" ht="15.75" customHeight="1" x14ac:dyDescent="0.3"/>
    <row r="514" s="33" customFormat="1" ht="15.75" customHeight="1" x14ac:dyDescent="0.3"/>
    <row r="515" s="33" customFormat="1" ht="15.75" customHeight="1" x14ac:dyDescent="0.3"/>
    <row r="516" s="33" customFormat="1" ht="15.75" customHeight="1" x14ac:dyDescent="0.3"/>
    <row r="517" s="33" customFormat="1" ht="15.75" customHeight="1" x14ac:dyDescent="0.3"/>
    <row r="518" s="33" customFormat="1" ht="15.75" customHeight="1" x14ac:dyDescent="0.3"/>
    <row r="519" s="33" customFormat="1" ht="15.75" customHeight="1" x14ac:dyDescent="0.3"/>
    <row r="520" s="33" customFormat="1" ht="15.75" customHeight="1" x14ac:dyDescent="0.3"/>
    <row r="521" s="33" customFormat="1" ht="15.75" customHeight="1" x14ac:dyDescent="0.3"/>
    <row r="522" s="33" customFormat="1" ht="15.75" customHeight="1" x14ac:dyDescent="0.3"/>
    <row r="523" s="33" customFormat="1" ht="15.75" customHeight="1" x14ac:dyDescent="0.3"/>
    <row r="524" s="33" customFormat="1" ht="15.75" customHeight="1" x14ac:dyDescent="0.3"/>
    <row r="525" s="33" customFormat="1" ht="15.75" customHeight="1" x14ac:dyDescent="0.3"/>
    <row r="526" s="33" customFormat="1" ht="15.75" customHeight="1" x14ac:dyDescent="0.3"/>
    <row r="527" s="33" customFormat="1" ht="15.75" customHeight="1" x14ac:dyDescent="0.3"/>
    <row r="528" s="33" customFormat="1" ht="15.75" customHeight="1" x14ac:dyDescent="0.3"/>
    <row r="529" s="33" customFormat="1" ht="15.75" customHeight="1" x14ac:dyDescent="0.3"/>
    <row r="530" s="33" customFormat="1" ht="15.75" customHeight="1" x14ac:dyDescent="0.3"/>
    <row r="531" s="33" customFormat="1" ht="15.75" customHeight="1" x14ac:dyDescent="0.3"/>
    <row r="532" s="33" customFormat="1" ht="15.75" customHeight="1" x14ac:dyDescent="0.3"/>
    <row r="533" s="33" customFormat="1" ht="15.75" customHeight="1" x14ac:dyDescent="0.3"/>
    <row r="534" s="33" customFormat="1" ht="15.75" customHeight="1" x14ac:dyDescent="0.3"/>
    <row r="535" s="33" customFormat="1" ht="15.75" customHeight="1" x14ac:dyDescent="0.3"/>
    <row r="536" s="33" customFormat="1" ht="15.75" customHeight="1" x14ac:dyDescent="0.3"/>
    <row r="537" s="33" customFormat="1" ht="15.75" customHeight="1" x14ac:dyDescent="0.3"/>
    <row r="538" s="33" customFormat="1" ht="15.75" customHeight="1" x14ac:dyDescent="0.3"/>
    <row r="539" s="33" customFormat="1" ht="15.75" customHeight="1" x14ac:dyDescent="0.3"/>
    <row r="540" s="33" customFormat="1" ht="15.75" customHeight="1" x14ac:dyDescent="0.3"/>
    <row r="541" s="33" customFormat="1" ht="15.75" customHeight="1" x14ac:dyDescent="0.3"/>
    <row r="542" s="33" customFormat="1" ht="15.75" customHeight="1" x14ac:dyDescent="0.3"/>
    <row r="543" s="33" customFormat="1" ht="15.75" customHeight="1" x14ac:dyDescent="0.3"/>
    <row r="544" s="33" customFormat="1" ht="15.75" customHeight="1" x14ac:dyDescent="0.3"/>
    <row r="545" s="33" customFormat="1" ht="15.75" customHeight="1" x14ac:dyDescent="0.3"/>
    <row r="546" s="33" customFormat="1" ht="15.75" customHeight="1" x14ac:dyDescent="0.3"/>
    <row r="547" s="33" customFormat="1" ht="15.75" customHeight="1" x14ac:dyDescent="0.3"/>
    <row r="548" s="33" customFormat="1" ht="15.75" customHeight="1" x14ac:dyDescent="0.3"/>
    <row r="549" s="33" customFormat="1" ht="15.75" customHeight="1" x14ac:dyDescent="0.3"/>
    <row r="550" s="33" customFormat="1" ht="15.75" customHeight="1" x14ac:dyDescent="0.3"/>
    <row r="551" s="33" customFormat="1" ht="15.75" customHeight="1" x14ac:dyDescent="0.3"/>
    <row r="552" s="33" customFormat="1" ht="15.75" customHeight="1" x14ac:dyDescent="0.3"/>
    <row r="553" s="33" customFormat="1" ht="15.75" customHeight="1" x14ac:dyDescent="0.3"/>
    <row r="554" s="33" customFormat="1" ht="15.75" customHeight="1" x14ac:dyDescent="0.3"/>
    <row r="555" s="33" customFormat="1" ht="15.75" customHeight="1" x14ac:dyDescent="0.3"/>
    <row r="556" s="33" customFormat="1" ht="15.75" customHeight="1" x14ac:dyDescent="0.3"/>
    <row r="557" s="33" customFormat="1" ht="15.75" customHeight="1" x14ac:dyDescent="0.3"/>
    <row r="558" s="33" customFormat="1" ht="15.75" customHeight="1" x14ac:dyDescent="0.3"/>
    <row r="559" s="33" customFormat="1" ht="15.75" customHeight="1" x14ac:dyDescent="0.3"/>
    <row r="560" s="33" customFormat="1" ht="15.75" customHeight="1" x14ac:dyDescent="0.3"/>
    <row r="561" s="33" customFormat="1" ht="15.75" customHeight="1" x14ac:dyDescent="0.3"/>
    <row r="562" s="33" customFormat="1" ht="15.75" customHeight="1" x14ac:dyDescent="0.3"/>
    <row r="563" s="33" customFormat="1" ht="15.75" customHeight="1" x14ac:dyDescent="0.3"/>
    <row r="564" s="33" customFormat="1" ht="15.75" customHeight="1" x14ac:dyDescent="0.3"/>
    <row r="565" s="33" customFormat="1" ht="15.75" customHeight="1" x14ac:dyDescent="0.3"/>
    <row r="566" s="33" customFormat="1" ht="15.75" customHeight="1" x14ac:dyDescent="0.3"/>
    <row r="567" s="33" customFormat="1" ht="15.75" customHeight="1" x14ac:dyDescent="0.3"/>
    <row r="568" s="33" customFormat="1" ht="15.75" customHeight="1" x14ac:dyDescent="0.3"/>
    <row r="569" s="33" customFormat="1" ht="15.75" customHeight="1" x14ac:dyDescent="0.3"/>
    <row r="570" s="33" customFormat="1" ht="15.75" customHeight="1" x14ac:dyDescent="0.3"/>
    <row r="571" s="33" customFormat="1" ht="15.75" customHeight="1" x14ac:dyDescent="0.3"/>
    <row r="572" s="33" customFormat="1" ht="15.75" customHeight="1" x14ac:dyDescent="0.3"/>
    <row r="573" s="33" customFormat="1" ht="15.75" customHeight="1" x14ac:dyDescent="0.3"/>
    <row r="574" s="33" customFormat="1" ht="15.75" customHeight="1" x14ac:dyDescent="0.3"/>
    <row r="575" s="33" customFormat="1" ht="15.75" customHeight="1" x14ac:dyDescent="0.3"/>
    <row r="576" s="33" customFormat="1" ht="15.75" customHeight="1" x14ac:dyDescent="0.3"/>
    <row r="577" s="33" customFormat="1" ht="15.75" customHeight="1" x14ac:dyDescent="0.3"/>
    <row r="578" s="33" customFormat="1" ht="15.75" customHeight="1" x14ac:dyDescent="0.3"/>
    <row r="579" s="33" customFormat="1" ht="15.75" customHeight="1" x14ac:dyDescent="0.3"/>
    <row r="580" s="33" customFormat="1" ht="15.75" customHeight="1" x14ac:dyDescent="0.3"/>
    <row r="581" s="33" customFormat="1" ht="15.75" customHeight="1" x14ac:dyDescent="0.3"/>
    <row r="582" s="33" customFormat="1" ht="15.75" customHeight="1" x14ac:dyDescent="0.3"/>
    <row r="583" s="33" customFormat="1" ht="15.75" customHeight="1" x14ac:dyDescent="0.3"/>
    <row r="584" s="33" customFormat="1" ht="15.75" customHeight="1" x14ac:dyDescent="0.3"/>
    <row r="585" s="33" customFormat="1" ht="15.75" customHeight="1" x14ac:dyDescent="0.3"/>
    <row r="586" s="33" customFormat="1" ht="15.75" customHeight="1" x14ac:dyDescent="0.3"/>
    <row r="587" s="33" customFormat="1" ht="15.75" customHeight="1" x14ac:dyDescent="0.3"/>
    <row r="588" s="33" customFormat="1" ht="15.75" customHeight="1" x14ac:dyDescent="0.3"/>
    <row r="589" s="33" customFormat="1" ht="15.75" customHeight="1" x14ac:dyDescent="0.3"/>
    <row r="590" s="33" customFormat="1" ht="15.75" customHeight="1" x14ac:dyDescent="0.3"/>
    <row r="591" s="33" customFormat="1" ht="15.75" customHeight="1" x14ac:dyDescent="0.3"/>
    <row r="592" s="33" customFormat="1" ht="15.75" customHeight="1" x14ac:dyDescent="0.3"/>
    <row r="593" s="33" customFormat="1" ht="15.75" customHeight="1" x14ac:dyDescent="0.3"/>
    <row r="594" s="33" customFormat="1" ht="15.75" customHeight="1" x14ac:dyDescent="0.3"/>
    <row r="595" s="33" customFormat="1" ht="15.75" customHeight="1" x14ac:dyDescent="0.3"/>
    <row r="596" s="33" customFormat="1" ht="15.75" customHeight="1" x14ac:dyDescent="0.3"/>
    <row r="597" s="33" customFormat="1" ht="15.75" customHeight="1" x14ac:dyDescent="0.3"/>
    <row r="598" s="33" customFormat="1" ht="15.75" customHeight="1" x14ac:dyDescent="0.3"/>
    <row r="599" s="33" customFormat="1" ht="15.75" customHeight="1" x14ac:dyDescent="0.3"/>
    <row r="600" s="33" customFormat="1" ht="15.75" customHeight="1" x14ac:dyDescent="0.3"/>
    <row r="601" s="33" customFormat="1" ht="15.75" customHeight="1" x14ac:dyDescent="0.3"/>
    <row r="602" s="33" customFormat="1" ht="15.75" customHeight="1" x14ac:dyDescent="0.3"/>
    <row r="603" s="33" customFormat="1" ht="15.75" customHeight="1" x14ac:dyDescent="0.3"/>
    <row r="604" s="33" customFormat="1" ht="15.75" customHeight="1" x14ac:dyDescent="0.3"/>
    <row r="605" s="33" customFormat="1" ht="15.75" customHeight="1" x14ac:dyDescent="0.3"/>
    <row r="606" s="33" customFormat="1" ht="15.75" customHeight="1" x14ac:dyDescent="0.3"/>
    <row r="607" s="33" customFormat="1" ht="15.75" customHeight="1" x14ac:dyDescent="0.3"/>
    <row r="608" s="33" customFormat="1" ht="15.75" customHeight="1" x14ac:dyDescent="0.3"/>
    <row r="609" s="33" customFormat="1" ht="15.75" customHeight="1" x14ac:dyDescent="0.3"/>
    <row r="610" s="33" customFormat="1" ht="15.75" customHeight="1" x14ac:dyDescent="0.3"/>
    <row r="611" s="33" customFormat="1" ht="15.75" customHeight="1" x14ac:dyDescent="0.3"/>
    <row r="612" s="33" customFormat="1" ht="15.75" customHeight="1" x14ac:dyDescent="0.3"/>
    <row r="613" s="33" customFormat="1" ht="15.75" customHeight="1" x14ac:dyDescent="0.3"/>
    <row r="614" s="33" customFormat="1" ht="15.75" customHeight="1" x14ac:dyDescent="0.3"/>
    <row r="615" s="33" customFormat="1" ht="15.75" customHeight="1" x14ac:dyDescent="0.3"/>
    <row r="616" s="33" customFormat="1" ht="15.75" customHeight="1" x14ac:dyDescent="0.3"/>
    <row r="617" s="33" customFormat="1" ht="15.75" customHeight="1" x14ac:dyDescent="0.3"/>
    <row r="618" s="33" customFormat="1" ht="15.75" customHeight="1" x14ac:dyDescent="0.3"/>
    <row r="619" s="33" customFormat="1" ht="15.75" customHeight="1" x14ac:dyDescent="0.3"/>
    <row r="620" s="33" customFormat="1" ht="15.75" customHeight="1" x14ac:dyDescent="0.3"/>
    <row r="621" s="33" customFormat="1" ht="15.75" customHeight="1" x14ac:dyDescent="0.3"/>
    <row r="622" s="33" customFormat="1" ht="15.75" customHeight="1" x14ac:dyDescent="0.3"/>
    <row r="623" s="33" customFormat="1" ht="15.75" customHeight="1" x14ac:dyDescent="0.3"/>
    <row r="624" s="33" customFormat="1" ht="15.75" customHeight="1" x14ac:dyDescent="0.3"/>
    <row r="625" s="33" customFormat="1" ht="15.75" customHeight="1" x14ac:dyDescent="0.3"/>
    <row r="626" s="33" customFormat="1" ht="15.75" customHeight="1" x14ac:dyDescent="0.3"/>
    <row r="627" s="33" customFormat="1" ht="15.75" customHeight="1" x14ac:dyDescent="0.3"/>
    <row r="628" s="33" customFormat="1" ht="15.75" customHeight="1" x14ac:dyDescent="0.3"/>
    <row r="629" s="33" customFormat="1" ht="15.75" customHeight="1" x14ac:dyDescent="0.3"/>
    <row r="630" s="33" customFormat="1" ht="15.75" customHeight="1" x14ac:dyDescent="0.3"/>
    <row r="631" s="33" customFormat="1" ht="15.75" customHeight="1" x14ac:dyDescent="0.3"/>
    <row r="632" s="33" customFormat="1" ht="15.75" customHeight="1" x14ac:dyDescent="0.3"/>
    <row r="633" s="33" customFormat="1" ht="15.75" customHeight="1" x14ac:dyDescent="0.3"/>
    <row r="634" s="33" customFormat="1" ht="15.75" customHeight="1" x14ac:dyDescent="0.3"/>
    <row r="635" s="33" customFormat="1" ht="15.75" customHeight="1" x14ac:dyDescent="0.3"/>
    <row r="636" s="33" customFormat="1" ht="15.75" customHeight="1" x14ac:dyDescent="0.3"/>
    <row r="637" s="33" customFormat="1" ht="15.75" customHeight="1" x14ac:dyDescent="0.3"/>
    <row r="638" s="33" customFormat="1" ht="15.75" customHeight="1" x14ac:dyDescent="0.3"/>
    <row r="639" s="33" customFormat="1" ht="15.75" customHeight="1" x14ac:dyDescent="0.3"/>
    <row r="640" s="33" customFormat="1" ht="15.75" customHeight="1" x14ac:dyDescent="0.3"/>
    <row r="641" s="33" customFormat="1" ht="15.75" customHeight="1" x14ac:dyDescent="0.3"/>
    <row r="642" s="33" customFormat="1" ht="15.75" customHeight="1" x14ac:dyDescent="0.3"/>
    <row r="643" s="33" customFormat="1" ht="15.75" customHeight="1" x14ac:dyDescent="0.3"/>
    <row r="644" s="33" customFormat="1" ht="15.75" customHeight="1" x14ac:dyDescent="0.3"/>
    <row r="645" s="33" customFormat="1" ht="15.75" customHeight="1" x14ac:dyDescent="0.3"/>
    <row r="646" s="33" customFormat="1" ht="15.75" customHeight="1" x14ac:dyDescent="0.3"/>
    <row r="647" s="33" customFormat="1" ht="15.75" customHeight="1" x14ac:dyDescent="0.3"/>
    <row r="648" s="33" customFormat="1" ht="15.75" customHeight="1" x14ac:dyDescent="0.3"/>
    <row r="649" s="33" customFormat="1" ht="15.75" customHeight="1" x14ac:dyDescent="0.3"/>
    <row r="650" s="33" customFormat="1" ht="15.75" customHeight="1" x14ac:dyDescent="0.3"/>
    <row r="651" s="33" customFormat="1" ht="15.75" customHeight="1" x14ac:dyDescent="0.3"/>
    <row r="652" s="33" customFormat="1" ht="15.75" customHeight="1" x14ac:dyDescent="0.3"/>
    <row r="653" s="33" customFormat="1" ht="15.75" customHeight="1" x14ac:dyDescent="0.3"/>
    <row r="654" s="33" customFormat="1" ht="15.75" customHeight="1" x14ac:dyDescent="0.3"/>
    <row r="655" s="33" customFormat="1" ht="15.75" customHeight="1" x14ac:dyDescent="0.3"/>
    <row r="656" s="33" customFormat="1" ht="15.75" customHeight="1" x14ac:dyDescent="0.3"/>
    <row r="657" s="33" customFormat="1" ht="15.75" customHeight="1" x14ac:dyDescent="0.3"/>
    <row r="658" s="33" customFormat="1" ht="15.75" customHeight="1" x14ac:dyDescent="0.3"/>
    <row r="659" s="33" customFormat="1" ht="15.75" customHeight="1" x14ac:dyDescent="0.3"/>
    <row r="660" s="33" customFormat="1" ht="15.75" customHeight="1" x14ac:dyDescent="0.3"/>
    <row r="661" s="33" customFormat="1" ht="15.75" customHeight="1" x14ac:dyDescent="0.3"/>
    <row r="662" s="33" customFormat="1" ht="15.75" customHeight="1" x14ac:dyDescent="0.3"/>
    <row r="663" s="33" customFormat="1" ht="15.75" customHeight="1" x14ac:dyDescent="0.3"/>
    <row r="664" s="33" customFormat="1" ht="15.75" customHeight="1" x14ac:dyDescent="0.3"/>
    <row r="665" s="33" customFormat="1" ht="15.75" customHeight="1" x14ac:dyDescent="0.3"/>
    <row r="666" s="33" customFormat="1" ht="15.75" customHeight="1" x14ac:dyDescent="0.3"/>
    <row r="667" s="33" customFormat="1" ht="15.75" customHeight="1" x14ac:dyDescent="0.3"/>
    <row r="668" s="33" customFormat="1" ht="15.75" customHeight="1" x14ac:dyDescent="0.3"/>
    <row r="669" s="33" customFormat="1" ht="15.75" customHeight="1" x14ac:dyDescent="0.3"/>
    <row r="670" s="33" customFormat="1" ht="15.75" customHeight="1" x14ac:dyDescent="0.3"/>
    <row r="671" s="33" customFormat="1" ht="15.75" customHeight="1" x14ac:dyDescent="0.3"/>
    <row r="672" s="33" customFormat="1" ht="15.75" customHeight="1" x14ac:dyDescent="0.3"/>
    <row r="673" s="33" customFormat="1" ht="15.75" customHeight="1" x14ac:dyDescent="0.3"/>
    <row r="674" s="33" customFormat="1" ht="15.75" customHeight="1" x14ac:dyDescent="0.3"/>
    <row r="675" s="33" customFormat="1" ht="15.75" customHeight="1" x14ac:dyDescent="0.3"/>
    <row r="676" s="33" customFormat="1" ht="15.75" customHeight="1" x14ac:dyDescent="0.3"/>
    <row r="677" s="33" customFormat="1" ht="15.75" customHeight="1" x14ac:dyDescent="0.3"/>
    <row r="678" s="33" customFormat="1" ht="15.75" customHeight="1" x14ac:dyDescent="0.3"/>
    <row r="679" s="33" customFormat="1" ht="15.75" customHeight="1" x14ac:dyDescent="0.3"/>
    <row r="680" s="33" customFormat="1" ht="15.75" customHeight="1" x14ac:dyDescent="0.3"/>
    <row r="681" s="33" customFormat="1" ht="15.75" customHeight="1" x14ac:dyDescent="0.3"/>
    <row r="682" s="33" customFormat="1" ht="15.75" customHeight="1" x14ac:dyDescent="0.3"/>
    <row r="683" s="33" customFormat="1" ht="15.75" customHeight="1" x14ac:dyDescent="0.3"/>
    <row r="684" s="33" customFormat="1" ht="15.75" customHeight="1" x14ac:dyDescent="0.3"/>
    <row r="685" s="33" customFormat="1" ht="15.75" customHeight="1" x14ac:dyDescent="0.3"/>
    <row r="686" s="33" customFormat="1" ht="15.75" customHeight="1" x14ac:dyDescent="0.3"/>
    <row r="687" s="33" customFormat="1" ht="15.75" customHeight="1" x14ac:dyDescent="0.3"/>
    <row r="688" s="33" customFormat="1" ht="15.75" customHeight="1" x14ac:dyDescent="0.3"/>
    <row r="689" s="33" customFormat="1" ht="15.75" customHeight="1" x14ac:dyDescent="0.3"/>
    <row r="690" s="33" customFormat="1" ht="15.75" customHeight="1" x14ac:dyDescent="0.3"/>
    <row r="691" s="33" customFormat="1" ht="15.75" customHeight="1" x14ac:dyDescent="0.3"/>
    <row r="692" s="33" customFormat="1" ht="15.75" customHeight="1" x14ac:dyDescent="0.3"/>
    <row r="693" s="33" customFormat="1" ht="15.75" customHeight="1" x14ac:dyDescent="0.3"/>
    <row r="694" s="33" customFormat="1" ht="15.75" customHeight="1" x14ac:dyDescent="0.3"/>
    <row r="695" s="33" customFormat="1" ht="15.75" customHeight="1" x14ac:dyDescent="0.3"/>
    <row r="696" s="33" customFormat="1" ht="15.75" customHeight="1" x14ac:dyDescent="0.3"/>
    <row r="697" s="33" customFormat="1" ht="15.75" customHeight="1" x14ac:dyDescent="0.3"/>
    <row r="698" s="33" customFormat="1" ht="15.75" customHeight="1" x14ac:dyDescent="0.3"/>
    <row r="699" s="33" customFormat="1" ht="15.75" customHeight="1" x14ac:dyDescent="0.3"/>
    <row r="700" s="33" customFormat="1" ht="15.75" customHeight="1" x14ac:dyDescent="0.3"/>
    <row r="701" s="33" customFormat="1" ht="15.75" customHeight="1" x14ac:dyDescent="0.3"/>
    <row r="702" s="33" customFormat="1" ht="15.75" customHeight="1" x14ac:dyDescent="0.3"/>
    <row r="703" s="33" customFormat="1" ht="15.75" customHeight="1" x14ac:dyDescent="0.3"/>
    <row r="704" s="33" customFormat="1" ht="15.75" customHeight="1" x14ac:dyDescent="0.3"/>
    <row r="705" s="33" customFormat="1" ht="15.75" customHeight="1" x14ac:dyDescent="0.3"/>
    <row r="706" s="33" customFormat="1" ht="15.75" customHeight="1" x14ac:dyDescent="0.3"/>
    <row r="707" s="33" customFormat="1" ht="15.75" customHeight="1" x14ac:dyDescent="0.3"/>
    <row r="708" s="33" customFormat="1" ht="15.75" customHeight="1" x14ac:dyDescent="0.3"/>
    <row r="709" s="33" customFormat="1" ht="15.75" customHeight="1" x14ac:dyDescent="0.3"/>
    <row r="710" s="33" customFormat="1" ht="15.75" customHeight="1" x14ac:dyDescent="0.3"/>
    <row r="711" s="33" customFormat="1" ht="15.75" customHeight="1" x14ac:dyDescent="0.3"/>
    <row r="712" s="33" customFormat="1" ht="15.75" customHeight="1" x14ac:dyDescent="0.3"/>
    <row r="713" s="33" customFormat="1" ht="15.75" customHeight="1" x14ac:dyDescent="0.3"/>
    <row r="714" s="33" customFormat="1" ht="15.75" customHeight="1" x14ac:dyDescent="0.3"/>
    <row r="715" s="33" customFormat="1" ht="15.75" customHeight="1" x14ac:dyDescent="0.3"/>
    <row r="716" s="33" customFormat="1" ht="15.75" customHeight="1" x14ac:dyDescent="0.3"/>
    <row r="717" s="33" customFormat="1" ht="15.75" customHeight="1" x14ac:dyDescent="0.3"/>
    <row r="718" s="33" customFormat="1" ht="15.75" customHeight="1" x14ac:dyDescent="0.3"/>
    <row r="719" s="33" customFormat="1" ht="15.75" customHeight="1" x14ac:dyDescent="0.3"/>
    <row r="720" s="33" customFormat="1" ht="15.75" customHeight="1" x14ac:dyDescent="0.3"/>
    <row r="721" s="33" customFormat="1" ht="15.75" customHeight="1" x14ac:dyDescent="0.3"/>
    <row r="722" s="33" customFormat="1" ht="15.75" customHeight="1" x14ac:dyDescent="0.3"/>
    <row r="723" s="33" customFormat="1" ht="15.75" customHeight="1" x14ac:dyDescent="0.3"/>
    <row r="724" s="33" customFormat="1" ht="15.75" customHeight="1" x14ac:dyDescent="0.3"/>
    <row r="725" s="33" customFormat="1" ht="15.75" customHeight="1" x14ac:dyDescent="0.3"/>
    <row r="726" s="33" customFormat="1" ht="15.75" customHeight="1" x14ac:dyDescent="0.3"/>
    <row r="727" s="33" customFormat="1" ht="15.75" customHeight="1" x14ac:dyDescent="0.3"/>
    <row r="728" s="33" customFormat="1" ht="15.75" customHeight="1" x14ac:dyDescent="0.3"/>
    <row r="729" s="33" customFormat="1" ht="15.75" customHeight="1" x14ac:dyDescent="0.3"/>
    <row r="730" s="33" customFormat="1" ht="15.75" customHeight="1" x14ac:dyDescent="0.3"/>
    <row r="731" s="33" customFormat="1" ht="15.75" customHeight="1" x14ac:dyDescent="0.3"/>
    <row r="732" s="33" customFormat="1" ht="15.75" customHeight="1" x14ac:dyDescent="0.3"/>
    <row r="733" s="33" customFormat="1" ht="15.75" customHeight="1" x14ac:dyDescent="0.3"/>
    <row r="734" s="33" customFormat="1" ht="15.75" customHeight="1" x14ac:dyDescent="0.3"/>
    <row r="735" s="33" customFormat="1" ht="15.75" customHeight="1" x14ac:dyDescent="0.3"/>
    <row r="736" s="33" customFormat="1" ht="15.75" customHeight="1" x14ac:dyDescent="0.3"/>
    <row r="737" s="33" customFormat="1" ht="15.75" customHeight="1" x14ac:dyDescent="0.3"/>
    <row r="738" s="33" customFormat="1" ht="15.75" customHeight="1" x14ac:dyDescent="0.3"/>
    <row r="739" s="33" customFormat="1" ht="15.75" customHeight="1" x14ac:dyDescent="0.3"/>
    <row r="740" s="33" customFormat="1" ht="15.75" customHeight="1" x14ac:dyDescent="0.3"/>
    <row r="741" s="33" customFormat="1" ht="15.75" customHeight="1" x14ac:dyDescent="0.3"/>
    <row r="742" s="33" customFormat="1" ht="15.75" customHeight="1" x14ac:dyDescent="0.3"/>
    <row r="743" s="33" customFormat="1" ht="15.75" customHeight="1" x14ac:dyDescent="0.3"/>
    <row r="744" s="33" customFormat="1" ht="15.75" customHeight="1" x14ac:dyDescent="0.3"/>
    <row r="745" s="33" customFormat="1" ht="15.75" customHeight="1" x14ac:dyDescent="0.3"/>
    <row r="746" s="33" customFormat="1" ht="15.75" customHeight="1" x14ac:dyDescent="0.3"/>
    <row r="747" s="33" customFormat="1" ht="15.75" customHeight="1" x14ac:dyDescent="0.3"/>
    <row r="748" s="33" customFormat="1" ht="15.75" customHeight="1" x14ac:dyDescent="0.3"/>
    <row r="749" s="33" customFormat="1" ht="15.75" customHeight="1" x14ac:dyDescent="0.3"/>
    <row r="750" s="33" customFormat="1" ht="15.75" customHeight="1" x14ac:dyDescent="0.3"/>
    <row r="751" s="33" customFormat="1" ht="15.75" customHeight="1" x14ac:dyDescent="0.3"/>
    <row r="752" s="33" customFormat="1" ht="15.75" customHeight="1" x14ac:dyDescent="0.3"/>
    <row r="753" s="33" customFormat="1" ht="15.75" customHeight="1" x14ac:dyDescent="0.3"/>
    <row r="754" s="33" customFormat="1" ht="15.75" customHeight="1" x14ac:dyDescent="0.3"/>
    <row r="755" s="33" customFormat="1" ht="15.75" customHeight="1" x14ac:dyDescent="0.3"/>
    <row r="756" s="33" customFormat="1" ht="15.75" customHeight="1" x14ac:dyDescent="0.3"/>
    <row r="757" s="33" customFormat="1" ht="15.75" customHeight="1" x14ac:dyDescent="0.3"/>
    <row r="758" s="33" customFormat="1" ht="15.75" customHeight="1" x14ac:dyDescent="0.3"/>
    <row r="759" s="33" customFormat="1" ht="15.75" customHeight="1" x14ac:dyDescent="0.3"/>
    <row r="760" s="33" customFormat="1" ht="15.75" customHeight="1" x14ac:dyDescent="0.3"/>
    <row r="761" s="33" customFormat="1" ht="15.75" customHeight="1" x14ac:dyDescent="0.3"/>
    <row r="762" s="33" customFormat="1" ht="15.75" customHeight="1" x14ac:dyDescent="0.3"/>
    <row r="763" s="33" customFormat="1" ht="15.75" customHeight="1" x14ac:dyDescent="0.3"/>
    <row r="764" s="33" customFormat="1" ht="15.75" customHeight="1" x14ac:dyDescent="0.3"/>
    <row r="765" s="33" customFormat="1" ht="15.75" customHeight="1" x14ac:dyDescent="0.3"/>
    <row r="766" s="33" customFormat="1" ht="15.75" customHeight="1" x14ac:dyDescent="0.3"/>
    <row r="767" s="33" customFormat="1" ht="15.75" customHeight="1" x14ac:dyDescent="0.3"/>
    <row r="768" s="33" customFormat="1" ht="15.75" customHeight="1" x14ac:dyDescent="0.3"/>
    <row r="769" s="33" customFormat="1" ht="15.75" customHeight="1" x14ac:dyDescent="0.3"/>
    <row r="770" s="33" customFormat="1" ht="15.75" customHeight="1" x14ac:dyDescent="0.3"/>
    <row r="771" s="33" customFormat="1" ht="15.75" customHeight="1" x14ac:dyDescent="0.3"/>
    <row r="772" s="33" customFormat="1" ht="15.75" customHeight="1" x14ac:dyDescent="0.3"/>
    <row r="773" s="33" customFormat="1" ht="15.75" customHeight="1" x14ac:dyDescent="0.3"/>
    <row r="774" s="33" customFormat="1" ht="15.75" customHeight="1" x14ac:dyDescent="0.3"/>
    <row r="775" s="33" customFormat="1" ht="15.75" customHeight="1" x14ac:dyDescent="0.3"/>
    <row r="776" s="33" customFormat="1" ht="15.75" customHeight="1" x14ac:dyDescent="0.3"/>
    <row r="777" s="33" customFormat="1" ht="15.75" customHeight="1" x14ac:dyDescent="0.3"/>
    <row r="778" s="33" customFormat="1" ht="15.75" customHeight="1" x14ac:dyDescent="0.3"/>
    <row r="779" s="33" customFormat="1" ht="15.75" customHeight="1" x14ac:dyDescent="0.3"/>
    <row r="780" s="33" customFormat="1" ht="15.75" customHeight="1" x14ac:dyDescent="0.3"/>
    <row r="781" s="33" customFormat="1" ht="15.75" customHeight="1" x14ac:dyDescent="0.3"/>
    <row r="782" s="33" customFormat="1" ht="15.75" customHeight="1" x14ac:dyDescent="0.3"/>
    <row r="783" s="33" customFormat="1" ht="15.75" customHeight="1" x14ac:dyDescent="0.3"/>
    <row r="784" s="33" customFormat="1" ht="15.75" customHeight="1" x14ac:dyDescent="0.3"/>
    <row r="785" s="33" customFormat="1" ht="15.75" customHeight="1" x14ac:dyDescent="0.3"/>
    <row r="786" s="33" customFormat="1" ht="15.75" customHeight="1" x14ac:dyDescent="0.3"/>
    <row r="787" s="33" customFormat="1" ht="15.75" customHeight="1" x14ac:dyDescent="0.3"/>
    <row r="788" s="33" customFormat="1" ht="15.75" customHeight="1" x14ac:dyDescent="0.3"/>
    <row r="789" s="33" customFormat="1" ht="15.75" customHeight="1" x14ac:dyDescent="0.3"/>
    <row r="790" s="33" customFormat="1" ht="15.75" customHeight="1" x14ac:dyDescent="0.3"/>
    <row r="791" s="33" customFormat="1" ht="15.75" customHeight="1" x14ac:dyDescent="0.3"/>
    <row r="792" s="33" customFormat="1" ht="15.75" customHeight="1" x14ac:dyDescent="0.3"/>
    <row r="793" s="33" customFormat="1" ht="15.75" customHeight="1" x14ac:dyDescent="0.3"/>
    <row r="794" s="33" customFormat="1" ht="15.75" customHeight="1" x14ac:dyDescent="0.3"/>
    <row r="795" s="33" customFormat="1" ht="15.75" customHeight="1" x14ac:dyDescent="0.3"/>
    <row r="796" s="33" customFormat="1" ht="15.75" customHeight="1" x14ac:dyDescent="0.3"/>
    <row r="797" s="33" customFormat="1" ht="15.75" customHeight="1" x14ac:dyDescent="0.3"/>
    <row r="798" s="33" customFormat="1" ht="15.75" customHeight="1" x14ac:dyDescent="0.3"/>
    <row r="799" s="33" customFormat="1" ht="15.75" customHeight="1" x14ac:dyDescent="0.3"/>
    <row r="800" s="33" customFormat="1" ht="15.75" customHeight="1" x14ac:dyDescent="0.3"/>
    <row r="801" s="33" customFormat="1" ht="15.75" customHeight="1" x14ac:dyDescent="0.3"/>
    <row r="802" s="33" customFormat="1" ht="15.75" customHeight="1" x14ac:dyDescent="0.3"/>
    <row r="803" s="33" customFormat="1" ht="15.75" customHeight="1" x14ac:dyDescent="0.3"/>
    <row r="804" s="33" customFormat="1" ht="15.75" customHeight="1" x14ac:dyDescent="0.3"/>
    <row r="805" s="33" customFormat="1" ht="15.75" customHeight="1" x14ac:dyDescent="0.3"/>
    <row r="806" s="33" customFormat="1" ht="15.75" customHeight="1" x14ac:dyDescent="0.3"/>
    <row r="807" s="33" customFormat="1" ht="15.75" customHeight="1" x14ac:dyDescent="0.3"/>
    <row r="808" s="33" customFormat="1" ht="15.75" customHeight="1" x14ac:dyDescent="0.3"/>
    <row r="809" s="33" customFormat="1" ht="15.75" customHeight="1" x14ac:dyDescent="0.3"/>
    <row r="810" s="33" customFormat="1" ht="15.75" customHeight="1" x14ac:dyDescent="0.3"/>
    <row r="811" s="33" customFormat="1" ht="15.75" customHeight="1" x14ac:dyDescent="0.3"/>
    <row r="812" s="33" customFormat="1" ht="15.75" customHeight="1" x14ac:dyDescent="0.3"/>
    <row r="813" s="33" customFormat="1" ht="15.75" customHeight="1" x14ac:dyDescent="0.3"/>
    <row r="814" s="33" customFormat="1" ht="15.75" customHeight="1" x14ac:dyDescent="0.3"/>
    <row r="815" s="33" customFormat="1" ht="15.75" customHeight="1" x14ac:dyDescent="0.3"/>
    <row r="816" s="33" customFormat="1" ht="15.75" customHeight="1" x14ac:dyDescent="0.3"/>
    <row r="817" s="33" customFormat="1" ht="15.75" customHeight="1" x14ac:dyDescent="0.3"/>
    <row r="818" s="33" customFormat="1" ht="15.75" customHeight="1" x14ac:dyDescent="0.3"/>
    <row r="819" s="33" customFormat="1" ht="15.75" customHeight="1" x14ac:dyDescent="0.3"/>
    <row r="820" s="33" customFormat="1" ht="15.75" customHeight="1" x14ac:dyDescent="0.3"/>
    <row r="821" s="33" customFormat="1" ht="15.75" customHeight="1" x14ac:dyDescent="0.3"/>
    <row r="822" s="33" customFormat="1" ht="15.75" customHeight="1" x14ac:dyDescent="0.3"/>
    <row r="823" s="33" customFormat="1" ht="15.75" customHeight="1" x14ac:dyDescent="0.3"/>
    <row r="824" s="33" customFormat="1" ht="15.75" customHeight="1" x14ac:dyDescent="0.3"/>
    <row r="825" s="33" customFormat="1" ht="15.75" customHeight="1" x14ac:dyDescent="0.3"/>
    <row r="826" s="33" customFormat="1" ht="15.75" customHeight="1" x14ac:dyDescent="0.3"/>
    <row r="827" s="33" customFormat="1" ht="15.75" customHeight="1" x14ac:dyDescent="0.3"/>
    <row r="828" s="33" customFormat="1" ht="15.75" customHeight="1" x14ac:dyDescent="0.3"/>
    <row r="829" s="33" customFormat="1" ht="15.75" customHeight="1" x14ac:dyDescent="0.3"/>
    <row r="830" s="33" customFormat="1" ht="15.75" customHeight="1" x14ac:dyDescent="0.3"/>
    <row r="831" s="33" customFormat="1" ht="15.75" customHeight="1" x14ac:dyDescent="0.3"/>
    <row r="832" s="33" customFormat="1" ht="15.75" customHeight="1" x14ac:dyDescent="0.3"/>
    <row r="833" s="33" customFormat="1" ht="15.75" customHeight="1" x14ac:dyDescent="0.3"/>
    <row r="834" s="33" customFormat="1" ht="15.75" customHeight="1" x14ac:dyDescent="0.3"/>
    <row r="835" s="33" customFormat="1" ht="15.75" customHeight="1" x14ac:dyDescent="0.3"/>
    <row r="836" s="33" customFormat="1" ht="15.75" customHeight="1" x14ac:dyDescent="0.3"/>
    <row r="837" s="33" customFormat="1" ht="15.75" customHeight="1" x14ac:dyDescent="0.3"/>
    <row r="838" s="33" customFormat="1" ht="15.75" customHeight="1" x14ac:dyDescent="0.3"/>
    <row r="839" s="33" customFormat="1" ht="15.75" customHeight="1" x14ac:dyDescent="0.3"/>
    <row r="840" s="33" customFormat="1" ht="15.75" customHeight="1" x14ac:dyDescent="0.3"/>
    <row r="841" s="33" customFormat="1" ht="15.75" customHeight="1" x14ac:dyDescent="0.3"/>
    <row r="842" s="33" customFormat="1" ht="15.75" customHeight="1" x14ac:dyDescent="0.3"/>
    <row r="843" s="33" customFormat="1" ht="15.75" customHeight="1" x14ac:dyDescent="0.3"/>
    <row r="844" s="33" customFormat="1" ht="15.75" customHeight="1" x14ac:dyDescent="0.3"/>
    <row r="845" s="33" customFormat="1" ht="15.75" customHeight="1" x14ac:dyDescent="0.3"/>
    <row r="846" s="33" customFormat="1" ht="15.75" customHeight="1" x14ac:dyDescent="0.3"/>
    <row r="847" s="33" customFormat="1" ht="15.75" customHeight="1" x14ac:dyDescent="0.3"/>
    <row r="848" s="33" customFormat="1" ht="15.75" customHeight="1" x14ac:dyDescent="0.3"/>
    <row r="849" s="33" customFormat="1" ht="15.75" customHeight="1" x14ac:dyDescent="0.3"/>
    <row r="850" s="33" customFormat="1" ht="15.75" customHeight="1" x14ac:dyDescent="0.3"/>
    <row r="851" s="33" customFormat="1" ht="15.75" customHeight="1" x14ac:dyDescent="0.3"/>
    <row r="852" s="33" customFormat="1" ht="15.75" customHeight="1" x14ac:dyDescent="0.3"/>
    <row r="853" s="33" customFormat="1" ht="15.75" customHeight="1" x14ac:dyDescent="0.3"/>
    <row r="854" s="33" customFormat="1" ht="15.75" customHeight="1" x14ac:dyDescent="0.3"/>
    <row r="855" s="33" customFormat="1" ht="15.75" customHeight="1" x14ac:dyDescent="0.3"/>
    <row r="856" s="33" customFormat="1" ht="15.75" customHeight="1" x14ac:dyDescent="0.3"/>
    <row r="857" s="33" customFormat="1" ht="15.75" customHeight="1" x14ac:dyDescent="0.3"/>
    <row r="858" s="33" customFormat="1" ht="15.75" customHeight="1" x14ac:dyDescent="0.3"/>
    <row r="859" s="33" customFormat="1" ht="15.75" customHeight="1" x14ac:dyDescent="0.3"/>
    <row r="860" s="33" customFormat="1" ht="15.75" customHeight="1" x14ac:dyDescent="0.3"/>
    <row r="861" s="33" customFormat="1" ht="15.75" customHeight="1" x14ac:dyDescent="0.3"/>
    <row r="862" s="33" customFormat="1" ht="15.75" customHeight="1" x14ac:dyDescent="0.3"/>
    <row r="863" s="33" customFormat="1" ht="15.75" customHeight="1" x14ac:dyDescent="0.3"/>
    <row r="864" s="33" customFormat="1" ht="15.75" customHeight="1" x14ac:dyDescent="0.3"/>
    <row r="865" s="33" customFormat="1" ht="15.75" customHeight="1" x14ac:dyDescent="0.3"/>
    <row r="866" s="33" customFormat="1" ht="15.75" customHeight="1" x14ac:dyDescent="0.3"/>
    <row r="867" s="33" customFormat="1" ht="15.75" customHeight="1" x14ac:dyDescent="0.3"/>
    <row r="868" s="33" customFormat="1" ht="15.75" customHeight="1" x14ac:dyDescent="0.3"/>
    <row r="869" s="33" customFormat="1" ht="15.75" customHeight="1" x14ac:dyDescent="0.3"/>
    <row r="870" s="33" customFormat="1" ht="15.75" customHeight="1" x14ac:dyDescent="0.3"/>
    <row r="871" s="33" customFormat="1" ht="15.75" customHeight="1" x14ac:dyDescent="0.3"/>
    <row r="872" s="33" customFormat="1" ht="15.75" customHeight="1" x14ac:dyDescent="0.3"/>
    <row r="873" s="33" customFormat="1" ht="15.75" customHeight="1" x14ac:dyDescent="0.3"/>
    <row r="874" s="33" customFormat="1" ht="15.75" customHeight="1" x14ac:dyDescent="0.3"/>
    <row r="875" s="33" customFormat="1" ht="15.75" customHeight="1" x14ac:dyDescent="0.3"/>
    <row r="876" s="33" customFormat="1" ht="15.75" customHeight="1" x14ac:dyDescent="0.3"/>
    <row r="877" s="33" customFormat="1" ht="15.75" customHeight="1" x14ac:dyDescent="0.3"/>
    <row r="878" s="33" customFormat="1" ht="15.75" customHeight="1" x14ac:dyDescent="0.3"/>
    <row r="879" s="33" customFormat="1" ht="15.75" customHeight="1" x14ac:dyDescent="0.3"/>
    <row r="880" s="33" customFormat="1" ht="15.75" customHeight="1" x14ac:dyDescent="0.3"/>
    <row r="881" s="33" customFormat="1" ht="15.75" customHeight="1" x14ac:dyDescent="0.3"/>
    <row r="882" s="33" customFormat="1" ht="15.75" customHeight="1" x14ac:dyDescent="0.3"/>
    <row r="883" s="33" customFormat="1" ht="15.75" customHeight="1" x14ac:dyDescent="0.3"/>
    <row r="884" s="33" customFormat="1" ht="15.75" customHeight="1" x14ac:dyDescent="0.3"/>
    <row r="885" s="33" customFormat="1" ht="15.75" customHeight="1" x14ac:dyDescent="0.3"/>
    <row r="886" s="33" customFormat="1" ht="15.75" customHeight="1" x14ac:dyDescent="0.3"/>
    <row r="887" s="33" customFormat="1" ht="15.75" customHeight="1" x14ac:dyDescent="0.3"/>
    <row r="888" s="33" customFormat="1" ht="15.75" customHeight="1" x14ac:dyDescent="0.3"/>
    <row r="889" s="33" customFormat="1" ht="15.75" customHeight="1" x14ac:dyDescent="0.3"/>
    <row r="890" s="33" customFormat="1" ht="15.75" customHeight="1" x14ac:dyDescent="0.3"/>
    <row r="891" s="33" customFormat="1" ht="15.75" customHeight="1" x14ac:dyDescent="0.3"/>
    <row r="892" s="33" customFormat="1" ht="15.75" customHeight="1" x14ac:dyDescent="0.3"/>
    <row r="893" s="33" customFormat="1" ht="15.75" customHeight="1" x14ac:dyDescent="0.3"/>
    <row r="894" s="33" customFormat="1" ht="15.75" customHeight="1" x14ac:dyDescent="0.3"/>
    <row r="895" s="33" customFormat="1" ht="15.75" customHeight="1" x14ac:dyDescent="0.3"/>
    <row r="896" s="33" customFormat="1" ht="15.75" customHeight="1" x14ac:dyDescent="0.3"/>
    <row r="897" s="33" customFormat="1" ht="15.75" customHeight="1" x14ac:dyDescent="0.3"/>
    <row r="898" s="33" customFormat="1" ht="15.75" customHeight="1" x14ac:dyDescent="0.3"/>
    <row r="899" s="33" customFormat="1" ht="15.75" customHeight="1" x14ac:dyDescent="0.3"/>
    <row r="900" s="33" customFormat="1" ht="15.75" customHeight="1" x14ac:dyDescent="0.3"/>
    <row r="901" s="33" customFormat="1" ht="15.75" customHeight="1" x14ac:dyDescent="0.3"/>
    <row r="902" s="33" customFormat="1" ht="15.75" customHeight="1" x14ac:dyDescent="0.3"/>
    <row r="903" s="33" customFormat="1" ht="15.75" customHeight="1" x14ac:dyDescent="0.3"/>
    <row r="904" s="33" customFormat="1" ht="15.75" customHeight="1" x14ac:dyDescent="0.3"/>
    <row r="905" s="33" customFormat="1" ht="15.75" customHeight="1" x14ac:dyDescent="0.3"/>
    <row r="906" s="33" customFormat="1" ht="15.75" customHeight="1" x14ac:dyDescent="0.3"/>
    <row r="907" s="33" customFormat="1" ht="15.75" customHeight="1" x14ac:dyDescent="0.3"/>
    <row r="908" s="33" customFormat="1" ht="15.75" customHeight="1" x14ac:dyDescent="0.3"/>
    <row r="909" s="33" customFormat="1" ht="15.75" customHeight="1" x14ac:dyDescent="0.3"/>
    <row r="910" s="33" customFormat="1" ht="15.75" customHeight="1" x14ac:dyDescent="0.3"/>
    <row r="911" s="33" customFormat="1" ht="15.75" customHeight="1" x14ac:dyDescent="0.3"/>
    <row r="912" s="33" customFormat="1" ht="15.75" customHeight="1" x14ac:dyDescent="0.3"/>
    <row r="913" s="33" customFormat="1" ht="15.75" customHeight="1" x14ac:dyDescent="0.3"/>
    <row r="914" s="33" customFormat="1" ht="15.75" customHeight="1" x14ac:dyDescent="0.3"/>
    <row r="915" s="33" customFormat="1" ht="15.75" customHeight="1" x14ac:dyDescent="0.3"/>
    <row r="916" s="33" customFormat="1" ht="15.75" customHeight="1" x14ac:dyDescent="0.3"/>
    <row r="917" s="33" customFormat="1" ht="15.75" customHeight="1" x14ac:dyDescent="0.3"/>
    <row r="918" s="33" customFormat="1" ht="15.75" customHeight="1" x14ac:dyDescent="0.3"/>
    <row r="919" s="33" customFormat="1" ht="15.75" customHeight="1" x14ac:dyDescent="0.3"/>
    <row r="920" s="33" customFormat="1" ht="15.75" customHeight="1" x14ac:dyDescent="0.3"/>
    <row r="921" s="33" customFormat="1" ht="15.75" customHeight="1" x14ac:dyDescent="0.3"/>
    <row r="922" s="33" customFormat="1" ht="15.75" customHeight="1" x14ac:dyDescent="0.3"/>
    <row r="923" s="33" customFormat="1" ht="15.75" customHeight="1" x14ac:dyDescent="0.3"/>
    <row r="924" s="33" customFormat="1" ht="15.75" customHeight="1" x14ac:dyDescent="0.3"/>
    <row r="925" s="33" customFormat="1" ht="15.75" customHeight="1" x14ac:dyDescent="0.3"/>
    <row r="926" s="33" customFormat="1" ht="15.75" customHeight="1" x14ac:dyDescent="0.3"/>
    <row r="927" s="33" customFormat="1" ht="15.75" customHeight="1" x14ac:dyDescent="0.3"/>
    <row r="928" s="33" customFormat="1" ht="15.75" customHeight="1" x14ac:dyDescent="0.3"/>
    <row r="929" s="33" customFormat="1" ht="15.75" customHeight="1" x14ac:dyDescent="0.3"/>
    <row r="930" s="33" customFormat="1" ht="15.75" customHeight="1" x14ac:dyDescent="0.3"/>
    <row r="931" s="33" customFormat="1" ht="15.75" customHeight="1" x14ac:dyDescent="0.3"/>
    <row r="932" s="33" customFormat="1" ht="15.75" customHeight="1" x14ac:dyDescent="0.3"/>
    <row r="933" s="33" customFormat="1" ht="15.75" customHeight="1" x14ac:dyDescent="0.3"/>
    <row r="934" s="33" customFormat="1" ht="15.75" customHeight="1" x14ac:dyDescent="0.3"/>
    <row r="935" s="33" customFormat="1" ht="15.75" customHeight="1" x14ac:dyDescent="0.3"/>
    <row r="936" s="33" customFormat="1" ht="15.75" customHeight="1" x14ac:dyDescent="0.3"/>
    <row r="937" s="33" customFormat="1" ht="15.75" customHeight="1" x14ac:dyDescent="0.3"/>
    <row r="938" s="33" customFormat="1" ht="15.75" customHeight="1" x14ac:dyDescent="0.3"/>
    <row r="939" s="33" customFormat="1" ht="15.75" customHeight="1" x14ac:dyDescent="0.3"/>
    <row r="940" s="33" customFormat="1" ht="15.75" customHeight="1" x14ac:dyDescent="0.3"/>
    <row r="941" s="33" customFormat="1" ht="15.75" customHeight="1" x14ac:dyDescent="0.3"/>
    <row r="942" s="33" customFormat="1" ht="15.75" customHeight="1" x14ac:dyDescent="0.3"/>
    <row r="943" s="33" customFormat="1" ht="15.75" customHeight="1" x14ac:dyDescent="0.3"/>
    <row r="944" s="33" customFormat="1" ht="15.75" customHeight="1" x14ac:dyDescent="0.3"/>
    <row r="945" s="33" customFormat="1" ht="15.75" customHeight="1" x14ac:dyDescent="0.3"/>
    <row r="946" s="33" customFormat="1" ht="15.75" customHeight="1" x14ac:dyDescent="0.3"/>
    <row r="947" s="33" customFormat="1" ht="15.75" customHeight="1" x14ac:dyDescent="0.3"/>
    <row r="948" s="33" customFormat="1" ht="15.75" customHeight="1" x14ac:dyDescent="0.3"/>
    <row r="949" s="33" customFormat="1" ht="15.75" customHeight="1" x14ac:dyDescent="0.3"/>
    <row r="950" s="33" customFormat="1" ht="15.75" customHeight="1" x14ac:dyDescent="0.3"/>
    <row r="951" s="33" customFormat="1" ht="15.75" customHeight="1" x14ac:dyDescent="0.3"/>
    <row r="952" s="33" customFormat="1" ht="15.75" customHeight="1" x14ac:dyDescent="0.3"/>
    <row r="953" s="33" customFormat="1" ht="15.75" customHeight="1" x14ac:dyDescent="0.3"/>
    <row r="954" s="33" customFormat="1" ht="15.75" customHeight="1" x14ac:dyDescent="0.3"/>
    <row r="955" s="33" customFormat="1" ht="15.75" customHeight="1" x14ac:dyDescent="0.3"/>
    <row r="956" s="33" customFormat="1" ht="15.75" customHeight="1" x14ac:dyDescent="0.3"/>
    <row r="957" s="33" customFormat="1" ht="15.75" customHeight="1" x14ac:dyDescent="0.3"/>
    <row r="958" s="33" customFormat="1" ht="15.75" customHeight="1" x14ac:dyDescent="0.3"/>
    <row r="959" s="33" customFormat="1" ht="15.75" customHeight="1" x14ac:dyDescent="0.3"/>
    <row r="960" s="33" customFormat="1" ht="15.75" customHeight="1" x14ac:dyDescent="0.3"/>
    <row r="961" s="33" customFormat="1" ht="15.75" customHeight="1" x14ac:dyDescent="0.3"/>
    <row r="962" s="33" customFormat="1" ht="15.75" customHeight="1" x14ac:dyDescent="0.3"/>
    <row r="963" s="33" customFormat="1" ht="15.75" customHeight="1" x14ac:dyDescent="0.3"/>
    <row r="964" s="33" customFormat="1" ht="15.75" customHeight="1" x14ac:dyDescent="0.3"/>
    <row r="965" s="33" customFormat="1" ht="15.75" customHeight="1" x14ac:dyDescent="0.3"/>
    <row r="966" s="33" customFormat="1" ht="15.75" customHeight="1" x14ac:dyDescent="0.3"/>
    <row r="967" s="33" customFormat="1" ht="15.75" customHeight="1" x14ac:dyDescent="0.3"/>
    <row r="968" s="33" customFormat="1" ht="15.75" customHeight="1" x14ac:dyDescent="0.3"/>
    <row r="969" s="33" customFormat="1" ht="15.75" customHeight="1" x14ac:dyDescent="0.3"/>
    <row r="970" s="33" customFormat="1" ht="15.75" customHeight="1" x14ac:dyDescent="0.3"/>
    <row r="971" s="33" customFormat="1" ht="15.75" customHeight="1" x14ac:dyDescent="0.3"/>
    <row r="972" s="33" customFormat="1" ht="15.75" customHeight="1" x14ac:dyDescent="0.3"/>
    <row r="973" s="33" customFormat="1" ht="15.75" customHeight="1" x14ac:dyDescent="0.3"/>
    <row r="974" s="33" customFormat="1" ht="15.75" customHeight="1" x14ac:dyDescent="0.3"/>
    <row r="975" s="33" customFormat="1" ht="15.75" customHeight="1" x14ac:dyDescent="0.3"/>
    <row r="976" s="33" customFormat="1" ht="15.75" customHeight="1" x14ac:dyDescent="0.3"/>
    <row r="977" s="33" customFormat="1" ht="15.75" customHeight="1" x14ac:dyDescent="0.3"/>
    <row r="978" s="33" customFormat="1" ht="15.75" customHeight="1" x14ac:dyDescent="0.3"/>
    <row r="979" s="33" customFormat="1" ht="15.75" customHeight="1" x14ac:dyDescent="0.3"/>
    <row r="980" s="33" customFormat="1" ht="15.75" customHeight="1" x14ac:dyDescent="0.3"/>
    <row r="981" s="33" customFormat="1" ht="15.75" customHeight="1" x14ac:dyDescent="0.3"/>
    <row r="982" s="33" customFormat="1" ht="15.75" customHeight="1" x14ac:dyDescent="0.3"/>
    <row r="983" s="33" customFormat="1" ht="15.75" customHeight="1" x14ac:dyDescent="0.3"/>
    <row r="984" s="33" customFormat="1" ht="15.75" customHeight="1" x14ac:dyDescent="0.3"/>
    <row r="985" s="33" customFormat="1" ht="15.75" customHeight="1" x14ac:dyDescent="0.3"/>
    <row r="986" s="33" customFormat="1" ht="15.75" customHeight="1" x14ac:dyDescent="0.3"/>
    <row r="987" s="33" customFormat="1" ht="15.75" customHeight="1" x14ac:dyDescent="0.3"/>
    <row r="988" s="33" customFormat="1" ht="15.75" customHeight="1" x14ac:dyDescent="0.3"/>
    <row r="989" s="33" customFormat="1" ht="15.75" customHeight="1" x14ac:dyDescent="0.3"/>
    <row r="990" s="33" customFormat="1" ht="15.75" customHeight="1" x14ac:dyDescent="0.3"/>
    <row r="991" s="33" customFormat="1" ht="15.75" customHeight="1" x14ac:dyDescent="0.3"/>
    <row r="992" s="33" customFormat="1" ht="15.75" customHeight="1" x14ac:dyDescent="0.3"/>
    <row r="993" s="33" customFormat="1" ht="15.75" customHeight="1" x14ac:dyDescent="0.3"/>
    <row r="994" s="33" customFormat="1" ht="15.75" customHeight="1" x14ac:dyDescent="0.3"/>
    <row r="995" s="33" customFormat="1" ht="15.75" customHeight="1" x14ac:dyDescent="0.3"/>
    <row r="996" s="33" customFormat="1" ht="15.75" customHeight="1" x14ac:dyDescent="0.3"/>
    <row r="997" s="33" customFormat="1" ht="15.75" customHeight="1" x14ac:dyDescent="0.3"/>
    <row r="998" s="33" customFormat="1" ht="15.75" customHeight="1" x14ac:dyDescent="0.3"/>
    <row r="999" s="33" customFormat="1" ht="15.75" customHeight="1" x14ac:dyDescent="0.3"/>
    <row r="1000" s="33" customFormat="1" ht="15.75" customHeight="1" x14ac:dyDescent="0.3"/>
  </sheetData>
  <sheetProtection algorithmName="SHA-512" hashValue="EZhHM8KnATswDGV1910g9V0R8Ylgg0kW22oxdYnu+EkltMUWG0xlEEW0IbWXzJeHKRMceumv3EkVNVdH9ESvuQ==" saltValue="aYN2VaGsilmFtFdMBRzeXA==" spinCount="100000" sheet="1" objects="1" scenarios="1" selectLockedCells="1"/>
  <mergeCells count="15">
    <mergeCell ref="A1:J1"/>
    <mergeCell ref="A2:J2"/>
    <mergeCell ref="A3:J3"/>
    <mergeCell ref="N6:S6"/>
    <mergeCell ref="U6:Y6"/>
    <mergeCell ref="F5:I5"/>
    <mergeCell ref="A18:D18"/>
    <mergeCell ref="A19:D19"/>
    <mergeCell ref="A10:G10"/>
    <mergeCell ref="A11:D11"/>
    <mergeCell ref="I12:I13"/>
    <mergeCell ref="A13:D13"/>
    <mergeCell ref="I14:I34"/>
    <mergeCell ref="A15:D15"/>
    <mergeCell ref="A17:D17"/>
  </mergeCells>
  <dataValidations count="1">
    <dataValidation type="list" allowBlank="1" showDropDown="1" showInputMessage="1" showErrorMessage="1" prompt="Proj Complexity Classification.. - _x000a_For an Architectural Project, input:  A, B, C, D or E_x000a__x000a_For an Engineering Project, input:  A, B or C_x000a__x000a_Now mind me; nothing else works." sqref="E15" xr:uid="{00000000-0002-0000-0200-000000000000}">
      <formula1>IF(L7=1,ArchComplexity,EngComplexity)</formula1>
    </dataValidation>
  </dataValidations>
  <pageMargins left="0.7" right="0.7" top="0.75" bottom="0.75" header="0" footer="0"/>
  <pageSetup orientation="portrait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4.42578125" defaultRowHeight="15" customHeight="1" x14ac:dyDescent="0.25"/>
  <cols>
    <col min="1" max="1" width="10.28515625" customWidth="1"/>
    <col min="2" max="2" width="9.28515625" customWidth="1"/>
    <col min="3" max="3" width="10.28515625" customWidth="1"/>
    <col min="4" max="5" width="22.28515625" customWidth="1"/>
    <col min="6" max="6" width="25.7109375" customWidth="1"/>
    <col min="7" max="9" width="9.28515625" customWidth="1"/>
    <col min="10" max="26" width="8.7109375" customWidth="1"/>
  </cols>
  <sheetData>
    <row r="1" spans="1:26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5">
      <c r="A2" s="2"/>
      <c r="B2" s="2"/>
      <c r="C2" s="2"/>
      <c r="D2" s="2" t="s">
        <v>119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3">
      <c r="A8" s="7" t="s">
        <v>120</v>
      </c>
      <c r="B8" s="7"/>
      <c r="C8" s="7"/>
      <c r="D8" s="7"/>
      <c r="E8" s="7"/>
      <c r="F8" s="7"/>
      <c r="G8" s="7"/>
      <c r="H8" s="7"/>
      <c r="I8" s="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3">
      <c r="A9" s="7"/>
      <c r="B9" s="7"/>
      <c r="C9" s="7"/>
      <c r="D9" s="7"/>
      <c r="E9" s="7"/>
      <c r="F9" s="7"/>
      <c r="G9" s="7"/>
      <c r="H9" s="7"/>
      <c r="I9" s="8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3">
      <c r="A10" s="9" t="e">
        <f>VLOOKUP(A13,C14:F22,4)</f>
        <v>#N/A</v>
      </c>
      <c r="B10" s="7"/>
      <c r="C10" s="7"/>
      <c r="D10" s="7"/>
      <c r="E10" s="7"/>
      <c r="F10" s="7"/>
      <c r="G10" s="7"/>
      <c r="H10" s="7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3">
      <c r="A11" s="7"/>
      <c r="B11" s="7"/>
      <c r="C11" s="7"/>
      <c r="D11" s="7"/>
      <c r="E11" s="7"/>
      <c r="F11" s="7"/>
      <c r="G11" s="7"/>
      <c r="H11" s="7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3">
      <c r="A12" s="10"/>
      <c r="B12" s="10"/>
      <c r="C12" s="10"/>
      <c r="D12" s="10" t="s">
        <v>121</v>
      </c>
      <c r="E12" s="11"/>
      <c r="F12" s="11"/>
      <c r="G12" s="11"/>
      <c r="H12" s="10"/>
      <c r="I12" s="12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3">
      <c r="A13" s="10">
        <f>SUM(A14:A20)</f>
        <v>0</v>
      </c>
      <c r="B13" s="10"/>
      <c r="C13" s="10"/>
      <c r="D13" s="10" t="s">
        <v>122</v>
      </c>
      <c r="E13" s="11" t="s">
        <v>123</v>
      </c>
      <c r="F13" s="11" t="s">
        <v>124</v>
      </c>
      <c r="G13" s="11"/>
      <c r="H13" s="10"/>
      <c r="I13" s="12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3">
      <c r="A14" s="7" t="s">
        <v>125</v>
      </c>
      <c r="B14" s="10"/>
      <c r="C14" s="10">
        <v>1</v>
      </c>
      <c r="D14" s="10">
        <v>0</v>
      </c>
      <c r="E14" s="9">
        <v>6.5000000000000002E-2</v>
      </c>
      <c r="F14" s="9">
        <v>9.5000000000000001E-2</v>
      </c>
      <c r="G14" s="10"/>
      <c r="H14" s="10"/>
      <c r="I14" s="12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2.75" customHeight="1" x14ac:dyDescent="0.3">
      <c r="A15" s="7" t="s">
        <v>125</v>
      </c>
      <c r="B15" s="10"/>
      <c r="C15" s="10">
        <v>2</v>
      </c>
      <c r="D15" s="10">
        <v>250001</v>
      </c>
      <c r="E15" s="9">
        <v>6.4000000000000001E-2</v>
      </c>
      <c r="F15" s="9">
        <f t="shared" ref="F15:F18" si="0">+F14-0.0025</f>
        <v>9.2499999999999999E-2</v>
      </c>
      <c r="G15" s="10"/>
      <c r="H15" s="10"/>
      <c r="I15" s="12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2.75" customHeight="1" x14ac:dyDescent="0.3">
      <c r="A16" s="7" t="s">
        <v>125</v>
      </c>
      <c r="B16" s="10"/>
      <c r="C16" s="10">
        <v>3</v>
      </c>
      <c r="D16" s="10">
        <v>500001</v>
      </c>
      <c r="E16" s="9">
        <v>6.3E-2</v>
      </c>
      <c r="F16" s="9">
        <f t="shared" si="0"/>
        <v>0.09</v>
      </c>
      <c r="G16" s="10"/>
      <c r="H16" s="10"/>
      <c r="I16" s="12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2.75" customHeight="1" x14ac:dyDescent="0.3">
      <c r="A17" s="7" t="s">
        <v>125</v>
      </c>
      <c r="B17" s="10"/>
      <c r="C17" s="10">
        <v>4</v>
      </c>
      <c r="D17" s="14">
        <v>750001</v>
      </c>
      <c r="E17" s="15">
        <v>6.2E-2</v>
      </c>
      <c r="F17" s="15">
        <f t="shared" si="0"/>
        <v>8.7499999999999994E-2</v>
      </c>
      <c r="G17" s="10"/>
      <c r="H17" s="10"/>
      <c r="I17" s="12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2.75" customHeight="1" x14ac:dyDescent="0.3">
      <c r="A18" s="7" t="s">
        <v>125</v>
      </c>
      <c r="B18" s="10"/>
      <c r="C18" s="10">
        <v>5</v>
      </c>
      <c r="D18" s="10">
        <v>1000001</v>
      </c>
      <c r="E18" s="9">
        <v>6.0999999999999999E-2</v>
      </c>
      <c r="F18" s="9">
        <f t="shared" si="0"/>
        <v>8.4999999999999992E-2</v>
      </c>
      <c r="G18" s="10"/>
      <c r="H18" s="10"/>
      <c r="I18" s="1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2.75" customHeight="1" x14ac:dyDescent="0.3">
      <c r="A19" s="7" t="s">
        <v>125</v>
      </c>
      <c r="B19" s="10"/>
      <c r="C19" s="16">
        <v>6</v>
      </c>
      <c r="D19" s="10">
        <v>1250001</v>
      </c>
      <c r="E19" s="9">
        <v>0.06</v>
      </c>
      <c r="F19" s="9">
        <v>8.4000000000000005E-2</v>
      </c>
      <c r="G19" s="10"/>
      <c r="H19" s="10"/>
      <c r="I19" s="1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2.75" customHeight="1" x14ac:dyDescent="0.3">
      <c r="A20" s="7" t="s">
        <v>125</v>
      </c>
      <c r="B20" s="16"/>
      <c r="C20" s="16">
        <v>7</v>
      </c>
      <c r="D20" s="16">
        <v>1500001</v>
      </c>
      <c r="E20" s="17">
        <v>5.9499999999999997E-2</v>
      </c>
      <c r="F20" s="17">
        <v>8.3000000000000004E-2</v>
      </c>
      <c r="G20" s="16"/>
      <c r="H20" s="16"/>
      <c r="I20" s="18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2.75" customHeight="1" x14ac:dyDescent="0.3">
      <c r="A21" s="7"/>
      <c r="B21" s="16"/>
      <c r="C21" s="16">
        <v>8</v>
      </c>
      <c r="D21" s="20">
        <v>1750001</v>
      </c>
      <c r="E21" s="21">
        <v>5.8999999999999997E-2</v>
      </c>
      <c r="F21" s="21">
        <v>8.2000000000000003E-2</v>
      </c>
      <c r="G21" s="16"/>
      <c r="H21" s="16"/>
      <c r="I21" s="18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2.75" customHeight="1" x14ac:dyDescent="0.3">
      <c r="A22" s="7"/>
      <c r="B22" s="16"/>
      <c r="C22" s="16">
        <v>9</v>
      </c>
      <c r="D22" s="16">
        <v>2000001</v>
      </c>
      <c r="E22" s="17">
        <v>5.8500000000000003E-2</v>
      </c>
      <c r="F22" s="17">
        <v>8.1000000000000003E-2</v>
      </c>
      <c r="G22" s="16"/>
      <c r="H22" s="16"/>
      <c r="I22" s="18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2.75" customHeight="1" x14ac:dyDescent="0.3">
      <c r="A23" s="7"/>
      <c r="B23" s="7"/>
      <c r="C23" s="16">
        <v>10</v>
      </c>
      <c r="D23" s="16">
        <v>2250001</v>
      </c>
      <c r="E23" s="17">
        <v>5.8000000000000003E-2</v>
      </c>
      <c r="F23" s="17">
        <v>0.08</v>
      </c>
      <c r="G23" s="7"/>
      <c r="H23" s="7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3">
      <c r="A24" s="7"/>
      <c r="B24" s="7"/>
      <c r="C24" s="16">
        <v>11</v>
      </c>
      <c r="D24" s="16">
        <v>2500001</v>
      </c>
      <c r="E24" s="17">
        <v>5.7500000000000002E-2</v>
      </c>
      <c r="F24" s="17">
        <v>7.9000000000000001E-2</v>
      </c>
      <c r="G24" s="7"/>
      <c r="H24" s="7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3">
      <c r="A25" s="7"/>
      <c r="B25" s="7"/>
      <c r="C25" s="16">
        <v>12</v>
      </c>
      <c r="D25" s="20">
        <v>2750001</v>
      </c>
      <c r="E25" s="21">
        <v>5.7000000000000002E-2</v>
      </c>
      <c r="F25" s="21">
        <v>7.8E-2</v>
      </c>
      <c r="G25" s="7"/>
      <c r="H25" s="7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3">
      <c r="A26" s="7"/>
      <c r="B26" s="7"/>
      <c r="C26" s="16">
        <v>13</v>
      </c>
      <c r="D26" s="16">
        <v>3000001</v>
      </c>
      <c r="E26" s="17">
        <v>5.6500000000000002E-2</v>
      </c>
      <c r="F26" s="17">
        <v>7.6999999999999999E-2</v>
      </c>
      <c r="G26" s="7"/>
      <c r="H26" s="7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3">
      <c r="A27" s="7"/>
      <c r="B27" s="7"/>
      <c r="C27" s="16">
        <v>14</v>
      </c>
      <c r="D27" s="16">
        <v>3250001</v>
      </c>
      <c r="E27" s="17">
        <v>5.6000000000000001E-2</v>
      </c>
      <c r="F27" s="17">
        <v>7.5999999999999998E-2</v>
      </c>
      <c r="G27" s="7"/>
      <c r="H27" s="7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3">
      <c r="A28" s="7"/>
      <c r="B28" s="7"/>
      <c r="C28" s="16">
        <v>15</v>
      </c>
      <c r="D28" s="16">
        <v>3500001</v>
      </c>
      <c r="E28" s="17">
        <v>5.5500000000000001E-2</v>
      </c>
      <c r="F28" s="17">
        <v>7.4999999999999997E-2</v>
      </c>
      <c r="G28" s="7"/>
      <c r="H28" s="7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3">
      <c r="A29" s="7"/>
      <c r="B29" s="7"/>
      <c r="C29" s="16">
        <v>16</v>
      </c>
      <c r="D29" s="20">
        <v>3750001</v>
      </c>
      <c r="E29" s="21">
        <v>5.5E-2</v>
      </c>
      <c r="F29" s="21">
        <v>7.3999999999999996E-2</v>
      </c>
      <c r="G29" s="7"/>
      <c r="H29" s="7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3">
      <c r="A30" s="7"/>
      <c r="B30" s="7"/>
      <c r="C30" s="16">
        <v>17</v>
      </c>
      <c r="D30" s="16">
        <v>4000001</v>
      </c>
      <c r="E30" s="17">
        <v>5.45E-2</v>
      </c>
      <c r="F30" s="17">
        <v>7.2999999999999995E-2</v>
      </c>
      <c r="G30" s="7"/>
      <c r="H30" s="7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3">
      <c r="A31" s="7"/>
      <c r="B31" s="7"/>
      <c r="C31" s="16">
        <v>18</v>
      </c>
      <c r="D31" s="16">
        <v>4250001</v>
      </c>
      <c r="E31" s="17">
        <v>5.3999999999999999E-2</v>
      </c>
      <c r="F31" s="17">
        <v>7.1999999999999995E-2</v>
      </c>
      <c r="G31" s="7"/>
      <c r="H31" s="7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3">
      <c r="A32" s="7"/>
      <c r="B32" s="7"/>
      <c r="C32" s="16">
        <v>19</v>
      </c>
      <c r="D32" s="16">
        <v>4500001</v>
      </c>
      <c r="E32" s="17">
        <v>5.3499999999999999E-2</v>
      </c>
      <c r="F32" s="17">
        <v>7.0999999999999994E-2</v>
      </c>
      <c r="G32" s="7"/>
      <c r="H32" s="7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3">
      <c r="A33" s="7"/>
      <c r="B33" s="7"/>
      <c r="C33" s="16">
        <v>20</v>
      </c>
      <c r="D33" s="20">
        <v>4750001</v>
      </c>
      <c r="E33" s="21">
        <v>5.2999999999999999E-2</v>
      </c>
      <c r="F33" s="21">
        <v>7.0000000000000007E-2</v>
      </c>
      <c r="G33" s="7"/>
      <c r="H33" s="7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3">
      <c r="A34" s="7"/>
      <c r="B34" s="7"/>
      <c r="C34" s="16">
        <v>21</v>
      </c>
      <c r="D34" s="16">
        <v>5000001</v>
      </c>
      <c r="E34" s="17">
        <v>5.2499999999999998E-2</v>
      </c>
      <c r="F34" s="17">
        <v>6.9500000000000006E-2</v>
      </c>
      <c r="G34" s="7"/>
      <c r="H34" s="7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3">
      <c r="A35" s="7"/>
      <c r="B35" s="7"/>
      <c r="C35" s="16">
        <v>22</v>
      </c>
      <c r="D35" s="16">
        <v>5250001</v>
      </c>
      <c r="E35" s="17">
        <v>5.1999999999999998E-2</v>
      </c>
      <c r="F35" s="17">
        <v>6.9000000000000006E-2</v>
      </c>
      <c r="G35" s="7"/>
      <c r="H35" s="7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3">
      <c r="A36" s="7"/>
      <c r="B36" s="7"/>
      <c r="C36" s="16">
        <v>23</v>
      </c>
      <c r="D36" s="16">
        <v>5500001</v>
      </c>
      <c r="E36" s="17">
        <v>5.1499999999999997E-2</v>
      </c>
      <c r="F36" s="17">
        <v>6.8500000000000005E-2</v>
      </c>
      <c r="G36" s="7"/>
      <c r="H36" s="7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3">
      <c r="A37" s="7"/>
      <c r="B37" s="7"/>
      <c r="C37" s="16">
        <v>24</v>
      </c>
      <c r="D37" s="20">
        <v>5750001</v>
      </c>
      <c r="E37" s="21">
        <v>5.0999999999999997E-2</v>
      </c>
      <c r="F37" s="21">
        <v>6.8000000000000005E-2</v>
      </c>
      <c r="G37" s="7"/>
      <c r="H37" s="7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3">
      <c r="A38" s="7"/>
      <c r="B38" s="7"/>
      <c r="C38" s="16">
        <v>25</v>
      </c>
      <c r="D38" s="16">
        <v>6000001</v>
      </c>
      <c r="E38" s="17">
        <v>5.0500000000000003E-2</v>
      </c>
      <c r="F38" s="17">
        <v>6.7500000000000004E-2</v>
      </c>
      <c r="G38" s="7"/>
      <c r="H38" s="7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3">
      <c r="A39" s="7"/>
      <c r="B39" s="7"/>
      <c r="C39" s="16">
        <v>26</v>
      </c>
      <c r="D39" s="16">
        <v>6250001</v>
      </c>
      <c r="E39" s="17">
        <v>0.05</v>
      </c>
      <c r="F39" s="17">
        <v>6.7000000000000004E-2</v>
      </c>
      <c r="G39" s="7"/>
      <c r="H39" s="7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3">
      <c r="A40" s="7"/>
      <c r="B40" s="7"/>
      <c r="C40" s="16">
        <v>27</v>
      </c>
      <c r="D40" s="16">
        <v>6500001</v>
      </c>
      <c r="E40" s="17">
        <v>4.9500000000000002E-2</v>
      </c>
      <c r="F40" s="17">
        <v>6.6500000000000004E-2</v>
      </c>
      <c r="G40" s="7"/>
      <c r="H40" s="7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3">
      <c r="A41" s="7"/>
      <c r="B41" s="7"/>
      <c r="C41" s="16">
        <v>28</v>
      </c>
      <c r="D41" s="20">
        <v>6750001</v>
      </c>
      <c r="E41" s="21">
        <v>4.9000000000000002E-2</v>
      </c>
      <c r="F41" s="21">
        <v>6.6000000000000003E-2</v>
      </c>
      <c r="G41" s="7"/>
      <c r="H41" s="7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3">
      <c r="A42" s="7"/>
      <c r="B42" s="7"/>
      <c r="C42" s="16">
        <v>29</v>
      </c>
      <c r="D42" s="16">
        <v>7000001</v>
      </c>
      <c r="E42" s="17">
        <v>4.8500000000000001E-2</v>
      </c>
      <c r="F42" s="17">
        <v>6.5500000000000003E-2</v>
      </c>
      <c r="G42" s="7"/>
      <c r="H42" s="7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3">
      <c r="A43" s="7"/>
      <c r="B43" s="7"/>
      <c r="C43" s="16">
        <v>30</v>
      </c>
      <c r="D43" s="16">
        <v>7250001</v>
      </c>
      <c r="E43" s="17">
        <v>4.8000000000000001E-2</v>
      </c>
      <c r="F43" s="17">
        <v>6.5000000000000002E-2</v>
      </c>
      <c r="G43" s="7"/>
      <c r="H43" s="7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3">
      <c r="A44" s="7"/>
      <c r="B44" s="7"/>
      <c r="C44" s="16">
        <v>31</v>
      </c>
      <c r="D44" s="16">
        <v>7500001</v>
      </c>
      <c r="E44" s="17">
        <v>4.7500000000000001E-2</v>
      </c>
      <c r="F44" s="17">
        <v>6.4500000000000002E-2</v>
      </c>
      <c r="G44" s="7"/>
      <c r="H44" s="7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3">
      <c r="A45" s="7"/>
      <c r="B45" s="7"/>
      <c r="C45" s="16">
        <v>32</v>
      </c>
      <c r="D45" s="20">
        <v>7750001</v>
      </c>
      <c r="E45" s="21">
        <v>4.7E-2</v>
      </c>
      <c r="F45" s="21">
        <v>6.4000000000000001E-2</v>
      </c>
      <c r="G45" s="7"/>
      <c r="H45" s="7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3">
      <c r="A46" s="7"/>
      <c r="B46" s="7"/>
      <c r="C46" s="16">
        <v>33</v>
      </c>
      <c r="D46" s="16">
        <v>8000001</v>
      </c>
      <c r="E46" s="17">
        <v>4.65E-2</v>
      </c>
      <c r="F46" s="17">
        <v>6.3500000000000001E-2</v>
      </c>
      <c r="G46" s="7"/>
      <c r="H46" s="7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3">
      <c r="A47" s="7"/>
      <c r="B47" s="7"/>
      <c r="C47" s="16">
        <v>34</v>
      </c>
      <c r="D47" s="16">
        <v>8250001</v>
      </c>
      <c r="E47" s="17">
        <v>4.5999999999999999E-2</v>
      </c>
      <c r="F47" s="17">
        <v>6.3E-2</v>
      </c>
      <c r="G47" s="7"/>
      <c r="H47" s="7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3">
      <c r="A48" s="7"/>
      <c r="B48" s="7"/>
      <c r="C48" s="16">
        <v>35</v>
      </c>
      <c r="D48" s="16">
        <v>8500001</v>
      </c>
      <c r="E48" s="17">
        <v>4.5999999999999999E-2</v>
      </c>
      <c r="F48" s="17">
        <v>6.25E-2</v>
      </c>
      <c r="G48" s="7"/>
      <c r="H48" s="7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3">
      <c r="A49" s="7"/>
      <c r="B49" s="7"/>
      <c r="C49" s="16">
        <v>36</v>
      </c>
      <c r="D49" s="20">
        <v>8750001</v>
      </c>
      <c r="E49" s="21">
        <v>4.5499999999999999E-2</v>
      </c>
      <c r="F49" s="21">
        <v>6.2E-2</v>
      </c>
      <c r="G49" s="7"/>
      <c r="H49" s="7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3">
      <c r="A50" s="7"/>
      <c r="B50" s="7"/>
      <c r="C50" s="16">
        <v>37</v>
      </c>
      <c r="D50" s="16">
        <v>9000001</v>
      </c>
      <c r="E50" s="17">
        <v>4.5499999999999999E-2</v>
      </c>
      <c r="F50" s="17">
        <v>6.1499999999999999E-2</v>
      </c>
      <c r="G50" s="7"/>
      <c r="H50" s="7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3">
      <c r="A51" s="7"/>
      <c r="B51" s="7"/>
      <c r="C51" s="16">
        <v>38</v>
      </c>
      <c r="D51" s="16">
        <v>9250001</v>
      </c>
      <c r="E51" s="17">
        <v>4.5499999999999999E-2</v>
      </c>
      <c r="F51" s="17">
        <v>6.0999999999999999E-2</v>
      </c>
      <c r="G51" s="7"/>
      <c r="H51" s="7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3">
      <c r="A52" s="7"/>
      <c r="B52" s="7"/>
      <c r="C52" s="16">
        <v>39</v>
      </c>
      <c r="D52" s="16">
        <v>9500001</v>
      </c>
      <c r="E52" s="17">
        <v>4.4999999999999998E-2</v>
      </c>
      <c r="F52" s="17">
        <v>6.0499999999999998E-2</v>
      </c>
      <c r="G52" s="7"/>
      <c r="H52" s="7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3">
      <c r="A53" s="7"/>
      <c r="B53" s="7"/>
      <c r="C53" s="16">
        <v>40</v>
      </c>
      <c r="D53" s="20">
        <v>9750001</v>
      </c>
      <c r="E53" s="21">
        <v>4.4999999999999998E-2</v>
      </c>
      <c r="F53" s="21">
        <v>0.06</v>
      </c>
      <c r="G53" s="7"/>
      <c r="H53" s="7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3">
      <c r="A54" s="7"/>
      <c r="B54" s="7"/>
      <c r="C54" s="16">
        <v>41</v>
      </c>
      <c r="D54" s="16">
        <v>10000001</v>
      </c>
      <c r="E54" s="17">
        <v>4.4999999999999998E-2</v>
      </c>
      <c r="F54" s="17">
        <v>0.06</v>
      </c>
      <c r="G54" s="7"/>
      <c r="H54" s="7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3">
      <c r="A55" s="7"/>
      <c r="B55" s="7"/>
      <c r="C55" s="7"/>
      <c r="D55" s="7"/>
      <c r="E55" s="7"/>
      <c r="F55" s="7"/>
      <c r="G55" s="7"/>
      <c r="H55" s="7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3">
      <c r="A56" s="7"/>
      <c r="B56" s="7"/>
      <c r="C56" s="7"/>
      <c r="D56" s="7"/>
      <c r="E56" s="7"/>
      <c r="F56" s="7"/>
      <c r="G56" s="7"/>
      <c r="H56" s="7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3">
      <c r="A57" s="7"/>
      <c r="B57" s="7"/>
      <c r="C57" s="7"/>
      <c r="D57" s="7"/>
      <c r="E57" s="7"/>
      <c r="F57" s="7"/>
      <c r="G57" s="7"/>
      <c r="H57" s="7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3">
      <c r="A58" s="7"/>
      <c r="B58" s="7"/>
      <c r="C58" s="7"/>
      <c r="D58" s="7"/>
      <c r="E58" s="7"/>
      <c r="F58" s="7"/>
      <c r="G58" s="7"/>
      <c r="H58" s="7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3">
      <c r="A59" s="7"/>
      <c r="B59" s="7"/>
      <c r="C59" s="7"/>
      <c r="D59" s="7"/>
      <c r="E59" s="7"/>
      <c r="F59" s="7"/>
      <c r="G59" s="7"/>
      <c r="H59" s="7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3">
      <c r="A60" s="7"/>
      <c r="B60" s="7"/>
      <c r="C60" s="7"/>
      <c r="D60" s="7"/>
      <c r="E60" s="7"/>
      <c r="F60" s="7"/>
      <c r="G60" s="7"/>
      <c r="H60" s="7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3">
      <c r="A61" s="7"/>
      <c r="B61" s="7"/>
      <c r="C61" s="7"/>
      <c r="D61" s="7"/>
      <c r="E61" s="7"/>
      <c r="F61" s="7"/>
      <c r="G61" s="7"/>
      <c r="H61" s="7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3">
      <c r="A62" s="7"/>
      <c r="B62" s="7"/>
      <c r="C62" s="7"/>
      <c r="D62" s="7"/>
      <c r="E62" s="7"/>
      <c r="F62" s="7"/>
      <c r="G62" s="7"/>
      <c r="H62" s="7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3">
      <c r="A63" s="7"/>
      <c r="B63" s="7"/>
      <c r="C63" s="7"/>
      <c r="D63" s="7"/>
      <c r="E63" s="7"/>
      <c r="F63" s="7"/>
      <c r="G63" s="7"/>
      <c r="H63" s="7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3">
      <c r="A64" s="7"/>
      <c r="B64" s="7"/>
      <c r="C64" s="7"/>
      <c r="D64" s="7"/>
      <c r="E64" s="7"/>
      <c r="F64" s="7"/>
      <c r="G64" s="7"/>
      <c r="H64" s="7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3">
      <c r="A65" s="7"/>
      <c r="B65" s="7"/>
      <c r="C65" s="7"/>
      <c r="D65" s="7"/>
      <c r="E65" s="7"/>
      <c r="F65" s="7"/>
      <c r="G65" s="7"/>
      <c r="H65" s="7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3">
      <c r="A66" s="7"/>
      <c r="B66" s="7"/>
      <c r="C66" s="7"/>
      <c r="D66" s="7"/>
      <c r="E66" s="7"/>
      <c r="F66" s="7"/>
      <c r="G66" s="7"/>
      <c r="H66" s="7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3">
      <c r="A67" s="7"/>
      <c r="B67" s="7"/>
      <c r="C67" s="7"/>
      <c r="D67" s="7"/>
      <c r="E67" s="7"/>
      <c r="F67" s="7"/>
      <c r="G67" s="7"/>
      <c r="H67" s="7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3">
      <c r="A68" s="7"/>
      <c r="B68" s="7"/>
      <c r="C68" s="7"/>
      <c r="D68" s="7"/>
      <c r="E68" s="7"/>
      <c r="F68" s="7"/>
      <c r="G68" s="7"/>
      <c r="H68" s="7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3">
      <c r="A69" s="7"/>
      <c r="B69" s="7"/>
      <c r="C69" s="7"/>
      <c r="D69" s="7"/>
      <c r="E69" s="7"/>
      <c r="F69" s="7"/>
      <c r="G69" s="7"/>
      <c r="H69" s="7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3">
      <c r="A70" s="7"/>
      <c r="B70" s="7"/>
      <c r="C70" s="7"/>
      <c r="D70" s="7"/>
      <c r="E70" s="7"/>
      <c r="F70" s="7"/>
      <c r="G70" s="7"/>
      <c r="H70" s="7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3">
      <c r="A71" s="7"/>
      <c r="B71" s="7"/>
      <c r="C71" s="7"/>
      <c r="D71" s="7"/>
      <c r="E71" s="7"/>
      <c r="F71" s="7"/>
      <c r="G71" s="7"/>
      <c r="H71" s="7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3">
      <c r="A72" s="7"/>
      <c r="B72" s="7"/>
      <c r="C72" s="7"/>
      <c r="D72" s="7"/>
      <c r="E72" s="7"/>
      <c r="F72" s="7"/>
      <c r="G72" s="7"/>
      <c r="H72" s="7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3">
      <c r="A73" s="7"/>
      <c r="B73" s="7"/>
      <c r="C73" s="7"/>
      <c r="D73" s="7"/>
      <c r="E73" s="7"/>
      <c r="F73" s="7"/>
      <c r="G73" s="7"/>
      <c r="H73" s="7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3">
      <c r="A74" s="7"/>
      <c r="B74" s="7"/>
      <c r="C74" s="7"/>
      <c r="D74" s="7"/>
      <c r="E74" s="7"/>
      <c r="F74" s="7"/>
      <c r="G74" s="7"/>
      <c r="H74" s="7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3">
      <c r="A75" s="7"/>
      <c r="B75" s="7"/>
      <c r="C75" s="7"/>
      <c r="D75" s="7"/>
      <c r="E75" s="7"/>
      <c r="F75" s="7"/>
      <c r="G75" s="7"/>
      <c r="H75" s="7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3">
      <c r="A76" s="7"/>
      <c r="B76" s="7"/>
      <c r="C76" s="7"/>
      <c r="D76" s="7"/>
      <c r="E76" s="7"/>
      <c r="F76" s="7"/>
      <c r="G76" s="7"/>
      <c r="H76" s="7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3">
      <c r="A77" s="7"/>
      <c r="B77" s="7"/>
      <c r="C77" s="7"/>
      <c r="D77" s="7"/>
      <c r="E77" s="7"/>
      <c r="F77" s="7"/>
      <c r="G77" s="7"/>
      <c r="H77" s="7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3">
      <c r="A78" s="7"/>
      <c r="B78" s="7"/>
      <c r="C78" s="7"/>
      <c r="D78" s="7"/>
      <c r="E78" s="7"/>
      <c r="F78" s="7"/>
      <c r="G78" s="7"/>
      <c r="H78" s="7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3">
      <c r="A79" s="7"/>
      <c r="B79" s="7"/>
      <c r="C79" s="7"/>
      <c r="D79" s="7"/>
      <c r="E79" s="7"/>
      <c r="F79" s="7"/>
      <c r="G79" s="7"/>
      <c r="H79" s="7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3">
      <c r="A80" s="7"/>
      <c r="B80" s="7"/>
      <c r="C80" s="7"/>
      <c r="D80" s="7"/>
      <c r="E80" s="7"/>
      <c r="F80" s="7"/>
      <c r="G80" s="7"/>
      <c r="H80" s="7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3">
      <c r="A81" s="7"/>
      <c r="B81" s="7"/>
      <c r="C81" s="7"/>
      <c r="D81" s="7"/>
      <c r="E81" s="7"/>
      <c r="F81" s="7"/>
      <c r="G81" s="7"/>
      <c r="H81" s="7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3">
      <c r="A82" s="7"/>
      <c r="B82" s="7"/>
      <c r="C82" s="7"/>
      <c r="D82" s="7"/>
      <c r="E82" s="7"/>
      <c r="F82" s="7"/>
      <c r="G82" s="7"/>
      <c r="H82" s="7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3">
      <c r="A83" s="7"/>
      <c r="B83" s="7"/>
      <c r="C83" s="7"/>
      <c r="D83" s="7"/>
      <c r="E83" s="7"/>
      <c r="F83" s="7"/>
      <c r="G83" s="7"/>
      <c r="H83" s="7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3">
      <c r="A84" s="7"/>
      <c r="B84" s="7"/>
      <c r="C84" s="7"/>
      <c r="D84" s="7"/>
      <c r="E84" s="7"/>
      <c r="F84" s="7"/>
      <c r="G84" s="7"/>
      <c r="H84" s="7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3">
      <c r="A85" s="7"/>
      <c r="B85" s="7"/>
      <c r="C85" s="7"/>
      <c r="D85" s="7"/>
      <c r="E85" s="7"/>
      <c r="F85" s="7"/>
      <c r="G85" s="7"/>
      <c r="H85" s="7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3">
      <c r="A86" s="7"/>
      <c r="B86" s="7"/>
      <c r="C86" s="7"/>
      <c r="D86" s="7"/>
      <c r="E86" s="7"/>
      <c r="F86" s="7"/>
      <c r="G86" s="7"/>
      <c r="H86" s="7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3">
      <c r="A87" s="7"/>
      <c r="B87" s="7"/>
      <c r="C87" s="7"/>
      <c r="D87" s="7"/>
      <c r="E87" s="7"/>
      <c r="F87" s="7"/>
      <c r="G87" s="7"/>
      <c r="H87" s="7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3">
      <c r="A88" s="7"/>
      <c r="B88" s="7"/>
      <c r="C88" s="7"/>
      <c r="D88" s="7"/>
      <c r="E88" s="7"/>
      <c r="F88" s="7"/>
      <c r="G88" s="7"/>
      <c r="H88" s="7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3">
      <c r="A89" s="7"/>
      <c r="B89" s="7"/>
      <c r="C89" s="7"/>
      <c r="D89" s="7"/>
      <c r="E89" s="7"/>
      <c r="F89" s="7"/>
      <c r="G89" s="7"/>
      <c r="H89" s="7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3">
      <c r="A90" s="7"/>
      <c r="B90" s="7"/>
      <c r="C90" s="7"/>
      <c r="D90" s="7"/>
      <c r="E90" s="7"/>
      <c r="F90" s="7"/>
      <c r="G90" s="7"/>
      <c r="H90" s="7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3">
      <c r="A91" s="7"/>
      <c r="B91" s="7"/>
      <c r="C91" s="7"/>
      <c r="D91" s="7"/>
      <c r="E91" s="7"/>
      <c r="F91" s="7"/>
      <c r="G91" s="7"/>
      <c r="H91" s="7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3">
      <c r="A92" s="7"/>
      <c r="B92" s="7"/>
      <c r="C92" s="7"/>
      <c r="D92" s="7"/>
      <c r="E92" s="7"/>
      <c r="F92" s="7"/>
      <c r="G92" s="7"/>
      <c r="H92" s="7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3">
      <c r="A93" s="7"/>
      <c r="B93" s="7"/>
      <c r="C93" s="7"/>
      <c r="D93" s="7"/>
      <c r="E93" s="7"/>
      <c r="F93" s="7"/>
      <c r="G93" s="7"/>
      <c r="H93" s="7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3">
      <c r="A94" s="7"/>
      <c r="B94" s="7"/>
      <c r="C94" s="7"/>
      <c r="D94" s="7"/>
      <c r="E94" s="7"/>
      <c r="F94" s="7"/>
      <c r="G94" s="7"/>
      <c r="H94" s="7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3">
      <c r="A95" s="7"/>
      <c r="B95" s="7"/>
      <c r="C95" s="7"/>
      <c r="D95" s="7"/>
      <c r="E95" s="7"/>
      <c r="F95" s="7"/>
      <c r="G95" s="7"/>
      <c r="H95" s="7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3">
      <c r="A96" s="7"/>
      <c r="B96" s="7"/>
      <c r="C96" s="7"/>
      <c r="D96" s="7"/>
      <c r="E96" s="7"/>
      <c r="F96" s="7"/>
      <c r="G96" s="7"/>
      <c r="H96" s="7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3">
      <c r="A97" s="7"/>
      <c r="B97" s="7"/>
      <c r="C97" s="7"/>
      <c r="D97" s="7"/>
      <c r="E97" s="7"/>
      <c r="F97" s="7"/>
      <c r="G97" s="7"/>
      <c r="H97" s="7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3">
      <c r="A98" s="7"/>
      <c r="B98" s="7"/>
      <c r="C98" s="7"/>
      <c r="D98" s="7"/>
      <c r="E98" s="7"/>
      <c r="F98" s="7"/>
      <c r="G98" s="7"/>
      <c r="H98" s="7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3">
      <c r="A99" s="7"/>
      <c r="B99" s="7"/>
      <c r="C99" s="7"/>
      <c r="D99" s="7"/>
      <c r="E99" s="7"/>
      <c r="F99" s="7"/>
      <c r="G99" s="7"/>
      <c r="H99" s="7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3">
      <c r="A100" s="7"/>
      <c r="B100" s="7"/>
      <c r="C100" s="7"/>
      <c r="D100" s="7"/>
      <c r="E100" s="7"/>
      <c r="F100" s="7"/>
      <c r="G100" s="7"/>
      <c r="H100" s="7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3">
      <c r="A101" s="7"/>
      <c r="B101" s="7"/>
      <c r="C101" s="7"/>
      <c r="D101" s="7"/>
      <c r="E101" s="7"/>
      <c r="F101" s="7"/>
      <c r="G101" s="7"/>
      <c r="H101" s="7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3">
      <c r="A102" s="7"/>
      <c r="B102" s="7"/>
      <c r="C102" s="7"/>
      <c r="D102" s="7"/>
      <c r="E102" s="7"/>
      <c r="F102" s="7"/>
      <c r="G102" s="7"/>
      <c r="H102" s="7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3">
      <c r="A103" s="7"/>
      <c r="B103" s="7"/>
      <c r="C103" s="7"/>
      <c r="D103" s="7"/>
      <c r="E103" s="7"/>
      <c r="F103" s="7"/>
      <c r="G103" s="7"/>
      <c r="H103" s="7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3">
      <c r="A104" s="7"/>
      <c r="B104" s="7"/>
      <c r="C104" s="7"/>
      <c r="D104" s="7"/>
      <c r="E104" s="7"/>
      <c r="F104" s="7"/>
      <c r="G104" s="7"/>
      <c r="H104" s="7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3">
      <c r="A105" s="7"/>
      <c r="B105" s="7"/>
      <c r="C105" s="7"/>
      <c r="D105" s="7"/>
      <c r="E105" s="7"/>
      <c r="F105" s="7"/>
      <c r="G105" s="7"/>
      <c r="H105" s="7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3">
      <c r="A106" s="7"/>
      <c r="B106" s="7"/>
      <c r="C106" s="7"/>
      <c r="D106" s="7"/>
      <c r="E106" s="7"/>
      <c r="F106" s="7"/>
      <c r="G106" s="7"/>
      <c r="H106" s="7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3">
      <c r="A107" s="7"/>
      <c r="B107" s="7"/>
      <c r="C107" s="7"/>
      <c r="D107" s="7"/>
      <c r="E107" s="7"/>
      <c r="F107" s="7"/>
      <c r="G107" s="7"/>
      <c r="H107" s="7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3">
      <c r="A108" s="7"/>
      <c r="B108" s="7"/>
      <c r="C108" s="7"/>
      <c r="D108" s="7"/>
      <c r="E108" s="7"/>
      <c r="F108" s="7"/>
      <c r="G108" s="7"/>
      <c r="H108" s="7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3">
      <c r="A109" s="7"/>
      <c r="B109" s="7"/>
      <c r="C109" s="7"/>
      <c r="D109" s="7"/>
      <c r="E109" s="7"/>
      <c r="F109" s="7"/>
      <c r="G109" s="7"/>
      <c r="H109" s="7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3">
      <c r="A110" s="7"/>
      <c r="B110" s="7"/>
      <c r="C110" s="7"/>
      <c r="D110" s="7"/>
      <c r="E110" s="7"/>
      <c r="F110" s="7"/>
      <c r="G110" s="7"/>
      <c r="H110" s="7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3">
      <c r="A111" s="7"/>
      <c r="B111" s="7"/>
      <c r="C111" s="7"/>
      <c r="D111" s="7"/>
      <c r="E111" s="7"/>
      <c r="F111" s="7"/>
      <c r="G111" s="7"/>
      <c r="H111" s="7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3">
      <c r="A112" s="7"/>
      <c r="B112" s="7"/>
      <c r="C112" s="7"/>
      <c r="D112" s="7"/>
      <c r="E112" s="7"/>
      <c r="F112" s="7"/>
      <c r="G112" s="7"/>
      <c r="H112" s="7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3">
      <c r="A113" s="7"/>
      <c r="B113" s="7"/>
      <c r="C113" s="7"/>
      <c r="D113" s="7"/>
      <c r="E113" s="7"/>
      <c r="F113" s="7"/>
      <c r="G113" s="7"/>
      <c r="H113" s="7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3">
      <c r="A114" s="7"/>
      <c r="B114" s="7"/>
      <c r="C114" s="7"/>
      <c r="D114" s="7"/>
      <c r="E114" s="7"/>
      <c r="F114" s="7"/>
      <c r="G114" s="7"/>
      <c r="H114" s="7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3">
      <c r="A115" s="7"/>
      <c r="B115" s="7"/>
      <c r="C115" s="7"/>
      <c r="D115" s="7"/>
      <c r="E115" s="7"/>
      <c r="F115" s="7"/>
      <c r="G115" s="7"/>
      <c r="H115" s="7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3">
      <c r="A116" s="7"/>
      <c r="B116" s="7"/>
      <c r="C116" s="7"/>
      <c r="D116" s="7"/>
      <c r="E116" s="7"/>
      <c r="F116" s="7"/>
      <c r="G116" s="7"/>
      <c r="H116" s="7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3">
      <c r="A117" s="7"/>
      <c r="B117" s="7"/>
      <c r="C117" s="7"/>
      <c r="D117" s="7"/>
      <c r="E117" s="7"/>
      <c r="F117" s="7"/>
      <c r="G117" s="7"/>
      <c r="H117" s="7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3">
      <c r="A118" s="7"/>
      <c r="B118" s="7"/>
      <c r="C118" s="7"/>
      <c r="D118" s="7"/>
      <c r="E118" s="7"/>
      <c r="F118" s="7"/>
      <c r="G118" s="7"/>
      <c r="H118" s="7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3">
      <c r="A119" s="7"/>
      <c r="B119" s="7"/>
      <c r="C119" s="7"/>
      <c r="D119" s="7"/>
      <c r="E119" s="7"/>
      <c r="F119" s="7"/>
      <c r="G119" s="7"/>
      <c r="H119" s="7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3">
      <c r="A120" s="7"/>
      <c r="B120" s="7"/>
      <c r="C120" s="7"/>
      <c r="D120" s="7"/>
      <c r="E120" s="7"/>
      <c r="F120" s="7"/>
      <c r="G120" s="7"/>
      <c r="H120" s="7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3">
      <c r="A121" s="7"/>
      <c r="B121" s="7"/>
      <c r="C121" s="7"/>
      <c r="D121" s="7"/>
      <c r="E121" s="7"/>
      <c r="F121" s="7"/>
      <c r="G121" s="7"/>
      <c r="H121" s="7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3">
      <c r="A122" s="7"/>
      <c r="B122" s="7"/>
      <c r="C122" s="7"/>
      <c r="D122" s="7"/>
      <c r="E122" s="7"/>
      <c r="F122" s="7"/>
      <c r="G122" s="7"/>
      <c r="H122" s="7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3">
      <c r="A123" s="7"/>
      <c r="B123" s="7"/>
      <c r="C123" s="7"/>
      <c r="D123" s="7"/>
      <c r="E123" s="7"/>
      <c r="F123" s="7"/>
      <c r="G123" s="7"/>
      <c r="H123" s="7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3">
      <c r="A124" s="7"/>
      <c r="B124" s="7"/>
      <c r="C124" s="7"/>
      <c r="D124" s="7"/>
      <c r="E124" s="7"/>
      <c r="F124" s="7"/>
      <c r="G124" s="7"/>
      <c r="H124" s="7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3">
      <c r="A125" s="7"/>
      <c r="B125" s="7"/>
      <c r="C125" s="7"/>
      <c r="D125" s="7"/>
      <c r="E125" s="7"/>
      <c r="F125" s="7"/>
      <c r="G125" s="7"/>
      <c r="H125" s="7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3">
      <c r="A126" s="7"/>
      <c r="B126" s="7"/>
      <c r="C126" s="7"/>
      <c r="D126" s="7"/>
      <c r="E126" s="7"/>
      <c r="F126" s="7"/>
      <c r="G126" s="7"/>
      <c r="H126" s="7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3">
      <c r="A127" s="7"/>
      <c r="B127" s="7"/>
      <c r="C127" s="7"/>
      <c r="D127" s="7"/>
      <c r="E127" s="7"/>
      <c r="F127" s="7"/>
      <c r="G127" s="7"/>
      <c r="H127" s="7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3">
      <c r="A128" s="7"/>
      <c r="B128" s="7"/>
      <c r="C128" s="7"/>
      <c r="D128" s="7"/>
      <c r="E128" s="7"/>
      <c r="F128" s="7"/>
      <c r="G128" s="7"/>
      <c r="H128" s="7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3">
      <c r="A129" s="7"/>
      <c r="B129" s="7"/>
      <c r="C129" s="7"/>
      <c r="D129" s="7"/>
      <c r="E129" s="7"/>
      <c r="F129" s="7"/>
      <c r="G129" s="7"/>
      <c r="H129" s="7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3">
      <c r="A130" s="7"/>
      <c r="B130" s="7"/>
      <c r="C130" s="7"/>
      <c r="D130" s="7"/>
      <c r="E130" s="7"/>
      <c r="F130" s="7"/>
      <c r="G130" s="7"/>
      <c r="H130" s="7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3">
      <c r="A131" s="7"/>
      <c r="B131" s="7"/>
      <c r="C131" s="7"/>
      <c r="D131" s="7"/>
      <c r="E131" s="7"/>
      <c r="F131" s="7"/>
      <c r="G131" s="7"/>
      <c r="H131" s="7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3">
      <c r="A132" s="7"/>
      <c r="B132" s="7"/>
      <c r="C132" s="7"/>
      <c r="D132" s="7"/>
      <c r="E132" s="7"/>
      <c r="F132" s="7"/>
      <c r="G132" s="7"/>
      <c r="H132" s="7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3">
      <c r="A133" s="7"/>
      <c r="B133" s="7"/>
      <c r="C133" s="7"/>
      <c r="D133" s="7"/>
      <c r="E133" s="7"/>
      <c r="F133" s="7"/>
      <c r="G133" s="7"/>
      <c r="H133" s="7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3">
      <c r="A134" s="7"/>
      <c r="B134" s="7"/>
      <c r="C134" s="7"/>
      <c r="D134" s="7"/>
      <c r="E134" s="7"/>
      <c r="F134" s="7"/>
      <c r="G134" s="7"/>
      <c r="H134" s="7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3">
      <c r="A135" s="7"/>
      <c r="B135" s="7"/>
      <c r="C135" s="7"/>
      <c r="D135" s="7"/>
      <c r="E135" s="7"/>
      <c r="F135" s="7"/>
      <c r="G135" s="7"/>
      <c r="H135" s="7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3">
      <c r="A136" s="7"/>
      <c r="B136" s="7"/>
      <c r="C136" s="7"/>
      <c r="D136" s="7"/>
      <c r="E136" s="7"/>
      <c r="F136" s="7"/>
      <c r="G136" s="7"/>
      <c r="H136" s="7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3">
      <c r="A137" s="7"/>
      <c r="B137" s="7"/>
      <c r="C137" s="7"/>
      <c r="D137" s="7"/>
      <c r="E137" s="7"/>
      <c r="F137" s="7"/>
      <c r="G137" s="7"/>
      <c r="H137" s="7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3">
      <c r="A138" s="7"/>
      <c r="B138" s="7"/>
      <c r="C138" s="7"/>
      <c r="D138" s="7"/>
      <c r="E138" s="7"/>
      <c r="F138" s="7"/>
      <c r="G138" s="7"/>
      <c r="H138" s="7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3">
      <c r="A139" s="7"/>
      <c r="B139" s="7"/>
      <c r="C139" s="7"/>
      <c r="D139" s="7"/>
      <c r="E139" s="7"/>
      <c r="F139" s="7"/>
      <c r="G139" s="7"/>
      <c r="H139" s="7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3">
      <c r="A140" s="7"/>
      <c r="B140" s="7"/>
      <c r="C140" s="7"/>
      <c r="D140" s="7"/>
      <c r="E140" s="7"/>
      <c r="F140" s="7"/>
      <c r="G140" s="7"/>
      <c r="H140" s="7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3">
      <c r="A141" s="7"/>
      <c r="B141" s="7"/>
      <c r="C141" s="7"/>
      <c r="D141" s="7"/>
      <c r="E141" s="7"/>
      <c r="F141" s="7"/>
      <c r="G141" s="7"/>
      <c r="H141" s="7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3">
      <c r="A142" s="7"/>
      <c r="B142" s="7"/>
      <c r="C142" s="7"/>
      <c r="D142" s="7"/>
      <c r="E142" s="7"/>
      <c r="F142" s="7"/>
      <c r="G142" s="7"/>
      <c r="H142" s="7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3">
      <c r="A143" s="7"/>
      <c r="B143" s="7"/>
      <c r="C143" s="7"/>
      <c r="D143" s="7"/>
      <c r="E143" s="7"/>
      <c r="F143" s="7"/>
      <c r="G143" s="7"/>
      <c r="H143" s="7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3">
      <c r="A144" s="7"/>
      <c r="B144" s="7"/>
      <c r="C144" s="7"/>
      <c r="D144" s="7"/>
      <c r="E144" s="7"/>
      <c r="F144" s="7"/>
      <c r="G144" s="7"/>
      <c r="H144" s="7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3">
      <c r="A145" s="7"/>
      <c r="B145" s="7"/>
      <c r="C145" s="7"/>
      <c r="D145" s="7"/>
      <c r="E145" s="7"/>
      <c r="F145" s="7"/>
      <c r="G145" s="7"/>
      <c r="H145" s="7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3">
      <c r="A146" s="7"/>
      <c r="B146" s="7"/>
      <c r="C146" s="7"/>
      <c r="D146" s="7"/>
      <c r="E146" s="7"/>
      <c r="F146" s="7"/>
      <c r="G146" s="7"/>
      <c r="H146" s="7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3">
      <c r="A147" s="7"/>
      <c r="B147" s="7"/>
      <c r="C147" s="7"/>
      <c r="D147" s="7"/>
      <c r="E147" s="7"/>
      <c r="F147" s="7"/>
      <c r="G147" s="7"/>
      <c r="H147" s="7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3">
      <c r="A148" s="7"/>
      <c r="B148" s="7"/>
      <c r="C148" s="7"/>
      <c r="D148" s="7"/>
      <c r="E148" s="7"/>
      <c r="F148" s="7"/>
      <c r="G148" s="7"/>
      <c r="H148" s="7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3">
      <c r="A149" s="7"/>
      <c r="B149" s="7"/>
      <c r="C149" s="7"/>
      <c r="D149" s="7"/>
      <c r="E149" s="7"/>
      <c r="F149" s="7"/>
      <c r="G149" s="7"/>
      <c r="H149" s="7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3">
      <c r="A150" s="7"/>
      <c r="B150" s="7"/>
      <c r="C150" s="7"/>
      <c r="D150" s="7"/>
      <c r="E150" s="7"/>
      <c r="F150" s="7"/>
      <c r="G150" s="7"/>
      <c r="H150" s="7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3">
      <c r="A151" s="7"/>
      <c r="B151" s="7"/>
      <c r="C151" s="7"/>
      <c r="D151" s="7"/>
      <c r="E151" s="7"/>
      <c r="F151" s="7"/>
      <c r="G151" s="7"/>
      <c r="H151" s="7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3">
      <c r="A152" s="7"/>
      <c r="B152" s="7"/>
      <c r="C152" s="7"/>
      <c r="D152" s="7"/>
      <c r="E152" s="7"/>
      <c r="F152" s="7"/>
      <c r="G152" s="7"/>
      <c r="H152" s="7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3">
      <c r="A153" s="7"/>
      <c r="B153" s="7"/>
      <c r="C153" s="7"/>
      <c r="D153" s="7"/>
      <c r="E153" s="7"/>
      <c r="F153" s="7"/>
      <c r="G153" s="7"/>
      <c r="H153" s="7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3">
      <c r="A154" s="7"/>
      <c r="B154" s="7"/>
      <c r="C154" s="7"/>
      <c r="D154" s="7"/>
      <c r="E154" s="7"/>
      <c r="F154" s="7"/>
      <c r="G154" s="7"/>
      <c r="H154" s="7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3">
      <c r="A155" s="7"/>
      <c r="B155" s="7"/>
      <c r="C155" s="7"/>
      <c r="D155" s="7"/>
      <c r="E155" s="7"/>
      <c r="F155" s="7"/>
      <c r="G155" s="7"/>
      <c r="H155" s="7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3">
      <c r="A156" s="7"/>
      <c r="B156" s="7"/>
      <c r="C156" s="7"/>
      <c r="D156" s="7"/>
      <c r="E156" s="7"/>
      <c r="F156" s="7"/>
      <c r="G156" s="7"/>
      <c r="H156" s="7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3">
      <c r="A157" s="7"/>
      <c r="B157" s="7"/>
      <c r="C157" s="7"/>
      <c r="D157" s="7"/>
      <c r="E157" s="7"/>
      <c r="F157" s="7"/>
      <c r="G157" s="7"/>
      <c r="H157" s="7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3">
      <c r="A158" s="7"/>
      <c r="B158" s="7"/>
      <c r="C158" s="7"/>
      <c r="D158" s="7"/>
      <c r="E158" s="7"/>
      <c r="F158" s="7"/>
      <c r="G158" s="7"/>
      <c r="H158" s="7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3">
      <c r="A159" s="7"/>
      <c r="B159" s="7"/>
      <c r="C159" s="7"/>
      <c r="D159" s="7"/>
      <c r="E159" s="7"/>
      <c r="F159" s="7"/>
      <c r="G159" s="7"/>
      <c r="H159" s="7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3">
      <c r="A160" s="7"/>
      <c r="B160" s="7"/>
      <c r="C160" s="7"/>
      <c r="D160" s="7"/>
      <c r="E160" s="7"/>
      <c r="F160" s="7"/>
      <c r="G160" s="7"/>
      <c r="H160" s="7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3">
      <c r="A161" s="7"/>
      <c r="B161" s="7"/>
      <c r="C161" s="7"/>
      <c r="D161" s="7"/>
      <c r="E161" s="7"/>
      <c r="F161" s="7"/>
      <c r="G161" s="7"/>
      <c r="H161" s="7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3">
      <c r="A162" s="7"/>
      <c r="B162" s="7"/>
      <c r="C162" s="7"/>
      <c r="D162" s="7"/>
      <c r="E162" s="7"/>
      <c r="F162" s="7"/>
      <c r="G162" s="7"/>
      <c r="H162" s="7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3">
      <c r="A163" s="7"/>
      <c r="B163" s="7"/>
      <c r="C163" s="7"/>
      <c r="D163" s="7"/>
      <c r="E163" s="7"/>
      <c r="F163" s="7"/>
      <c r="G163" s="7"/>
      <c r="H163" s="7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3">
      <c r="A164" s="7"/>
      <c r="B164" s="7"/>
      <c r="C164" s="7"/>
      <c r="D164" s="7"/>
      <c r="E164" s="7"/>
      <c r="F164" s="7"/>
      <c r="G164" s="7"/>
      <c r="H164" s="7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3">
      <c r="A165" s="7"/>
      <c r="B165" s="7"/>
      <c r="C165" s="7"/>
      <c r="D165" s="7"/>
      <c r="E165" s="7"/>
      <c r="F165" s="7"/>
      <c r="G165" s="7"/>
      <c r="H165" s="7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3">
      <c r="A166" s="7"/>
      <c r="B166" s="7"/>
      <c r="C166" s="7"/>
      <c r="D166" s="7"/>
      <c r="E166" s="7"/>
      <c r="F166" s="7"/>
      <c r="G166" s="7"/>
      <c r="H166" s="7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3">
      <c r="A167" s="7"/>
      <c r="B167" s="7"/>
      <c r="C167" s="7"/>
      <c r="D167" s="7"/>
      <c r="E167" s="7"/>
      <c r="F167" s="7"/>
      <c r="G167" s="7"/>
      <c r="H167" s="7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3">
      <c r="A168" s="7"/>
      <c r="B168" s="7"/>
      <c r="C168" s="7"/>
      <c r="D168" s="7"/>
      <c r="E168" s="7"/>
      <c r="F168" s="7"/>
      <c r="G168" s="7"/>
      <c r="H168" s="7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3">
      <c r="A169" s="7"/>
      <c r="B169" s="7"/>
      <c r="C169" s="7"/>
      <c r="D169" s="7"/>
      <c r="E169" s="7"/>
      <c r="F169" s="7"/>
      <c r="G169" s="7"/>
      <c r="H169" s="7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3">
      <c r="A170" s="7"/>
      <c r="B170" s="7"/>
      <c r="C170" s="7"/>
      <c r="D170" s="7"/>
      <c r="E170" s="7"/>
      <c r="F170" s="7"/>
      <c r="G170" s="7"/>
      <c r="H170" s="7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3">
      <c r="A171" s="7"/>
      <c r="B171" s="7"/>
      <c r="C171" s="7"/>
      <c r="D171" s="7"/>
      <c r="E171" s="7"/>
      <c r="F171" s="7"/>
      <c r="G171" s="7"/>
      <c r="H171" s="7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3">
      <c r="A172" s="7"/>
      <c r="B172" s="7"/>
      <c r="C172" s="7"/>
      <c r="D172" s="7"/>
      <c r="E172" s="7"/>
      <c r="F172" s="7"/>
      <c r="G172" s="7"/>
      <c r="H172" s="7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3">
      <c r="A173" s="7"/>
      <c r="B173" s="7"/>
      <c r="C173" s="7"/>
      <c r="D173" s="7"/>
      <c r="E173" s="7"/>
      <c r="F173" s="7"/>
      <c r="G173" s="7"/>
      <c r="H173" s="7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3">
      <c r="A174" s="7"/>
      <c r="B174" s="7"/>
      <c r="C174" s="7"/>
      <c r="D174" s="7"/>
      <c r="E174" s="7"/>
      <c r="F174" s="7"/>
      <c r="G174" s="7"/>
      <c r="H174" s="7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3">
      <c r="A175" s="7"/>
      <c r="B175" s="7"/>
      <c r="C175" s="7"/>
      <c r="D175" s="7"/>
      <c r="E175" s="7"/>
      <c r="F175" s="7"/>
      <c r="G175" s="7"/>
      <c r="H175" s="7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3">
      <c r="A176" s="7"/>
      <c r="B176" s="7"/>
      <c r="C176" s="7"/>
      <c r="D176" s="7"/>
      <c r="E176" s="7"/>
      <c r="F176" s="7"/>
      <c r="G176" s="7"/>
      <c r="H176" s="7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3">
      <c r="A177" s="7"/>
      <c r="B177" s="7"/>
      <c r="C177" s="7"/>
      <c r="D177" s="7"/>
      <c r="E177" s="7"/>
      <c r="F177" s="7"/>
      <c r="G177" s="7"/>
      <c r="H177" s="7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3">
      <c r="A178" s="7"/>
      <c r="B178" s="7"/>
      <c r="C178" s="7"/>
      <c r="D178" s="7"/>
      <c r="E178" s="7"/>
      <c r="F178" s="7"/>
      <c r="G178" s="7"/>
      <c r="H178" s="7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3">
      <c r="A179" s="7"/>
      <c r="B179" s="7"/>
      <c r="C179" s="7"/>
      <c r="D179" s="7"/>
      <c r="E179" s="7"/>
      <c r="F179" s="7"/>
      <c r="G179" s="7"/>
      <c r="H179" s="7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3">
      <c r="A180" s="7"/>
      <c r="B180" s="7"/>
      <c r="C180" s="7"/>
      <c r="D180" s="7"/>
      <c r="E180" s="7"/>
      <c r="F180" s="7"/>
      <c r="G180" s="7"/>
      <c r="H180" s="7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3">
      <c r="A181" s="7"/>
      <c r="B181" s="7"/>
      <c r="C181" s="7"/>
      <c r="D181" s="7"/>
      <c r="E181" s="7"/>
      <c r="F181" s="7"/>
      <c r="G181" s="7"/>
      <c r="H181" s="7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3">
      <c r="A182" s="7"/>
      <c r="B182" s="7"/>
      <c r="C182" s="7"/>
      <c r="D182" s="7"/>
      <c r="E182" s="7"/>
      <c r="F182" s="7"/>
      <c r="G182" s="7"/>
      <c r="H182" s="7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3">
      <c r="A183" s="7"/>
      <c r="B183" s="7"/>
      <c r="C183" s="7"/>
      <c r="D183" s="7"/>
      <c r="E183" s="7"/>
      <c r="F183" s="7"/>
      <c r="G183" s="7"/>
      <c r="H183" s="7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3">
      <c r="A184" s="7"/>
      <c r="B184" s="7"/>
      <c r="C184" s="7"/>
      <c r="D184" s="7"/>
      <c r="E184" s="7"/>
      <c r="F184" s="7"/>
      <c r="G184" s="7"/>
      <c r="H184" s="7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3">
      <c r="A185" s="7"/>
      <c r="B185" s="7"/>
      <c r="C185" s="7"/>
      <c r="D185" s="7"/>
      <c r="E185" s="7"/>
      <c r="F185" s="7"/>
      <c r="G185" s="7"/>
      <c r="H185" s="7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3">
      <c r="A186" s="7"/>
      <c r="B186" s="7"/>
      <c r="C186" s="7"/>
      <c r="D186" s="7"/>
      <c r="E186" s="7"/>
      <c r="F186" s="7"/>
      <c r="G186" s="7"/>
      <c r="H186" s="7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3">
      <c r="A187" s="7"/>
      <c r="B187" s="7"/>
      <c r="C187" s="7"/>
      <c r="D187" s="7"/>
      <c r="E187" s="7"/>
      <c r="F187" s="7"/>
      <c r="G187" s="7"/>
      <c r="H187" s="7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3">
      <c r="A188" s="7"/>
      <c r="B188" s="7"/>
      <c r="C188" s="7"/>
      <c r="D188" s="7"/>
      <c r="E188" s="7"/>
      <c r="F188" s="7"/>
      <c r="G188" s="7"/>
      <c r="H188" s="7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3">
      <c r="A189" s="7"/>
      <c r="B189" s="7"/>
      <c r="C189" s="7"/>
      <c r="D189" s="7"/>
      <c r="E189" s="7"/>
      <c r="F189" s="7"/>
      <c r="G189" s="7"/>
      <c r="H189" s="7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3">
      <c r="A190" s="7"/>
      <c r="B190" s="7"/>
      <c r="C190" s="7"/>
      <c r="D190" s="7"/>
      <c r="E190" s="7"/>
      <c r="F190" s="7"/>
      <c r="G190" s="7"/>
      <c r="H190" s="7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3">
      <c r="A191" s="7"/>
      <c r="B191" s="7"/>
      <c r="C191" s="7"/>
      <c r="D191" s="7"/>
      <c r="E191" s="7"/>
      <c r="F191" s="7"/>
      <c r="G191" s="7"/>
      <c r="H191" s="7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3">
      <c r="A192" s="7"/>
      <c r="B192" s="7"/>
      <c r="C192" s="7"/>
      <c r="D192" s="7"/>
      <c r="E192" s="7"/>
      <c r="F192" s="7"/>
      <c r="G192" s="7"/>
      <c r="H192" s="7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3">
      <c r="A193" s="7"/>
      <c r="B193" s="7"/>
      <c r="C193" s="7"/>
      <c r="D193" s="7"/>
      <c r="E193" s="7"/>
      <c r="F193" s="7"/>
      <c r="G193" s="7"/>
      <c r="H193" s="7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3">
      <c r="A194" s="7"/>
      <c r="B194" s="7"/>
      <c r="C194" s="7"/>
      <c r="D194" s="7"/>
      <c r="E194" s="7"/>
      <c r="F194" s="7"/>
      <c r="G194" s="7"/>
      <c r="H194" s="7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3">
      <c r="A195" s="7"/>
      <c r="B195" s="7"/>
      <c r="C195" s="7"/>
      <c r="D195" s="7"/>
      <c r="E195" s="7"/>
      <c r="F195" s="7"/>
      <c r="G195" s="7"/>
      <c r="H195" s="7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3">
      <c r="A196" s="7"/>
      <c r="B196" s="7"/>
      <c r="C196" s="7"/>
      <c r="D196" s="7"/>
      <c r="E196" s="7"/>
      <c r="F196" s="7"/>
      <c r="G196" s="7"/>
      <c r="H196" s="7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3">
      <c r="A197" s="7"/>
      <c r="B197" s="7"/>
      <c r="C197" s="7"/>
      <c r="D197" s="7"/>
      <c r="E197" s="7"/>
      <c r="F197" s="7"/>
      <c r="G197" s="7"/>
      <c r="H197" s="7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3">
      <c r="A198" s="7"/>
      <c r="B198" s="7"/>
      <c r="C198" s="7"/>
      <c r="D198" s="7"/>
      <c r="E198" s="7"/>
      <c r="F198" s="7"/>
      <c r="G198" s="7"/>
      <c r="H198" s="7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3">
      <c r="A199" s="7"/>
      <c r="B199" s="7"/>
      <c r="C199" s="7"/>
      <c r="D199" s="7"/>
      <c r="E199" s="7"/>
      <c r="F199" s="7"/>
      <c r="G199" s="7"/>
      <c r="H199" s="7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3">
      <c r="A200" s="7"/>
      <c r="B200" s="7"/>
      <c r="C200" s="7"/>
      <c r="D200" s="7"/>
      <c r="E200" s="7"/>
      <c r="F200" s="7"/>
      <c r="G200" s="7"/>
      <c r="H200" s="7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3">
      <c r="A201" s="7"/>
      <c r="B201" s="7"/>
      <c r="C201" s="7"/>
      <c r="D201" s="7"/>
      <c r="E201" s="7"/>
      <c r="F201" s="7"/>
      <c r="G201" s="7"/>
      <c r="H201" s="7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3">
      <c r="A202" s="7"/>
      <c r="B202" s="7"/>
      <c r="C202" s="7"/>
      <c r="D202" s="7"/>
      <c r="E202" s="7"/>
      <c r="F202" s="7"/>
      <c r="G202" s="7"/>
      <c r="H202" s="7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3">
      <c r="A203" s="7"/>
      <c r="B203" s="7"/>
      <c r="C203" s="7"/>
      <c r="D203" s="7"/>
      <c r="E203" s="7"/>
      <c r="F203" s="7"/>
      <c r="G203" s="7"/>
      <c r="H203" s="7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3">
      <c r="A204" s="7"/>
      <c r="B204" s="7"/>
      <c r="C204" s="7"/>
      <c r="D204" s="7"/>
      <c r="E204" s="7"/>
      <c r="F204" s="7"/>
      <c r="G204" s="7"/>
      <c r="H204" s="7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3">
      <c r="A205" s="7"/>
      <c r="B205" s="7"/>
      <c r="C205" s="7"/>
      <c r="D205" s="7"/>
      <c r="E205" s="7"/>
      <c r="F205" s="7"/>
      <c r="G205" s="7"/>
      <c r="H205" s="7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3">
      <c r="A206" s="7"/>
      <c r="B206" s="7"/>
      <c r="C206" s="7"/>
      <c r="D206" s="7"/>
      <c r="E206" s="7"/>
      <c r="F206" s="7"/>
      <c r="G206" s="7"/>
      <c r="H206" s="7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3">
      <c r="A207" s="7"/>
      <c r="B207" s="7"/>
      <c r="C207" s="7"/>
      <c r="D207" s="7"/>
      <c r="E207" s="7"/>
      <c r="F207" s="7"/>
      <c r="G207" s="7"/>
      <c r="H207" s="7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3">
      <c r="A208" s="7"/>
      <c r="B208" s="7"/>
      <c r="C208" s="7"/>
      <c r="D208" s="7"/>
      <c r="E208" s="7"/>
      <c r="F208" s="7"/>
      <c r="G208" s="7"/>
      <c r="H208" s="7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3">
      <c r="A209" s="7"/>
      <c r="B209" s="7"/>
      <c r="C209" s="7"/>
      <c r="D209" s="7"/>
      <c r="E209" s="7"/>
      <c r="F209" s="7"/>
      <c r="G209" s="7"/>
      <c r="H209" s="7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3">
      <c r="A210" s="7"/>
      <c r="B210" s="7"/>
      <c r="C210" s="7"/>
      <c r="D210" s="7"/>
      <c r="E210" s="7"/>
      <c r="F210" s="7"/>
      <c r="G210" s="7"/>
      <c r="H210" s="7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3">
      <c r="A211" s="7"/>
      <c r="B211" s="7"/>
      <c r="C211" s="7"/>
      <c r="D211" s="7"/>
      <c r="E211" s="7"/>
      <c r="F211" s="7"/>
      <c r="G211" s="7"/>
      <c r="H211" s="7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3">
      <c r="A212" s="7"/>
      <c r="B212" s="7"/>
      <c r="C212" s="7"/>
      <c r="D212" s="7"/>
      <c r="E212" s="7"/>
      <c r="F212" s="7"/>
      <c r="G212" s="7"/>
      <c r="H212" s="7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3">
      <c r="A213" s="7"/>
      <c r="B213" s="7"/>
      <c r="C213" s="7"/>
      <c r="D213" s="7"/>
      <c r="E213" s="7"/>
      <c r="F213" s="7"/>
      <c r="G213" s="7"/>
      <c r="H213" s="7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3">
      <c r="A214" s="7"/>
      <c r="B214" s="7"/>
      <c r="C214" s="7"/>
      <c r="D214" s="7"/>
      <c r="E214" s="7"/>
      <c r="F214" s="7"/>
      <c r="G214" s="7"/>
      <c r="H214" s="7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3">
      <c r="A215" s="7"/>
      <c r="B215" s="7"/>
      <c r="C215" s="7"/>
      <c r="D215" s="7"/>
      <c r="E215" s="7"/>
      <c r="F215" s="7"/>
      <c r="G215" s="7"/>
      <c r="H215" s="7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3">
      <c r="A216" s="7"/>
      <c r="B216" s="7"/>
      <c r="C216" s="7"/>
      <c r="D216" s="7"/>
      <c r="E216" s="7"/>
      <c r="F216" s="7"/>
      <c r="G216" s="7"/>
      <c r="H216" s="7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3">
      <c r="A217" s="7"/>
      <c r="B217" s="7"/>
      <c r="C217" s="7"/>
      <c r="D217" s="7"/>
      <c r="E217" s="7"/>
      <c r="F217" s="7"/>
      <c r="G217" s="7"/>
      <c r="H217" s="7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3">
      <c r="A218" s="7"/>
      <c r="B218" s="7"/>
      <c r="C218" s="7"/>
      <c r="D218" s="7"/>
      <c r="E218" s="7"/>
      <c r="F218" s="7"/>
      <c r="G218" s="7"/>
      <c r="H218" s="7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3">
      <c r="A219" s="7"/>
      <c r="B219" s="7"/>
      <c r="C219" s="7"/>
      <c r="D219" s="7"/>
      <c r="E219" s="7"/>
      <c r="F219" s="7"/>
      <c r="G219" s="7"/>
      <c r="H219" s="7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3">
      <c r="A220" s="7"/>
      <c r="B220" s="7"/>
      <c r="C220" s="7"/>
      <c r="D220" s="7"/>
      <c r="E220" s="7"/>
      <c r="F220" s="7"/>
      <c r="G220" s="7"/>
      <c r="H220" s="7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3">
      <c r="A221" s="7"/>
      <c r="B221" s="7"/>
      <c r="C221" s="7"/>
      <c r="D221" s="7"/>
      <c r="E221" s="7"/>
      <c r="F221" s="7"/>
      <c r="G221" s="7"/>
      <c r="H221" s="7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3">
      <c r="A222" s="7"/>
      <c r="B222" s="7"/>
      <c r="C222" s="7"/>
      <c r="D222" s="7"/>
      <c r="E222" s="7"/>
      <c r="F222" s="7"/>
      <c r="G222" s="7"/>
      <c r="H222" s="7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3">
      <c r="A223" s="7"/>
      <c r="B223" s="7"/>
      <c r="C223" s="7"/>
      <c r="D223" s="7"/>
      <c r="E223" s="7"/>
      <c r="F223" s="7"/>
      <c r="G223" s="7"/>
      <c r="H223" s="7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3">
      <c r="A224" s="7"/>
      <c r="B224" s="7"/>
      <c r="C224" s="7"/>
      <c r="D224" s="7"/>
      <c r="E224" s="7"/>
      <c r="F224" s="7"/>
      <c r="G224" s="7"/>
      <c r="H224" s="7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3">
      <c r="A225" s="7"/>
      <c r="B225" s="7"/>
      <c r="C225" s="7"/>
      <c r="D225" s="7"/>
      <c r="E225" s="7"/>
      <c r="F225" s="7"/>
      <c r="G225" s="7"/>
      <c r="H225" s="7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3">
      <c r="A226" s="7"/>
      <c r="B226" s="7"/>
      <c r="C226" s="7"/>
      <c r="D226" s="7"/>
      <c r="E226" s="7"/>
      <c r="F226" s="7"/>
      <c r="G226" s="7"/>
      <c r="H226" s="7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3">
      <c r="A227" s="7"/>
      <c r="B227" s="7"/>
      <c r="C227" s="7"/>
      <c r="D227" s="7"/>
      <c r="E227" s="7"/>
      <c r="F227" s="7"/>
      <c r="G227" s="7"/>
      <c r="H227" s="7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3">
      <c r="A228" s="7"/>
      <c r="B228" s="7"/>
      <c r="C228" s="7"/>
      <c r="D228" s="7"/>
      <c r="E228" s="7"/>
      <c r="F228" s="7"/>
      <c r="G228" s="7"/>
      <c r="H228" s="7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3">
      <c r="A229" s="7"/>
      <c r="B229" s="7"/>
      <c r="C229" s="7"/>
      <c r="D229" s="7"/>
      <c r="E229" s="7"/>
      <c r="F229" s="7"/>
      <c r="G229" s="7"/>
      <c r="H229" s="7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3">
      <c r="A230" s="7"/>
      <c r="B230" s="7"/>
      <c r="C230" s="7"/>
      <c r="D230" s="7"/>
      <c r="E230" s="7"/>
      <c r="F230" s="7"/>
      <c r="G230" s="7"/>
      <c r="H230" s="7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3">
      <c r="A231" s="7"/>
      <c r="B231" s="7"/>
      <c r="C231" s="7"/>
      <c r="D231" s="7"/>
      <c r="E231" s="7"/>
      <c r="F231" s="7"/>
      <c r="G231" s="7"/>
      <c r="H231" s="7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3">
      <c r="A232" s="7"/>
      <c r="B232" s="7"/>
      <c r="C232" s="7"/>
      <c r="D232" s="7"/>
      <c r="E232" s="7"/>
      <c r="F232" s="7"/>
      <c r="G232" s="7"/>
      <c r="H232" s="7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3">
      <c r="A233" s="7"/>
      <c r="B233" s="7"/>
      <c r="C233" s="7"/>
      <c r="D233" s="7"/>
      <c r="E233" s="7"/>
      <c r="F233" s="7"/>
      <c r="G233" s="7"/>
      <c r="H233" s="7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3">
      <c r="A234" s="7"/>
      <c r="B234" s="7"/>
      <c r="C234" s="7"/>
      <c r="D234" s="7"/>
      <c r="E234" s="7"/>
      <c r="F234" s="7"/>
      <c r="G234" s="7"/>
      <c r="H234" s="7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3">
      <c r="A235" s="7"/>
      <c r="B235" s="7"/>
      <c r="C235" s="7"/>
      <c r="D235" s="7"/>
      <c r="E235" s="7"/>
      <c r="F235" s="7"/>
      <c r="G235" s="7"/>
      <c r="H235" s="7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3">
      <c r="A236" s="7"/>
      <c r="B236" s="7"/>
      <c r="C236" s="7"/>
      <c r="D236" s="7"/>
      <c r="E236" s="7"/>
      <c r="F236" s="7"/>
      <c r="G236" s="7"/>
      <c r="H236" s="7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3">
      <c r="A237" s="7"/>
      <c r="B237" s="7"/>
      <c r="C237" s="7"/>
      <c r="D237" s="7"/>
      <c r="E237" s="7"/>
      <c r="F237" s="7"/>
      <c r="G237" s="7"/>
      <c r="H237" s="7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3">
      <c r="A238" s="7"/>
      <c r="B238" s="7"/>
      <c r="C238" s="7"/>
      <c r="D238" s="7"/>
      <c r="E238" s="7"/>
      <c r="F238" s="7"/>
      <c r="G238" s="7"/>
      <c r="H238" s="7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3">
      <c r="A239" s="7"/>
      <c r="B239" s="7"/>
      <c r="C239" s="7"/>
      <c r="D239" s="7"/>
      <c r="E239" s="7"/>
      <c r="F239" s="7"/>
      <c r="G239" s="7"/>
      <c r="H239" s="7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3">
      <c r="A240" s="7"/>
      <c r="B240" s="7"/>
      <c r="C240" s="7"/>
      <c r="D240" s="7"/>
      <c r="E240" s="7"/>
      <c r="F240" s="7"/>
      <c r="G240" s="7"/>
      <c r="H240" s="7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3">
      <c r="A241" s="7"/>
      <c r="B241" s="7"/>
      <c r="C241" s="7"/>
      <c r="D241" s="7"/>
      <c r="E241" s="7"/>
      <c r="F241" s="7"/>
      <c r="G241" s="7"/>
      <c r="H241" s="7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3">
      <c r="A242" s="7"/>
      <c r="B242" s="7"/>
      <c r="C242" s="7"/>
      <c r="D242" s="7"/>
      <c r="E242" s="7"/>
      <c r="F242" s="7"/>
      <c r="G242" s="7"/>
      <c r="H242" s="7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3">
      <c r="A243" s="7"/>
      <c r="B243" s="7"/>
      <c r="C243" s="7"/>
      <c r="D243" s="7"/>
      <c r="E243" s="7"/>
      <c r="F243" s="7"/>
      <c r="G243" s="7"/>
      <c r="H243" s="7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3">
      <c r="A244" s="7"/>
      <c r="B244" s="7"/>
      <c r="C244" s="7"/>
      <c r="D244" s="7"/>
      <c r="E244" s="7"/>
      <c r="F244" s="7"/>
      <c r="G244" s="7"/>
      <c r="H244" s="7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3">
      <c r="A245" s="7"/>
      <c r="B245" s="7"/>
      <c r="C245" s="7"/>
      <c r="D245" s="7"/>
      <c r="E245" s="7"/>
      <c r="F245" s="7"/>
      <c r="G245" s="7"/>
      <c r="H245" s="7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3">
      <c r="A246" s="7"/>
      <c r="B246" s="7"/>
      <c r="C246" s="7"/>
      <c r="D246" s="7"/>
      <c r="E246" s="7"/>
      <c r="F246" s="7"/>
      <c r="G246" s="7"/>
      <c r="H246" s="7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3">
      <c r="A247" s="7"/>
      <c r="B247" s="7"/>
      <c r="C247" s="7"/>
      <c r="D247" s="7"/>
      <c r="E247" s="7"/>
      <c r="F247" s="7"/>
      <c r="G247" s="7"/>
      <c r="H247" s="7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3">
      <c r="A248" s="7"/>
      <c r="B248" s="7"/>
      <c r="C248" s="7"/>
      <c r="D248" s="7"/>
      <c r="E248" s="7"/>
      <c r="F248" s="7"/>
      <c r="G248" s="7"/>
      <c r="H248" s="7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3">
      <c r="A249" s="7"/>
      <c r="B249" s="7"/>
      <c r="C249" s="7"/>
      <c r="D249" s="7"/>
      <c r="E249" s="7"/>
      <c r="F249" s="7"/>
      <c r="G249" s="7"/>
      <c r="H249" s="7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3">
      <c r="A250" s="7"/>
      <c r="B250" s="7"/>
      <c r="C250" s="7"/>
      <c r="D250" s="7"/>
      <c r="E250" s="7"/>
      <c r="F250" s="7"/>
      <c r="G250" s="7"/>
      <c r="H250" s="7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3">
      <c r="A251" s="7"/>
      <c r="B251" s="7"/>
      <c r="C251" s="7"/>
      <c r="D251" s="7"/>
      <c r="E251" s="7"/>
      <c r="F251" s="7"/>
      <c r="G251" s="7"/>
      <c r="H251" s="7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3">
      <c r="A252" s="7"/>
      <c r="B252" s="7"/>
      <c r="C252" s="7"/>
      <c r="D252" s="7"/>
      <c r="E252" s="7"/>
      <c r="F252" s="7"/>
      <c r="G252" s="7"/>
      <c r="H252" s="7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3">
      <c r="A253" s="7"/>
      <c r="B253" s="7"/>
      <c r="C253" s="7"/>
      <c r="D253" s="7"/>
      <c r="E253" s="7"/>
      <c r="F253" s="7"/>
      <c r="G253" s="7"/>
      <c r="H253" s="7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3">
      <c r="A254" s="7"/>
      <c r="B254" s="7"/>
      <c r="C254" s="7"/>
      <c r="D254" s="7"/>
      <c r="E254" s="7"/>
      <c r="F254" s="7"/>
      <c r="G254" s="7"/>
      <c r="H254" s="7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workbookViewId="0">
      <selection activeCell="H11" sqref="H11"/>
    </sheetView>
  </sheetViews>
  <sheetFormatPr defaultColWidth="14.42578125" defaultRowHeight="15" customHeight="1" x14ac:dyDescent="0.3"/>
  <cols>
    <col min="1" max="1" width="20.5703125" style="33" customWidth="1"/>
    <col min="2" max="2" width="5.28515625" style="33" customWidth="1"/>
    <col min="3" max="26" width="20.5703125" style="33" customWidth="1"/>
    <col min="27" max="16384" width="14.42578125" style="33"/>
  </cols>
  <sheetData>
    <row r="1" spans="1:6" ht="16.5" x14ac:dyDescent="0.3"/>
    <row r="2" spans="1:6" ht="16.5" x14ac:dyDescent="0.3">
      <c r="A2" s="120">
        <f>VLOOKUP(A5,C6:F46,4)</f>
        <v>9.5000000000000001E-2</v>
      </c>
      <c r="B2" s="120"/>
    </row>
    <row r="3" spans="1:6" ht="16.5" x14ac:dyDescent="0.3"/>
    <row r="4" spans="1:6" ht="16.5" x14ac:dyDescent="0.3">
      <c r="A4" s="121"/>
      <c r="B4" s="121"/>
      <c r="C4" s="121"/>
      <c r="D4" s="121"/>
      <c r="E4" s="122"/>
      <c r="F4" s="122"/>
    </row>
    <row r="5" spans="1:6" ht="33" x14ac:dyDescent="0.3">
      <c r="A5" s="123">
        <f>SUM(A6:A46)</f>
        <v>1</v>
      </c>
      <c r="B5" s="123"/>
      <c r="C5" s="121"/>
      <c r="D5" s="126" t="s">
        <v>122</v>
      </c>
      <c r="E5" s="127" t="s">
        <v>123</v>
      </c>
      <c r="F5" s="127" t="s">
        <v>124</v>
      </c>
    </row>
    <row r="6" spans="1:6" ht="16.5" x14ac:dyDescent="0.3">
      <c r="A6" s="123">
        <f>IF('CBE Improvements'!$D$23&gt;='Contingency Table'!D6,1,0)</f>
        <v>1</v>
      </c>
      <c r="B6" s="123"/>
      <c r="C6" s="121">
        <v>1</v>
      </c>
      <c r="D6" s="121">
        <v>0</v>
      </c>
      <c r="E6" s="120">
        <v>6.5000000000000002E-2</v>
      </c>
      <c r="F6" s="120">
        <v>9.5000000000000001E-2</v>
      </c>
    </row>
    <row r="7" spans="1:6" ht="16.5" x14ac:dyDescent="0.3">
      <c r="A7" s="123">
        <f>IF('CBE Improvements'!$D$23&gt;='Contingency Table'!D7,1,0)</f>
        <v>0</v>
      </c>
      <c r="B7" s="123"/>
      <c r="C7" s="121">
        <v>2</v>
      </c>
      <c r="D7" s="121">
        <v>250001</v>
      </c>
      <c r="E7" s="120">
        <v>6.4000000000000001E-2</v>
      </c>
      <c r="F7" s="120">
        <f t="shared" ref="F7:F10" si="0">+F6-0.0025</f>
        <v>9.2499999999999999E-2</v>
      </c>
    </row>
    <row r="8" spans="1:6" ht="16.5" x14ac:dyDescent="0.3">
      <c r="A8" s="123">
        <f>IF('CBE Improvements'!$D$23&gt;='Contingency Table'!D8,1,0)</f>
        <v>0</v>
      </c>
      <c r="B8" s="123"/>
      <c r="C8" s="121">
        <v>3</v>
      </c>
      <c r="D8" s="121">
        <v>500001</v>
      </c>
      <c r="E8" s="120">
        <v>6.3E-2</v>
      </c>
      <c r="F8" s="120">
        <f t="shared" si="0"/>
        <v>0.09</v>
      </c>
    </row>
    <row r="9" spans="1:6" ht="16.5" x14ac:dyDescent="0.3">
      <c r="A9" s="123">
        <f>IF('CBE Improvements'!$D$23&gt;='Contingency Table'!D9,1,0)</f>
        <v>0</v>
      </c>
      <c r="B9" s="123"/>
      <c r="C9" s="121">
        <v>4</v>
      </c>
      <c r="D9" s="124">
        <v>750001</v>
      </c>
      <c r="E9" s="125">
        <v>6.2E-2</v>
      </c>
      <c r="F9" s="125">
        <f t="shared" si="0"/>
        <v>8.7499999999999994E-2</v>
      </c>
    </row>
    <row r="10" spans="1:6" ht="16.5" x14ac:dyDescent="0.3">
      <c r="A10" s="123">
        <f>IF('CBE Improvements'!$D$23&gt;='Contingency Table'!D10,1,0)</f>
        <v>0</v>
      </c>
      <c r="B10" s="123"/>
      <c r="C10" s="121">
        <v>5</v>
      </c>
      <c r="D10" s="121">
        <v>1000001</v>
      </c>
      <c r="E10" s="120">
        <v>6.0999999999999999E-2</v>
      </c>
      <c r="F10" s="120">
        <f t="shared" si="0"/>
        <v>8.4999999999999992E-2</v>
      </c>
    </row>
    <row r="11" spans="1:6" ht="16.5" x14ac:dyDescent="0.3">
      <c r="A11" s="123">
        <f>IF('CBE Improvements'!$D$23&gt;='Contingency Table'!D11,1,0)</f>
        <v>0</v>
      </c>
      <c r="B11" s="123"/>
      <c r="C11" s="121">
        <v>6</v>
      </c>
      <c r="D11" s="121">
        <v>1250001</v>
      </c>
      <c r="E11" s="120">
        <v>0.06</v>
      </c>
      <c r="F11" s="120">
        <v>8.4000000000000005E-2</v>
      </c>
    </row>
    <row r="12" spans="1:6" ht="16.5" x14ac:dyDescent="0.3">
      <c r="A12" s="123">
        <f>IF('CBE Improvements'!$D$23&gt;='Contingency Table'!D12,1,0)</f>
        <v>0</v>
      </c>
      <c r="B12" s="123"/>
      <c r="C12" s="121">
        <v>7</v>
      </c>
      <c r="D12" s="121">
        <v>1500001</v>
      </c>
      <c r="E12" s="120">
        <v>5.9499999999999997E-2</v>
      </c>
      <c r="F12" s="120">
        <v>8.3000000000000004E-2</v>
      </c>
    </row>
    <row r="13" spans="1:6" ht="16.5" x14ac:dyDescent="0.3">
      <c r="A13" s="123">
        <f>IF('CBE Improvements'!$D$23&gt;='Contingency Table'!D13,1,0)</f>
        <v>0</v>
      </c>
      <c r="B13" s="123"/>
      <c r="C13" s="121">
        <v>8</v>
      </c>
      <c r="D13" s="124">
        <v>1750001</v>
      </c>
      <c r="E13" s="125">
        <v>5.8999999999999997E-2</v>
      </c>
      <c r="F13" s="125">
        <v>8.2000000000000003E-2</v>
      </c>
    </row>
    <row r="14" spans="1:6" ht="16.5" x14ac:dyDescent="0.3">
      <c r="A14" s="123">
        <f>IF('CBE Improvements'!$D$23&gt;='Contingency Table'!D14,1,0)</f>
        <v>0</v>
      </c>
      <c r="B14" s="123"/>
      <c r="C14" s="121">
        <v>9</v>
      </c>
      <c r="D14" s="121">
        <v>2000001</v>
      </c>
      <c r="E14" s="120">
        <v>5.8500000000000003E-2</v>
      </c>
      <c r="F14" s="120">
        <v>8.1000000000000003E-2</v>
      </c>
    </row>
    <row r="15" spans="1:6" ht="16.5" x14ac:dyDescent="0.3">
      <c r="A15" s="123">
        <f>IF('CBE Improvements'!$D$23&gt;='Contingency Table'!D15,1,0)</f>
        <v>0</v>
      </c>
      <c r="B15" s="123"/>
      <c r="C15" s="121">
        <v>10</v>
      </c>
      <c r="D15" s="121">
        <v>2250001</v>
      </c>
      <c r="E15" s="120">
        <v>5.8000000000000003E-2</v>
      </c>
      <c r="F15" s="120">
        <v>0.08</v>
      </c>
    </row>
    <row r="16" spans="1:6" ht="16.5" x14ac:dyDescent="0.3">
      <c r="A16" s="123">
        <f>IF('CBE Improvements'!$D$23&gt;='Contingency Table'!D16,1,0)</f>
        <v>0</v>
      </c>
      <c r="B16" s="123"/>
      <c r="C16" s="121">
        <v>11</v>
      </c>
      <c r="D16" s="121">
        <v>2500001</v>
      </c>
      <c r="E16" s="120">
        <v>5.7500000000000002E-2</v>
      </c>
      <c r="F16" s="120">
        <v>7.9000000000000001E-2</v>
      </c>
    </row>
    <row r="17" spans="1:6" ht="16.5" x14ac:dyDescent="0.3">
      <c r="A17" s="123">
        <f>IF('CBE Improvements'!$D$23&gt;='Contingency Table'!D17,1,0)</f>
        <v>0</v>
      </c>
      <c r="B17" s="123"/>
      <c r="C17" s="121">
        <v>12</v>
      </c>
      <c r="D17" s="124">
        <v>2750001</v>
      </c>
      <c r="E17" s="125">
        <v>5.7000000000000002E-2</v>
      </c>
      <c r="F17" s="125">
        <v>7.8E-2</v>
      </c>
    </row>
    <row r="18" spans="1:6" ht="16.5" x14ac:dyDescent="0.3">
      <c r="A18" s="123">
        <f>IF('CBE Improvements'!$D$23&gt;='Contingency Table'!D18,1,0)</f>
        <v>0</v>
      </c>
      <c r="B18" s="123"/>
      <c r="C18" s="121">
        <v>13</v>
      </c>
      <c r="D18" s="121">
        <v>3000001</v>
      </c>
      <c r="E18" s="120">
        <v>5.6500000000000002E-2</v>
      </c>
      <c r="F18" s="120">
        <v>7.6999999999999999E-2</v>
      </c>
    </row>
    <row r="19" spans="1:6" ht="16.5" x14ac:dyDescent="0.3">
      <c r="A19" s="123">
        <f>IF('CBE Improvements'!$D$23&gt;='Contingency Table'!D19,1,0)</f>
        <v>0</v>
      </c>
      <c r="B19" s="123"/>
      <c r="C19" s="121">
        <v>14</v>
      </c>
      <c r="D19" s="121">
        <v>3250001</v>
      </c>
      <c r="E19" s="120">
        <v>5.6000000000000001E-2</v>
      </c>
      <c r="F19" s="120">
        <v>7.5999999999999998E-2</v>
      </c>
    </row>
    <row r="20" spans="1:6" ht="16.5" x14ac:dyDescent="0.3">
      <c r="A20" s="123">
        <f>IF('CBE Improvements'!$D$23&gt;='Contingency Table'!D20,1,0)</f>
        <v>0</v>
      </c>
      <c r="B20" s="123"/>
      <c r="C20" s="121">
        <v>15</v>
      </c>
      <c r="D20" s="121">
        <v>3500001</v>
      </c>
      <c r="E20" s="120">
        <v>5.5500000000000001E-2</v>
      </c>
      <c r="F20" s="120">
        <v>7.4999999999999997E-2</v>
      </c>
    </row>
    <row r="21" spans="1:6" ht="15.75" customHeight="1" x14ac:dyDescent="0.3">
      <c r="A21" s="123">
        <f>IF('CBE Improvements'!$D$23&gt;='Contingency Table'!D21,1,0)</f>
        <v>0</v>
      </c>
      <c r="B21" s="123"/>
      <c r="C21" s="121">
        <v>16</v>
      </c>
      <c r="D21" s="124">
        <v>3750001</v>
      </c>
      <c r="E21" s="125">
        <v>5.5E-2</v>
      </c>
      <c r="F21" s="125">
        <v>7.3999999999999996E-2</v>
      </c>
    </row>
    <row r="22" spans="1:6" ht="15.75" customHeight="1" x14ac:dyDescent="0.3">
      <c r="A22" s="123">
        <f>IF('CBE Improvements'!$D$23&gt;='Contingency Table'!D22,1,0)</f>
        <v>0</v>
      </c>
      <c r="B22" s="123"/>
      <c r="C22" s="121">
        <v>17</v>
      </c>
      <c r="D22" s="121">
        <v>4000001</v>
      </c>
      <c r="E22" s="120">
        <v>5.45E-2</v>
      </c>
      <c r="F22" s="120">
        <v>7.2999999999999995E-2</v>
      </c>
    </row>
    <row r="23" spans="1:6" ht="15.75" customHeight="1" x14ac:dyDescent="0.3">
      <c r="A23" s="123">
        <f>IF('CBE Improvements'!$D$23&gt;='Contingency Table'!D23,1,0)</f>
        <v>0</v>
      </c>
      <c r="B23" s="123"/>
      <c r="C23" s="121">
        <v>18</v>
      </c>
      <c r="D23" s="121">
        <v>4250001</v>
      </c>
      <c r="E23" s="120">
        <v>5.3999999999999999E-2</v>
      </c>
      <c r="F23" s="120">
        <v>7.1999999999999995E-2</v>
      </c>
    </row>
    <row r="24" spans="1:6" ht="15.75" customHeight="1" x14ac:dyDescent="0.3">
      <c r="A24" s="123">
        <f>IF('CBE Improvements'!$D$23&gt;='Contingency Table'!D24,1,0)</f>
        <v>0</v>
      </c>
      <c r="B24" s="123"/>
      <c r="C24" s="121">
        <v>19</v>
      </c>
      <c r="D24" s="121">
        <v>4500001</v>
      </c>
      <c r="E24" s="120">
        <v>5.3499999999999999E-2</v>
      </c>
      <c r="F24" s="120">
        <v>7.0999999999999994E-2</v>
      </c>
    </row>
    <row r="25" spans="1:6" ht="15.75" customHeight="1" x14ac:dyDescent="0.3">
      <c r="A25" s="123">
        <f>IF('CBE Improvements'!$D$23&gt;='Contingency Table'!D25,1,0)</f>
        <v>0</v>
      </c>
      <c r="B25" s="123"/>
      <c r="C25" s="121">
        <v>20</v>
      </c>
      <c r="D25" s="124">
        <v>4750001</v>
      </c>
      <c r="E25" s="125">
        <v>5.2999999999999999E-2</v>
      </c>
      <c r="F25" s="125">
        <v>7.0000000000000007E-2</v>
      </c>
    </row>
    <row r="26" spans="1:6" ht="15.75" customHeight="1" x14ac:dyDescent="0.3">
      <c r="A26" s="123">
        <f>IF('CBE Improvements'!$D$23&gt;='Contingency Table'!D26,1,0)</f>
        <v>0</v>
      </c>
      <c r="B26" s="123"/>
      <c r="C26" s="121">
        <v>21</v>
      </c>
      <c r="D26" s="121">
        <v>5000001</v>
      </c>
      <c r="E26" s="120">
        <v>5.2499999999999998E-2</v>
      </c>
      <c r="F26" s="120">
        <v>6.9500000000000006E-2</v>
      </c>
    </row>
    <row r="27" spans="1:6" ht="15.75" customHeight="1" x14ac:dyDescent="0.3">
      <c r="A27" s="123">
        <f>IF('CBE Improvements'!$D$23&gt;='Contingency Table'!D27,1,0)</f>
        <v>0</v>
      </c>
      <c r="B27" s="123"/>
      <c r="C27" s="121">
        <v>22</v>
      </c>
      <c r="D27" s="121">
        <v>5250001</v>
      </c>
      <c r="E27" s="120">
        <v>5.1999999999999998E-2</v>
      </c>
      <c r="F27" s="120">
        <v>6.9000000000000006E-2</v>
      </c>
    </row>
    <row r="28" spans="1:6" ht="15.75" customHeight="1" x14ac:dyDescent="0.3">
      <c r="A28" s="123">
        <f>IF('CBE Improvements'!$D$23&gt;='Contingency Table'!D28,1,0)</f>
        <v>0</v>
      </c>
      <c r="B28" s="123"/>
      <c r="C28" s="121">
        <v>23</v>
      </c>
      <c r="D28" s="121">
        <v>5500001</v>
      </c>
      <c r="E28" s="120">
        <v>5.1499999999999997E-2</v>
      </c>
      <c r="F28" s="120">
        <v>6.8500000000000005E-2</v>
      </c>
    </row>
    <row r="29" spans="1:6" ht="15.75" customHeight="1" x14ac:dyDescent="0.3">
      <c r="A29" s="123">
        <f>IF('CBE Improvements'!$D$23&gt;='Contingency Table'!D29,1,0)</f>
        <v>0</v>
      </c>
      <c r="B29" s="123"/>
      <c r="C29" s="121">
        <v>24</v>
      </c>
      <c r="D29" s="124">
        <v>5750001</v>
      </c>
      <c r="E29" s="125">
        <v>5.0999999999999997E-2</v>
      </c>
      <c r="F29" s="125">
        <v>6.8000000000000005E-2</v>
      </c>
    </row>
    <row r="30" spans="1:6" ht="15.75" customHeight="1" x14ac:dyDescent="0.3">
      <c r="A30" s="123">
        <f>IF('CBE Improvements'!$D$23&gt;='Contingency Table'!D30,1,0)</f>
        <v>0</v>
      </c>
      <c r="B30" s="123"/>
      <c r="C30" s="121">
        <v>25</v>
      </c>
      <c r="D30" s="121">
        <v>6000001</v>
      </c>
      <c r="E30" s="120">
        <v>5.0500000000000003E-2</v>
      </c>
      <c r="F30" s="120">
        <v>6.7500000000000004E-2</v>
      </c>
    </row>
    <row r="31" spans="1:6" ht="15.75" customHeight="1" x14ac:dyDescent="0.3">
      <c r="A31" s="123">
        <f>IF('CBE Improvements'!$D$23&gt;='Contingency Table'!D31,1,0)</f>
        <v>0</v>
      </c>
      <c r="B31" s="123"/>
      <c r="C31" s="121">
        <v>26</v>
      </c>
      <c r="D31" s="121">
        <v>6250001</v>
      </c>
      <c r="E31" s="120">
        <v>0.05</v>
      </c>
      <c r="F31" s="120">
        <v>6.7000000000000004E-2</v>
      </c>
    </row>
    <row r="32" spans="1:6" ht="15.75" customHeight="1" x14ac:dyDescent="0.3">
      <c r="A32" s="123">
        <f>IF('CBE Improvements'!$D$23&gt;='Contingency Table'!D32,1,0)</f>
        <v>0</v>
      </c>
      <c r="B32" s="123"/>
      <c r="C32" s="121">
        <v>27</v>
      </c>
      <c r="D32" s="121">
        <v>6500001</v>
      </c>
      <c r="E32" s="120">
        <v>4.9500000000000002E-2</v>
      </c>
      <c r="F32" s="120">
        <v>6.6500000000000004E-2</v>
      </c>
    </row>
    <row r="33" spans="1:6" ht="15.75" customHeight="1" x14ac:dyDescent="0.3">
      <c r="A33" s="123">
        <f>IF('CBE Improvements'!$D$23&gt;='Contingency Table'!D33,1,0)</f>
        <v>0</v>
      </c>
      <c r="B33" s="123"/>
      <c r="C33" s="121">
        <v>28</v>
      </c>
      <c r="D33" s="124">
        <v>6750001</v>
      </c>
      <c r="E33" s="125">
        <v>4.9000000000000002E-2</v>
      </c>
      <c r="F33" s="125">
        <v>6.6000000000000003E-2</v>
      </c>
    </row>
    <row r="34" spans="1:6" ht="15.75" customHeight="1" x14ac:dyDescent="0.3">
      <c r="A34" s="123">
        <f>IF('CBE Improvements'!$D$23&gt;='Contingency Table'!D34,1,0)</f>
        <v>0</v>
      </c>
      <c r="B34" s="123"/>
      <c r="C34" s="121">
        <v>29</v>
      </c>
      <c r="D34" s="121">
        <v>7000001</v>
      </c>
      <c r="E34" s="120">
        <v>4.8500000000000001E-2</v>
      </c>
      <c r="F34" s="120">
        <v>6.5500000000000003E-2</v>
      </c>
    </row>
    <row r="35" spans="1:6" ht="15.75" customHeight="1" x14ac:dyDescent="0.3">
      <c r="A35" s="123">
        <f>IF('CBE Improvements'!$D$23&gt;='Contingency Table'!D35,1,0)</f>
        <v>0</v>
      </c>
      <c r="B35" s="123"/>
      <c r="C35" s="121">
        <v>30</v>
      </c>
      <c r="D35" s="121">
        <v>7250001</v>
      </c>
      <c r="E35" s="120">
        <v>4.8000000000000001E-2</v>
      </c>
      <c r="F35" s="120">
        <v>6.5000000000000002E-2</v>
      </c>
    </row>
    <row r="36" spans="1:6" ht="15.75" customHeight="1" x14ac:dyDescent="0.3">
      <c r="A36" s="123">
        <f>IF('CBE Improvements'!$D$23&gt;='Contingency Table'!D36,1,0)</f>
        <v>0</v>
      </c>
      <c r="B36" s="123"/>
      <c r="C36" s="121">
        <v>31</v>
      </c>
      <c r="D36" s="121">
        <v>7500001</v>
      </c>
      <c r="E36" s="120">
        <v>4.7500000000000001E-2</v>
      </c>
      <c r="F36" s="120">
        <v>6.4500000000000002E-2</v>
      </c>
    </row>
    <row r="37" spans="1:6" ht="15.75" customHeight="1" x14ac:dyDescent="0.3">
      <c r="A37" s="123">
        <f>IF('CBE Improvements'!$D$23&gt;='Contingency Table'!D37,1,0)</f>
        <v>0</v>
      </c>
      <c r="B37" s="123"/>
      <c r="C37" s="121">
        <v>32</v>
      </c>
      <c r="D37" s="124">
        <v>7750001</v>
      </c>
      <c r="E37" s="125">
        <v>4.7E-2</v>
      </c>
      <c r="F37" s="125">
        <v>6.4000000000000001E-2</v>
      </c>
    </row>
    <row r="38" spans="1:6" ht="15.75" customHeight="1" x14ac:dyDescent="0.3">
      <c r="A38" s="123">
        <f>IF('CBE Improvements'!$D$23&gt;='Contingency Table'!D38,1,0)</f>
        <v>0</v>
      </c>
      <c r="B38" s="123"/>
      <c r="C38" s="121">
        <v>33</v>
      </c>
      <c r="D38" s="121">
        <v>8000001</v>
      </c>
      <c r="E38" s="120">
        <v>4.65E-2</v>
      </c>
      <c r="F38" s="120">
        <v>6.3500000000000001E-2</v>
      </c>
    </row>
    <row r="39" spans="1:6" ht="15.75" customHeight="1" x14ac:dyDescent="0.3">
      <c r="A39" s="123">
        <f>IF('CBE Improvements'!$D$23&gt;='Contingency Table'!D39,1,0)</f>
        <v>0</v>
      </c>
      <c r="B39" s="123"/>
      <c r="C39" s="121">
        <v>34</v>
      </c>
      <c r="D39" s="121">
        <v>8250001</v>
      </c>
      <c r="E39" s="120">
        <v>4.5999999999999999E-2</v>
      </c>
      <c r="F39" s="120">
        <v>6.3E-2</v>
      </c>
    </row>
    <row r="40" spans="1:6" ht="15.75" customHeight="1" x14ac:dyDescent="0.3">
      <c r="A40" s="123">
        <f>IF('CBE Improvements'!$D$23&gt;='Contingency Table'!D40,1,0)</f>
        <v>0</v>
      </c>
      <c r="B40" s="123"/>
      <c r="C40" s="121">
        <v>35</v>
      </c>
      <c r="D40" s="121">
        <v>8500001</v>
      </c>
      <c r="E40" s="120">
        <v>4.5999999999999999E-2</v>
      </c>
      <c r="F40" s="120">
        <v>6.25E-2</v>
      </c>
    </row>
    <row r="41" spans="1:6" ht="15.75" customHeight="1" x14ac:dyDescent="0.3">
      <c r="A41" s="123">
        <f>IF('CBE Improvements'!$D$23&gt;='Contingency Table'!D41,1,0)</f>
        <v>0</v>
      </c>
      <c r="B41" s="123"/>
      <c r="C41" s="121">
        <v>36</v>
      </c>
      <c r="D41" s="124">
        <v>8750001</v>
      </c>
      <c r="E41" s="125">
        <v>4.5499999999999999E-2</v>
      </c>
      <c r="F41" s="125">
        <v>6.2E-2</v>
      </c>
    </row>
    <row r="42" spans="1:6" ht="15.75" customHeight="1" x14ac:dyDescent="0.3">
      <c r="A42" s="123">
        <f>IF('CBE Improvements'!$D$23&gt;='Contingency Table'!D42,1,0)</f>
        <v>0</v>
      </c>
      <c r="B42" s="123"/>
      <c r="C42" s="121">
        <v>37</v>
      </c>
      <c r="D42" s="121">
        <v>9000001</v>
      </c>
      <c r="E42" s="120">
        <v>4.5499999999999999E-2</v>
      </c>
      <c r="F42" s="120">
        <v>6.1499999999999999E-2</v>
      </c>
    </row>
    <row r="43" spans="1:6" ht="15.75" customHeight="1" x14ac:dyDescent="0.3">
      <c r="A43" s="123">
        <f>IF('CBE Improvements'!$D$23&gt;='Contingency Table'!D43,1,0)</f>
        <v>0</v>
      </c>
      <c r="B43" s="123"/>
      <c r="C43" s="121">
        <v>38</v>
      </c>
      <c r="D43" s="121">
        <v>9250001</v>
      </c>
      <c r="E43" s="120">
        <v>4.5499999999999999E-2</v>
      </c>
      <c r="F43" s="120">
        <v>6.0999999999999999E-2</v>
      </c>
    </row>
    <row r="44" spans="1:6" ht="15.75" customHeight="1" x14ac:dyDescent="0.3">
      <c r="A44" s="123">
        <f>IF('CBE Improvements'!$D$23&gt;='Contingency Table'!D44,1,0)</f>
        <v>0</v>
      </c>
      <c r="B44" s="123"/>
      <c r="C44" s="121">
        <v>39</v>
      </c>
      <c r="D44" s="121">
        <v>9500001</v>
      </c>
      <c r="E44" s="120">
        <v>4.4999999999999998E-2</v>
      </c>
      <c r="F44" s="120">
        <v>6.0499999999999998E-2</v>
      </c>
    </row>
    <row r="45" spans="1:6" ht="15.75" customHeight="1" x14ac:dyDescent="0.3">
      <c r="A45" s="123">
        <f>IF('CBE Improvements'!$D$23&gt;='Contingency Table'!D45,1,0)</f>
        <v>0</v>
      </c>
      <c r="B45" s="123"/>
      <c r="C45" s="121">
        <v>40</v>
      </c>
      <c r="D45" s="124">
        <v>9750001</v>
      </c>
      <c r="E45" s="125">
        <v>4.4999999999999998E-2</v>
      </c>
      <c r="F45" s="125">
        <v>0.06</v>
      </c>
    </row>
    <row r="46" spans="1:6" ht="15.75" customHeight="1" x14ac:dyDescent="0.3">
      <c r="A46" s="123">
        <f>IF('CBE Improvements'!$D$23&gt;='Contingency Table'!D46,1,0)</f>
        <v>0</v>
      </c>
      <c r="B46" s="123"/>
      <c r="C46" s="121">
        <v>41</v>
      </c>
      <c r="D46" s="121">
        <v>10000001</v>
      </c>
      <c r="E46" s="120">
        <v>4.4999999999999998E-2</v>
      </c>
      <c r="F46" s="120">
        <v>0.06</v>
      </c>
    </row>
    <row r="47" spans="1:6" ht="15.75" customHeight="1" x14ac:dyDescent="0.3"/>
    <row r="48" spans="1:6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s="33" customFormat="1" ht="15.75" customHeight="1" x14ac:dyDescent="0.3"/>
    <row r="258" s="33" customFormat="1" ht="15.75" customHeight="1" x14ac:dyDescent="0.3"/>
    <row r="259" s="33" customFormat="1" ht="15.75" customHeight="1" x14ac:dyDescent="0.3"/>
    <row r="260" s="33" customFormat="1" ht="15.75" customHeight="1" x14ac:dyDescent="0.3"/>
    <row r="261" s="33" customFormat="1" ht="15.75" customHeight="1" x14ac:dyDescent="0.3"/>
    <row r="262" s="33" customFormat="1" ht="15.75" customHeight="1" x14ac:dyDescent="0.3"/>
    <row r="263" s="33" customFormat="1" ht="15.75" customHeight="1" x14ac:dyDescent="0.3"/>
    <row r="264" s="33" customFormat="1" ht="15.75" customHeight="1" x14ac:dyDescent="0.3"/>
    <row r="265" s="33" customFormat="1" ht="15.75" customHeight="1" x14ac:dyDescent="0.3"/>
    <row r="266" s="33" customFormat="1" ht="15.75" customHeight="1" x14ac:dyDescent="0.3"/>
    <row r="267" s="33" customFormat="1" ht="15.75" customHeight="1" x14ac:dyDescent="0.3"/>
    <row r="268" s="33" customFormat="1" ht="15.75" customHeight="1" x14ac:dyDescent="0.3"/>
    <row r="269" s="33" customFormat="1" ht="15.75" customHeight="1" x14ac:dyDescent="0.3"/>
    <row r="270" s="33" customFormat="1" ht="15.75" customHeight="1" x14ac:dyDescent="0.3"/>
    <row r="271" s="33" customFormat="1" ht="15.75" customHeight="1" x14ac:dyDescent="0.3"/>
    <row r="272" s="33" customFormat="1" ht="15.75" customHeight="1" x14ac:dyDescent="0.3"/>
    <row r="273" s="33" customFormat="1" ht="15.75" customHeight="1" x14ac:dyDescent="0.3"/>
    <row r="274" s="33" customFormat="1" ht="15.75" customHeight="1" x14ac:dyDescent="0.3"/>
    <row r="275" s="33" customFormat="1" ht="15.75" customHeight="1" x14ac:dyDescent="0.3"/>
    <row r="276" s="33" customFormat="1" ht="15.75" customHeight="1" x14ac:dyDescent="0.3"/>
    <row r="277" s="33" customFormat="1" ht="15.75" customHeight="1" x14ac:dyDescent="0.3"/>
    <row r="278" s="33" customFormat="1" ht="15.75" customHeight="1" x14ac:dyDescent="0.3"/>
    <row r="279" s="33" customFormat="1" ht="15.75" customHeight="1" x14ac:dyDescent="0.3"/>
    <row r="280" s="33" customFormat="1" ht="15.75" customHeight="1" x14ac:dyDescent="0.3"/>
    <row r="281" s="33" customFormat="1" ht="15.75" customHeight="1" x14ac:dyDescent="0.3"/>
    <row r="282" s="33" customFormat="1" ht="15.75" customHeight="1" x14ac:dyDescent="0.3"/>
    <row r="283" s="33" customFormat="1" ht="15.75" customHeight="1" x14ac:dyDescent="0.3"/>
    <row r="284" s="33" customFormat="1" ht="15.75" customHeight="1" x14ac:dyDescent="0.3"/>
    <row r="285" s="33" customFormat="1" ht="15.75" customHeight="1" x14ac:dyDescent="0.3"/>
    <row r="286" s="33" customFormat="1" ht="15.75" customHeight="1" x14ac:dyDescent="0.3"/>
    <row r="287" s="33" customFormat="1" ht="15.75" customHeight="1" x14ac:dyDescent="0.3"/>
    <row r="288" s="33" customFormat="1" ht="15.75" customHeight="1" x14ac:dyDescent="0.3"/>
    <row r="289" s="33" customFormat="1" ht="15.75" customHeight="1" x14ac:dyDescent="0.3"/>
    <row r="290" s="33" customFormat="1" ht="15.75" customHeight="1" x14ac:dyDescent="0.3"/>
    <row r="291" s="33" customFormat="1" ht="15.75" customHeight="1" x14ac:dyDescent="0.3"/>
    <row r="292" s="33" customFormat="1" ht="15.75" customHeight="1" x14ac:dyDescent="0.3"/>
    <row r="293" s="33" customFormat="1" ht="15.75" customHeight="1" x14ac:dyDescent="0.3"/>
    <row r="294" s="33" customFormat="1" ht="15.75" customHeight="1" x14ac:dyDescent="0.3"/>
    <row r="295" s="33" customFormat="1" ht="15.75" customHeight="1" x14ac:dyDescent="0.3"/>
    <row r="296" s="33" customFormat="1" ht="15.75" customHeight="1" x14ac:dyDescent="0.3"/>
    <row r="297" s="33" customFormat="1" ht="15.75" customHeight="1" x14ac:dyDescent="0.3"/>
    <row r="298" s="33" customFormat="1" ht="15.75" customHeight="1" x14ac:dyDescent="0.3"/>
    <row r="299" s="33" customFormat="1" ht="15.75" customHeight="1" x14ac:dyDescent="0.3"/>
    <row r="300" s="33" customFormat="1" ht="15.75" customHeight="1" x14ac:dyDescent="0.3"/>
    <row r="301" s="33" customFormat="1" ht="15.75" customHeight="1" x14ac:dyDescent="0.3"/>
    <row r="302" s="33" customFormat="1" ht="15.75" customHeight="1" x14ac:dyDescent="0.3"/>
    <row r="303" s="33" customFormat="1" ht="15.75" customHeight="1" x14ac:dyDescent="0.3"/>
    <row r="304" s="33" customFormat="1" ht="15.75" customHeight="1" x14ac:dyDescent="0.3"/>
    <row r="305" s="33" customFormat="1" ht="15.75" customHeight="1" x14ac:dyDescent="0.3"/>
    <row r="306" s="33" customFormat="1" ht="15.75" customHeight="1" x14ac:dyDescent="0.3"/>
    <row r="307" s="33" customFormat="1" ht="15.75" customHeight="1" x14ac:dyDescent="0.3"/>
    <row r="308" s="33" customFormat="1" ht="15.75" customHeight="1" x14ac:dyDescent="0.3"/>
    <row r="309" s="33" customFormat="1" ht="15.75" customHeight="1" x14ac:dyDescent="0.3"/>
    <row r="310" s="33" customFormat="1" ht="15.75" customHeight="1" x14ac:dyDescent="0.3"/>
    <row r="311" s="33" customFormat="1" ht="15.75" customHeight="1" x14ac:dyDescent="0.3"/>
    <row r="312" s="33" customFormat="1" ht="15.75" customHeight="1" x14ac:dyDescent="0.3"/>
    <row r="313" s="33" customFormat="1" ht="15.75" customHeight="1" x14ac:dyDescent="0.3"/>
    <row r="314" s="33" customFormat="1" ht="15.75" customHeight="1" x14ac:dyDescent="0.3"/>
    <row r="315" s="33" customFormat="1" ht="15.75" customHeight="1" x14ac:dyDescent="0.3"/>
    <row r="316" s="33" customFormat="1" ht="15.75" customHeight="1" x14ac:dyDescent="0.3"/>
    <row r="317" s="33" customFormat="1" ht="15.75" customHeight="1" x14ac:dyDescent="0.3"/>
    <row r="318" s="33" customFormat="1" ht="15.75" customHeight="1" x14ac:dyDescent="0.3"/>
    <row r="319" s="33" customFormat="1" ht="15.75" customHeight="1" x14ac:dyDescent="0.3"/>
    <row r="320" s="33" customFormat="1" ht="15.75" customHeight="1" x14ac:dyDescent="0.3"/>
    <row r="321" s="33" customFormat="1" ht="15.75" customHeight="1" x14ac:dyDescent="0.3"/>
    <row r="322" s="33" customFormat="1" ht="15.75" customHeight="1" x14ac:dyDescent="0.3"/>
    <row r="323" s="33" customFormat="1" ht="15.75" customHeight="1" x14ac:dyDescent="0.3"/>
    <row r="324" s="33" customFormat="1" ht="15.75" customHeight="1" x14ac:dyDescent="0.3"/>
    <row r="325" s="33" customFormat="1" ht="15.75" customHeight="1" x14ac:dyDescent="0.3"/>
    <row r="326" s="33" customFormat="1" ht="15.75" customHeight="1" x14ac:dyDescent="0.3"/>
    <row r="327" s="33" customFormat="1" ht="15.75" customHeight="1" x14ac:dyDescent="0.3"/>
    <row r="328" s="33" customFormat="1" ht="15.75" customHeight="1" x14ac:dyDescent="0.3"/>
    <row r="329" s="33" customFormat="1" ht="15.75" customHeight="1" x14ac:dyDescent="0.3"/>
    <row r="330" s="33" customFormat="1" ht="15.75" customHeight="1" x14ac:dyDescent="0.3"/>
    <row r="331" s="33" customFormat="1" ht="15.75" customHeight="1" x14ac:dyDescent="0.3"/>
    <row r="332" s="33" customFormat="1" ht="15.75" customHeight="1" x14ac:dyDescent="0.3"/>
    <row r="333" s="33" customFormat="1" ht="15.75" customHeight="1" x14ac:dyDescent="0.3"/>
    <row r="334" s="33" customFormat="1" ht="15.75" customHeight="1" x14ac:dyDescent="0.3"/>
    <row r="335" s="33" customFormat="1" ht="15.75" customHeight="1" x14ac:dyDescent="0.3"/>
    <row r="336" s="33" customFormat="1" ht="15.75" customHeight="1" x14ac:dyDescent="0.3"/>
    <row r="337" s="33" customFormat="1" ht="15.75" customHeight="1" x14ac:dyDescent="0.3"/>
    <row r="338" s="33" customFormat="1" ht="15.75" customHeight="1" x14ac:dyDescent="0.3"/>
    <row r="339" s="33" customFormat="1" ht="15.75" customHeight="1" x14ac:dyDescent="0.3"/>
    <row r="340" s="33" customFormat="1" ht="15.75" customHeight="1" x14ac:dyDescent="0.3"/>
    <row r="341" s="33" customFormat="1" ht="15.75" customHeight="1" x14ac:dyDescent="0.3"/>
    <row r="342" s="33" customFormat="1" ht="15.75" customHeight="1" x14ac:dyDescent="0.3"/>
    <row r="343" s="33" customFormat="1" ht="15.75" customHeight="1" x14ac:dyDescent="0.3"/>
    <row r="344" s="33" customFormat="1" ht="15.75" customHeight="1" x14ac:dyDescent="0.3"/>
    <row r="345" s="33" customFormat="1" ht="15.75" customHeight="1" x14ac:dyDescent="0.3"/>
    <row r="346" s="33" customFormat="1" ht="15.75" customHeight="1" x14ac:dyDescent="0.3"/>
    <row r="347" s="33" customFormat="1" ht="15.75" customHeight="1" x14ac:dyDescent="0.3"/>
    <row r="348" s="33" customFormat="1" ht="15.75" customHeight="1" x14ac:dyDescent="0.3"/>
    <row r="349" s="33" customFormat="1" ht="15.75" customHeight="1" x14ac:dyDescent="0.3"/>
    <row r="350" s="33" customFormat="1" ht="15.75" customHeight="1" x14ac:dyDescent="0.3"/>
    <row r="351" s="33" customFormat="1" ht="15.75" customHeight="1" x14ac:dyDescent="0.3"/>
    <row r="352" s="33" customFormat="1" ht="15.75" customHeight="1" x14ac:dyDescent="0.3"/>
    <row r="353" s="33" customFormat="1" ht="15.75" customHeight="1" x14ac:dyDescent="0.3"/>
    <row r="354" s="33" customFormat="1" ht="15.75" customHeight="1" x14ac:dyDescent="0.3"/>
    <row r="355" s="33" customFormat="1" ht="15.75" customHeight="1" x14ac:dyDescent="0.3"/>
    <row r="356" s="33" customFormat="1" ht="15.75" customHeight="1" x14ac:dyDescent="0.3"/>
    <row r="357" s="33" customFormat="1" ht="15.75" customHeight="1" x14ac:dyDescent="0.3"/>
    <row r="358" s="33" customFormat="1" ht="15.75" customHeight="1" x14ac:dyDescent="0.3"/>
    <row r="359" s="33" customFormat="1" ht="15.75" customHeight="1" x14ac:dyDescent="0.3"/>
    <row r="360" s="33" customFormat="1" ht="15.75" customHeight="1" x14ac:dyDescent="0.3"/>
    <row r="361" s="33" customFormat="1" ht="15.75" customHeight="1" x14ac:dyDescent="0.3"/>
    <row r="362" s="33" customFormat="1" ht="15.75" customHeight="1" x14ac:dyDescent="0.3"/>
    <row r="363" s="33" customFormat="1" ht="15.75" customHeight="1" x14ac:dyDescent="0.3"/>
    <row r="364" s="33" customFormat="1" ht="15.75" customHeight="1" x14ac:dyDescent="0.3"/>
    <row r="365" s="33" customFormat="1" ht="15.75" customHeight="1" x14ac:dyDescent="0.3"/>
    <row r="366" s="33" customFormat="1" ht="15.75" customHeight="1" x14ac:dyDescent="0.3"/>
    <row r="367" s="33" customFormat="1" ht="15.75" customHeight="1" x14ac:dyDescent="0.3"/>
    <row r="368" s="33" customFormat="1" ht="15.75" customHeight="1" x14ac:dyDescent="0.3"/>
    <row r="369" s="33" customFormat="1" ht="15.75" customHeight="1" x14ac:dyDescent="0.3"/>
    <row r="370" s="33" customFormat="1" ht="15.75" customHeight="1" x14ac:dyDescent="0.3"/>
    <row r="371" s="33" customFormat="1" ht="15.75" customHeight="1" x14ac:dyDescent="0.3"/>
    <row r="372" s="33" customFormat="1" ht="15.75" customHeight="1" x14ac:dyDescent="0.3"/>
    <row r="373" s="33" customFormat="1" ht="15.75" customHeight="1" x14ac:dyDescent="0.3"/>
    <row r="374" s="33" customFormat="1" ht="15.75" customHeight="1" x14ac:dyDescent="0.3"/>
    <row r="375" s="33" customFormat="1" ht="15.75" customHeight="1" x14ac:dyDescent="0.3"/>
    <row r="376" s="33" customFormat="1" ht="15.75" customHeight="1" x14ac:dyDescent="0.3"/>
    <row r="377" s="33" customFormat="1" ht="15.75" customHeight="1" x14ac:dyDescent="0.3"/>
    <row r="378" s="33" customFormat="1" ht="15.75" customHeight="1" x14ac:dyDescent="0.3"/>
    <row r="379" s="33" customFormat="1" ht="15.75" customHeight="1" x14ac:dyDescent="0.3"/>
    <row r="380" s="33" customFormat="1" ht="15.75" customHeight="1" x14ac:dyDescent="0.3"/>
    <row r="381" s="33" customFormat="1" ht="15.75" customHeight="1" x14ac:dyDescent="0.3"/>
    <row r="382" s="33" customFormat="1" ht="15.75" customHeight="1" x14ac:dyDescent="0.3"/>
    <row r="383" s="33" customFormat="1" ht="15.75" customHeight="1" x14ac:dyDescent="0.3"/>
    <row r="384" s="33" customFormat="1" ht="15.75" customHeight="1" x14ac:dyDescent="0.3"/>
    <row r="385" s="33" customFormat="1" ht="15.75" customHeight="1" x14ac:dyDescent="0.3"/>
    <row r="386" s="33" customFormat="1" ht="15.75" customHeight="1" x14ac:dyDescent="0.3"/>
    <row r="387" s="33" customFormat="1" ht="15.75" customHeight="1" x14ac:dyDescent="0.3"/>
    <row r="388" s="33" customFormat="1" ht="15.75" customHeight="1" x14ac:dyDescent="0.3"/>
    <row r="389" s="33" customFormat="1" ht="15.75" customHeight="1" x14ac:dyDescent="0.3"/>
    <row r="390" s="33" customFormat="1" ht="15.75" customHeight="1" x14ac:dyDescent="0.3"/>
    <row r="391" s="33" customFormat="1" ht="15.75" customHeight="1" x14ac:dyDescent="0.3"/>
    <row r="392" s="33" customFormat="1" ht="15.75" customHeight="1" x14ac:dyDescent="0.3"/>
    <row r="393" s="33" customFormat="1" ht="15.75" customHeight="1" x14ac:dyDescent="0.3"/>
    <row r="394" s="33" customFormat="1" ht="15.75" customHeight="1" x14ac:dyDescent="0.3"/>
    <row r="395" s="33" customFormat="1" ht="15.75" customHeight="1" x14ac:dyDescent="0.3"/>
    <row r="396" s="33" customFormat="1" ht="15.75" customHeight="1" x14ac:dyDescent="0.3"/>
    <row r="397" s="33" customFormat="1" ht="15.75" customHeight="1" x14ac:dyDescent="0.3"/>
    <row r="398" s="33" customFormat="1" ht="15.75" customHeight="1" x14ac:dyDescent="0.3"/>
    <row r="399" s="33" customFormat="1" ht="15.75" customHeight="1" x14ac:dyDescent="0.3"/>
    <row r="400" s="33" customFormat="1" ht="15.75" customHeight="1" x14ac:dyDescent="0.3"/>
    <row r="401" s="33" customFormat="1" ht="15.75" customHeight="1" x14ac:dyDescent="0.3"/>
    <row r="402" s="33" customFormat="1" ht="15.75" customHeight="1" x14ac:dyDescent="0.3"/>
    <row r="403" s="33" customFormat="1" ht="15.75" customHeight="1" x14ac:dyDescent="0.3"/>
    <row r="404" s="33" customFormat="1" ht="15.75" customHeight="1" x14ac:dyDescent="0.3"/>
    <row r="405" s="33" customFormat="1" ht="15.75" customHeight="1" x14ac:dyDescent="0.3"/>
    <row r="406" s="33" customFormat="1" ht="15.75" customHeight="1" x14ac:dyDescent="0.3"/>
    <row r="407" s="33" customFormat="1" ht="15.75" customHeight="1" x14ac:dyDescent="0.3"/>
    <row r="408" s="33" customFormat="1" ht="15.75" customHeight="1" x14ac:dyDescent="0.3"/>
    <row r="409" s="33" customFormat="1" ht="15.75" customHeight="1" x14ac:dyDescent="0.3"/>
    <row r="410" s="33" customFormat="1" ht="15.75" customHeight="1" x14ac:dyDescent="0.3"/>
    <row r="411" s="33" customFormat="1" ht="15.75" customHeight="1" x14ac:dyDescent="0.3"/>
    <row r="412" s="33" customFormat="1" ht="15.75" customHeight="1" x14ac:dyDescent="0.3"/>
    <row r="413" s="33" customFormat="1" ht="15.75" customHeight="1" x14ac:dyDescent="0.3"/>
    <row r="414" s="33" customFormat="1" ht="15.75" customHeight="1" x14ac:dyDescent="0.3"/>
    <row r="415" s="33" customFormat="1" ht="15.75" customHeight="1" x14ac:dyDescent="0.3"/>
    <row r="416" s="33" customFormat="1" ht="15.75" customHeight="1" x14ac:dyDescent="0.3"/>
    <row r="417" s="33" customFormat="1" ht="15.75" customHeight="1" x14ac:dyDescent="0.3"/>
    <row r="418" s="33" customFormat="1" ht="15.75" customHeight="1" x14ac:dyDescent="0.3"/>
    <row r="419" s="33" customFormat="1" ht="15.75" customHeight="1" x14ac:dyDescent="0.3"/>
    <row r="420" s="33" customFormat="1" ht="15.75" customHeight="1" x14ac:dyDescent="0.3"/>
    <row r="421" s="33" customFormat="1" ht="15.75" customHeight="1" x14ac:dyDescent="0.3"/>
    <row r="422" s="33" customFormat="1" ht="15.75" customHeight="1" x14ac:dyDescent="0.3"/>
    <row r="423" s="33" customFormat="1" ht="15.75" customHeight="1" x14ac:dyDescent="0.3"/>
    <row r="424" s="33" customFormat="1" ht="15.75" customHeight="1" x14ac:dyDescent="0.3"/>
    <row r="425" s="33" customFormat="1" ht="15.75" customHeight="1" x14ac:dyDescent="0.3"/>
    <row r="426" s="33" customFormat="1" ht="15.75" customHeight="1" x14ac:dyDescent="0.3"/>
    <row r="427" s="33" customFormat="1" ht="15.75" customHeight="1" x14ac:dyDescent="0.3"/>
    <row r="428" s="33" customFormat="1" ht="15.75" customHeight="1" x14ac:dyDescent="0.3"/>
    <row r="429" s="33" customFormat="1" ht="15.75" customHeight="1" x14ac:dyDescent="0.3"/>
    <row r="430" s="33" customFormat="1" ht="15.75" customHeight="1" x14ac:dyDescent="0.3"/>
    <row r="431" s="33" customFormat="1" ht="15.75" customHeight="1" x14ac:dyDescent="0.3"/>
    <row r="432" s="33" customFormat="1" ht="15.75" customHeight="1" x14ac:dyDescent="0.3"/>
    <row r="433" s="33" customFormat="1" ht="15.75" customHeight="1" x14ac:dyDescent="0.3"/>
    <row r="434" s="33" customFormat="1" ht="15.75" customHeight="1" x14ac:dyDescent="0.3"/>
    <row r="435" s="33" customFormat="1" ht="15.75" customHeight="1" x14ac:dyDescent="0.3"/>
    <row r="436" s="33" customFormat="1" ht="15.75" customHeight="1" x14ac:dyDescent="0.3"/>
    <row r="437" s="33" customFormat="1" ht="15.75" customHeight="1" x14ac:dyDescent="0.3"/>
    <row r="438" s="33" customFormat="1" ht="15.75" customHeight="1" x14ac:dyDescent="0.3"/>
    <row r="439" s="33" customFormat="1" ht="15.75" customHeight="1" x14ac:dyDescent="0.3"/>
    <row r="440" s="33" customFormat="1" ht="15.75" customHeight="1" x14ac:dyDescent="0.3"/>
    <row r="441" s="33" customFormat="1" ht="15.75" customHeight="1" x14ac:dyDescent="0.3"/>
    <row r="442" s="33" customFormat="1" ht="15.75" customHeight="1" x14ac:dyDescent="0.3"/>
    <row r="443" s="33" customFormat="1" ht="15.75" customHeight="1" x14ac:dyDescent="0.3"/>
    <row r="444" s="33" customFormat="1" ht="15.75" customHeight="1" x14ac:dyDescent="0.3"/>
    <row r="445" s="33" customFormat="1" ht="15.75" customHeight="1" x14ac:dyDescent="0.3"/>
    <row r="446" s="33" customFormat="1" ht="15.75" customHeight="1" x14ac:dyDescent="0.3"/>
    <row r="447" s="33" customFormat="1" ht="15.75" customHeight="1" x14ac:dyDescent="0.3"/>
    <row r="448" s="33" customFormat="1" ht="15.75" customHeight="1" x14ac:dyDescent="0.3"/>
    <row r="449" s="33" customFormat="1" ht="15.75" customHeight="1" x14ac:dyDescent="0.3"/>
    <row r="450" s="33" customFormat="1" ht="15.75" customHeight="1" x14ac:dyDescent="0.3"/>
    <row r="451" s="33" customFormat="1" ht="15.75" customHeight="1" x14ac:dyDescent="0.3"/>
    <row r="452" s="33" customFormat="1" ht="15.75" customHeight="1" x14ac:dyDescent="0.3"/>
    <row r="453" s="33" customFormat="1" ht="15.75" customHeight="1" x14ac:dyDescent="0.3"/>
    <row r="454" s="33" customFormat="1" ht="15.75" customHeight="1" x14ac:dyDescent="0.3"/>
    <row r="455" s="33" customFormat="1" ht="15.75" customHeight="1" x14ac:dyDescent="0.3"/>
    <row r="456" s="33" customFormat="1" ht="15.75" customHeight="1" x14ac:dyDescent="0.3"/>
    <row r="457" s="33" customFormat="1" ht="15.75" customHeight="1" x14ac:dyDescent="0.3"/>
    <row r="458" s="33" customFormat="1" ht="15.75" customHeight="1" x14ac:dyDescent="0.3"/>
    <row r="459" s="33" customFormat="1" ht="15.75" customHeight="1" x14ac:dyDescent="0.3"/>
    <row r="460" s="33" customFormat="1" ht="15.75" customHeight="1" x14ac:dyDescent="0.3"/>
    <row r="461" s="33" customFormat="1" ht="15.75" customHeight="1" x14ac:dyDescent="0.3"/>
    <row r="462" s="33" customFormat="1" ht="15.75" customHeight="1" x14ac:dyDescent="0.3"/>
    <row r="463" s="33" customFormat="1" ht="15.75" customHeight="1" x14ac:dyDescent="0.3"/>
    <row r="464" s="33" customFormat="1" ht="15.75" customHeight="1" x14ac:dyDescent="0.3"/>
    <row r="465" s="33" customFormat="1" ht="15.75" customHeight="1" x14ac:dyDescent="0.3"/>
    <row r="466" s="33" customFormat="1" ht="15.75" customHeight="1" x14ac:dyDescent="0.3"/>
    <row r="467" s="33" customFormat="1" ht="15.75" customHeight="1" x14ac:dyDescent="0.3"/>
    <row r="468" s="33" customFormat="1" ht="15.75" customHeight="1" x14ac:dyDescent="0.3"/>
    <row r="469" s="33" customFormat="1" ht="15.75" customHeight="1" x14ac:dyDescent="0.3"/>
    <row r="470" s="33" customFormat="1" ht="15.75" customHeight="1" x14ac:dyDescent="0.3"/>
    <row r="471" s="33" customFormat="1" ht="15.75" customHeight="1" x14ac:dyDescent="0.3"/>
    <row r="472" s="33" customFormat="1" ht="15.75" customHeight="1" x14ac:dyDescent="0.3"/>
    <row r="473" s="33" customFormat="1" ht="15.75" customHeight="1" x14ac:dyDescent="0.3"/>
    <row r="474" s="33" customFormat="1" ht="15.75" customHeight="1" x14ac:dyDescent="0.3"/>
    <row r="475" s="33" customFormat="1" ht="15.75" customHeight="1" x14ac:dyDescent="0.3"/>
    <row r="476" s="33" customFormat="1" ht="15.75" customHeight="1" x14ac:dyDescent="0.3"/>
    <row r="477" s="33" customFormat="1" ht="15.75" customHeight="1" x14ac:dyDescent="0.3"/>
    <row r="478" s="33" customFormat="1" ht="15.75" customHeight="1" x14ac:dyDescent="0.3"/>
    <row r="479" s="33" customFormat="1" ht="15.75" customHeight="1" x14ac:dyDescent="0.3"/>
    <row r="480" s="33" customFormat="1" ht="15.75" customHeight="1" x14ac:dyDescent="0.3"/>
    <row r="481" s="33" customFormat="1" ht="15.75" customHeight="1" x14ac:dyDescent="0.3"/>
    <row r="482" s="33" customFormat="1" ht="15.75" customHeight="1" x14ac:dyDescent="0.3"/>
    <row r="483" s="33" customFormat="1" ht="15.75" customHeight="1" x14ac:dyDescent="0.3"/>
    <row r="484" s="33" customFormat="1" ht="15.75" customHeight="1" x14ac:dyDescent="0.3"/>
    <row r="485" s="33" customFormat="1" ht="15.75" customHeight="1" x14ac:dyDescent="0.3"/>
    <row r="486" s="33" customFormat="1" ht="15.75" customHeight="1" x14ac:dyDescent="0.3"/>
    <row r="487" s="33" customFormat="1" ht="15.75" customHeight="1" x14ac:dyDescent="0.3"/>
    <row r="488" s="33" customFormat="1" ht="15.75" customHeight="1" x14ac:dyDescent="0.3"/>
    <row r="489" s="33" customFormat="1" ht="15.75" customHeight="1" x14ac:dyDescent="0.3"/>
    <row r="490" s="33" customFormat="1" ht="15.75" customHeight="1" x14ac:dyDescent="0.3"/>
    <row r="491" s="33" customFormat="1" ht="15.75" customHeight="1" x14ac:dyDescent="0.3"/>
    <row r="492" s="33" customFormat="1" ht="15.75" customHeight="1" x14ac:dyDescent="0.3"/>
    <row r="493" s="33" customFormat="1" ht="15.75" customHeight="1" x14ac:dyDescent="0.3"/>
    <row r="494" s="33" customFormat="1" ht="15.75" customHeight="1" x14ac:dyDescent="0.3"/>
    <row r="495" s="33" customFormat="1" ht="15.75" customHeight="1" x14ac:dyDescent="0.3"/>
    <row r="496" s="33" customFormat="1" ht="15.75" customHeight="1" x14ac:dyDescent="0.3"/>
    <row r="497" s="33" customFormat="1" ht="15.75" customHeight="1" x14ac:dyDescent="0.3"/>
    <row r="498" s="33" customFormat="1" ht="15.75" customHeight="1" x14ac:dyDescent="0.3"/>
    <row r="499" s="33" customFormat="1" ht="15.75" customHeight="1" x14ac:dyDescent="0.3"/>
    <row r="500" s="33" customFormat="1" ht="15.75" customHeight="1" x14ac:dyDescent="0.3"/>
    <row r="501" s="33" customFormat="1" ht="15.75" customHeight="1" x14ac:dyDescent="0.3"/>
    <row r="502" s="33" customFormat="1" ht="15.75" customHeight="1" x14ac:dyDescent="0.3"/>
    <row r="503" s="33" customFormat="1" ht="15.75" customHeight="1" x14ac:dyDescent="0.3"/>
    <row r="504" s="33" customFormat="1" ht="15.75" customHeight="1" x14ac:dyDescent="0.3"/>
    <row r="505" s="33" customFormat="1" ht="15.75" customHeight="1" x14ac:dyDescent="0.3"/>
    <row r="506" s="33" customFormat="1" ht="15.75" customHeight="1" x14ac:dyDescent="0.3"/>
    <row r="507" s="33" customFormat="1" ht="15.75" customHeight="1" x14ac:dyDescent="0.3"/>
    <row r="508" s="33" customFormat="1" ht="15.75" customHeight="1" x14ac:dyDescent="0.3"/>
    <row r="509" s="33" customFormat="1" ht="15.75" customHeight="1" x14ac:dyDescent="0.3"/>
    <row r="510" s="33" customFormat="1" ht="15.75" customHeight="1" x14ac:dyDescent="0.3"/>
    <row r="511" s="33" customFormat="1" ht="15.75" customHeight="1" x14ac:dyDescent="0.3"/>
    <row r="512" s="33" customFormat="1" ht="15.75" customHeight="1" x14ac:dyDescent="0.3"/>
    <row r="513" s="33" customFormat="1" ht="15.75" customHeight="1" x14ac:dyDescent="0.3"/>
    <row r="514" s="33" customFormat="1" ht="15.75" customHeight="1" x14ac:dyDescent="0.3"/>
    <row r="515" s="33" customFormat="1" ht="15.75" customHeight="1" x14ac:dyDescent="0.3"/>
    <row r="516" s="33" customFormat="1" ht="15.75" customHeight="1" x14ac:dyDescent="0.3"/>
    <row r="517" s="33" customFormat="1" ht="15.75" customHeight="1" x14ac:dyDescent="0.3"/>
    <row r="518" s="33" customFormat="1" ht="15.75" customHeight="1" x14ac:dyDescent="0.3"/>
    <row r="519" s="33" customFormat="1" ht="15.75" customHeight="1" x14ac:dyDescent="0.3"/>
    <row r="520" s="33" customFormat="1" ht="15.75" customHeight="1" x14ac:dyDescent="0.3"/>
    <row r="521" s="33" customFormat="1" ht="15.75" customHeight="1" x14ac:dyDescent="0.3"/>
    <row r="522" s="33" customFormat="1" ht="15.75" customHeight="1" x14ac:dyDescent="0.3"/>
    <row r="523" s="33" customFormat="1" ht="15.75" customHeight="1" x14ac:dyDescent="0.3"/>
    <row r="524" s="33" customFormat="1" ht="15.75" customHeight="1" x14ac:dyDescent="0.3"/>
    <row r="525" s="33" customFormat="1" ht="15.75" customHeight="1" x14ac:dyDescent="0.3"/>
    <row r="526" s="33" customFormat="1" ht="15.75" customHeight="1" x14ac:dyDescent="0.3"/>
    <row r="527" s="33" customFormat="1" ht="15.75" customHeight="1" x14ac:dyDescent="0.3"/>
    <row r="528" s="33" customFormat="1" ht="15.75" customHeight="1" x14ac:dyDescent="0.3"/>
    <row r="529" s="33" customFormat="1" ht="15.75" customHeight="1" x14ac:dyDescent="0.3"/>
    <row r="530" s="33" customFormat="1" ht="15.75" customHeight="1" x14ac:dyDescent="0.3"/>
    <row r="531" s="33" customFormat="1" ht="15.75" customHeight="1" x14ac:dyDescent="0.3"/>
    <row r="532" s="33" customFormat="1" ht="15.75" customHeight="1" x14ac:dyDescent="0.3"/>
    <row r="533" s="33" customFormat="1" ht="15.75" customHeight="1" x14ac:dyDescent="0.3"/>
    <row r="534" s="33" customFormat="1" ht="15.75" customHeight="1" x14ac:dyDescent="0.3"/>
    <row r="535" s="33" customFormat="1" ht="15.75" customHeight="1" x14ac:dyDescent="0.3"/>
    <row r="536" s="33" customFormat="1" ht="15.75" customHeight="1" x14ac:dyDescent="0.3"/>
    <row r="537" s="33" customFormat="1" ht="15.75" customHeight="1" x14ac:dyDescent="0.3"/>
    <row r="538" s="33" customFormat="1" ht="15.75" customHeight="1" x14ac:dyDescent="0.3"/>
    <row r="539" s="33" customFormat="1" ht="15.75" customHeight="1" x14ac:dyDescent="0.3"/>
    <row r="540" s="33" customFormat="1" ht="15.75" customHeight="1" x14ac:dyDescent="0.3"/>
    <row r="541" s="33" customFormat="1" ht="15.75" customHeight="1" x14ac:dyDescent="0.3"/>
    <row r="542" s="33" customFormat="1" ht="15.75" customHeight="1" x14ac:dyDescent="0.3"/>
    <row r="543" s="33" customFormat="1" ht="15.75" customHeight="1" x14ac:dyDescent="0.3"/>
    <row r="544" s="33" customFormat="1" ht="15.75" customHeight="1" x14ac:dyDescent="0.3"/>
    <row r="545" s="33" customFormat="1" ht="15.75" customHeight="1" x14ac:dyDescent="0.3"/>
    <row r="546" s="33" customFormat="1" ht="15.75" customHeight="1" x14ac:dyDescent="0.3"/>
    <row r="547" s="33" customFormat="1" ht="15.75" customHeight="1" x14ac:dyDescent="0.3"/>
    <row r="548" s="33" customFormat="1" ht="15.75" customHeight="1" x14ac:dyDescent="0.3"/>
    <row r="549" s="33" customFormat="1" ht="15.75" customHeight="1" x14ac:dyDescent="0.3"/>
    <row r="550" s="33" customFormat="1" ht="15.75" customHeight="1" x14ac:dyDescent="0.3"/>
    <row r="551" s="33" customFormat="1" ht="15.75" customHeight="1" x14ac:dyDescent="0.3"/>
    <row r="552" s="33" customFormat="1" ht="15.75" customHeight="1" x14ac:dyDescent="0.3"/>
    <row r="553" s="33" customFormat="1" ht="15.75" customHeight="1" x14ac:dyDescent="0.3"/>
    <row r="554" s="33" customFormat="1" ht="15.75" customHeight="1" x14ac:dyDescent="0.3"/>
    <row r="555" s="33" customFormat="1" ht="15.75" customHeight="1" x14ac:dyDescent="0.3"/>
    <row r="556" s="33" customFormat="1" ht="15.75" customHeight="1" x14ac:dyDescent="0.3"/>
    <row r="557" s="33" customFormat="1" ht="15.75" customHeight="1" x14ac:dyDescent="0.3"/>
    <row r="558" s="33" customFormat="1" ht="15.75" customHeight="1" x14ac:dyDescent="0.3"/>
    <row r="559" s="33" customFormat="1" ht="15.75" customHeight="1" x14ac:dyDescent="0.3"/>
    <row r="560" s="33" customFormat="1" ht="15.75" customHeight="1" x14ac:dyDescent="0.3"/>
    <row r="561" s="33" customFormat="1" ht="15.75" customHeight="1" x14ac:dyDescent="0.3"/>
    <row r="562" s="33" customFormat="1" ht="15.75" customHeight="1" x14ac:dyDescent="0.3"/>
    <row r="563" s="33" customFormat="1" ht="15.75" customHeight="1" x14ac:dyDescent="0.3"/>
    <row r="564" s="33" customFormat="1" ht="15.75" customHeight="1" x14ac:dyDescent="0.3"/>
    <row r="565" s="33" customFormat="1" ht="15.75" customHeight="1" x14ac:dyDescent="0.3"/>
    <row r="566" s="33" customFormat="1" ht="15.75" customHeight="1" x14ac:dyDescent="0.3"/>
    <row r="567" s="33" customFormat="1" ht="15.75" customHeight="1" x14ac:dyDescent="0.3"/>
    <row r="568" s="33" customFormat="1" ht="15.75" customHeight="1" x14ac:dyDescent="0.3"/>
    <row r="569" s="33" customFormat="1" ht="15.75" customHeight="1" x14ac:dyDescent="0.3"/>
    <row r="570" s="33" customFormat="1" ht="15.75" customHeight="1" x14ac:dyDescent="0.3"/>
    <row r="571" s="33" customFormat="1" ht="15.75" customHeight="1" x14ac:dyDescent="0.3"/>
    <row r="572" s="33" customFormat="1" ht="15.75" customHeight="1" x14ac:dyDescent="0.3"/>
    <row r="573" s="33" customFormat="1" ht="15.75" customHeight="1" x14ac:dyDescent="0.3"/>
    <row r="574" s="33" customFormat="1" ht="15.75" customHeight="1" x14ac:dyDescent="0.3"/>
    <row r="575" s="33" customFormat="1" ht="15.75" customHeight="1" x14ac:dyDescent="0.3"/>
    <row r="576" s="33" customFormat="1" ht="15.75" customHeight="1" x14ac:dyDescent="0.3"/>
    <row r="577" s="33" customFormat="1" ht="15.75" customHeight="1" x14ac:dyDescent="0.3"/>
    <row r="578" s="33" customFormat="1" ht="15.75" customHeight="1" x14ac:dyDescent="0.3"/>
    <row r="579" s="33" customFormat="1" ht="15.75" customHeight="1" x14ac:dyDescent="0.3"/>
    <row r="580" s="33" customFormat="1" ht="15.75" customHeight="1" x14ac:dyDescent="0.3"/>
    <row r="581" s="33" customFormat="1" ht="15.75" customHeight="1" x14ac:dyDescent="0.3"/>
    <row r="582" s="33" customFormat="1" ht="15.75" customHeight="1" x14ac:dyDescent="0.3"/>
    <row r="583" s="33" customFormat="1" ht="15.75" customHeight="1" x14ac:dyDescent="0.3"/>
    <row r="584" s="33" customFormat="1" ht="15.75" customHeight="1" x14ac:dyDescent="0.3"/>
    <row r="585" s="33" customFormat="1" ht="15.75" customHeight="1" x14ac:dyDescent="0.3"/>
    <row r="586" s="33" customFormat="1" ht="15.75" customHeight="1" x14ac:dyDescent="0.3"/>
    <row r="587" s="33" customFormat="1" ht="15.75" customHeight="1" x14ac:dyDescent="0.3"/>
    <row r="588" s="33" customFormat="1" ht="15.75" customHeight="1" x14ac:dyDescent="0.3"/>
    <row r="589" s="33" customFormat="1" ht="15.75" customHeight="1" x14ac:dyDescent="0.3"/>
    <row r="590" s="33" customFormat="1" ht="15.75" customHeight="1" x14ac:dyDescent="0.3"/>
    <row r="591" s="33" customFormat="1" ht="15.75" customHeight="1" x14ac:dyDescent="0.3"/>
    <row r="592" s="33" customFormat="1" ht="15.75" customHeight="1" x14ac:dyDescent="0.3"/>
    <row r="593" s="33" customFormat="1" ht="15.75" customHeight="1" x14ac:dyDescent="0.3"/>
    <row r="594" s="33" customFormat="1" ht="15.75" customHeight="1" x14ac:dyDescent="0.3"/>
    <row r="595" s="33" customFormat="1" ht="15.75" customHeight="1" x14ac:dyDescent="0.3"/>
    <row r="596" s="33" customFormat="1" ht="15.75" customHeight="1" x14ac:dyDescent="0.3"/>
    <row r="597" s="33" customFormat="1" ht="15.75" customHeight="1" x14ac:dyDescent="0.3"/>
    <row r="598" s="33" customFormat="1" ht="15.75" customHeight="1" x14ac:dyDescent="0.3"/>
    <row r="599" s="33" customFormat="1" ht="15.75" customHeight="1" x14ac:dyDescent="0.3"/>
    <row r="600" s="33" customFormat="1" ht="15.75" customHeight="1" x14ac:dyDescent="0.3"/>
    <row r="601" s="33" customFormat="1" ht="15.75" customHeight="1" x14ac:dyDescent="0.3"/>
    <row r="602" s="33" customFormat="1" ht="15.75" customHeight="1" x14ac:dyDescent="0.3"/>
    <row r="603" s="33" customFormat="1" ht="15.75" customHeight="1" x14ac:dyDescent="0.3"/>
    <row r="604" s="33" customFormat="1" ht="15.75" customHeight="1" x14ac:dyDescent="0.3"/>
    <row r="605" s="33" customFormat="1" ht="15.75" customHeight="1" x14ac:dyDescent="0.3"/>
    <row r="606" s="33" customFormat="1" ht="15.75" customHeight="1" x14ac:dyDescent="0.3"/>
    <row r="607" s="33" customFormat="1" ht="15.75" customHeight="1" x14ac:dyDescent="0.3"/>
    <row r="608" s="33" customFormat="1" ht="15.75" customHeight="1" x14ac:dyDescent="0.3"/>
    <row r="609" s="33" customFormat="1" ht="15.75" customHeight="1" x14ac:dyDescent="0.3"/>
    <row r="610" s="33" customFormat="1" ht="15.75" customHeight="1" x14ac:dyDescent="0.3"/>
    <row r="611" s="33" customFormat="1" ht="15.75" customHeight="1" x14ac:dyDescent="0.3"/>
    <row r="612" s="33" customFormat="1" ht="15.75" customHeight="1" x14ac:dyDescent="0.3"/>
    <row r="613" s="33" customFormat="1" ht="15.75" customHeight="1" x14ac:dyDescent="0.3"/>
    <row r="614" s="33" customFormat="1" ht="15.75" customHeight="1" x14ac:dyDescent="0.3"/>
    <row r="615" s="33" customFormat="1" ht="15.75" customHeight="1" x14ac:dyDescent="0.3"/>
    <row r="616" s="33" customFormat="1" ht="15.75" customHeight="1" x14ac:dyDescent="0.3"/>
    <row r="617" s="33" customFormat="1" ht="15.75" customHeight="1" x14ac:dyDescent="0.3"/>
    <row r="618" s="33" customFormat="1" ht="15.75" customHeight="1" x14ac:dyDescent="0.3"/>
    <row r="619" s="33" customFormat="1" ht="15.75" customHeight="1" x14ac:dyDescent="0.3"/>
    <row r="620" s="33" customFormat="1" ht="15.75" customHeight="1" x14ac:dyDescent="0.3"/>
    <row r="621" s="33" customFormat="1" ht="15.75" customHeight="1" x14ac:dyDescent="0.3"/>
    <row r="622" s="33" customFormat="1" ht="15.75" customHeight="1" x14ac:dyDescent="0.3"/>
    <row r="623" s="33" customFormat="1" ht="15.75" customHeight="1" x14ac:dyDescent="0.3"/>
    <row r="624" s="33" customFormat="1" ht="15.75" customHeight="1" x14ac:dyDescent="0.3"/>
    <row r="625" s="33" customFormat="1" ht="15.75" customHeight="1" x14ac:dyDescent="0.3"/>
    <row r="626" s="33" customFormat="1" ht="15.75" customHeight="1" x14ac:dyDescent="0.3"/>
    <row r="627" s="33" customFormat="1" ht="15.75" customHeight="1" x14ac:dyDescent="0.3"/>
    <row r="628" s="33" customFormat="1" ht="15.75" customHeight="1" x14ac:dyDescent="0.3"/>
    <row r="629" s="33" customFormat="1" ht="15.75" customHeight="1" x14ac:dyDescent="0.3"/>
    <row r="630" s="33" customFormat="1" ht="15.75" customHeight="1" x14ac:dyDescent="0.3"/>
    <row r="631" s="33" customFormat="1" ht="15.75" customHeight="1" x14ac:dyDescent="0.3"/>
    <row r="632" s="33" customFormat="1" ht="15.75" customHeight="1" x14ac:dyDescent="0.3"/>
    <row r="633" s="33" customFormat="1" ht="15.75" customHeight="1" x14ac:dyDescent="0.3"/>
    <row r="634" s="33" customFormat="1" ht="15.75" customHeight="1" x14ac:dyDescent="0.3"/>
    <row r="635" s="33" customFormat="1" ht="15.75" customHeight="1" x14ac:dyDescent="0.3"/>
    <row r="636" s="33" customFormat="1" ht="15.75" customHeight="1" x14ac:dyDescent="0.3"/>
    <row r="637" s="33" customFormat="1" ht="15.75" customHeight="1" x14ac:dyDescent="0.3"/>
    <row r="638" s="33" customFormat="1" ht="15.75" customHeight="1" x14ac:dyDescent="0.3"/>
    <row r="639" s="33" customFormat="1" ht="15.75" customHeight="1" x14ac:dyDescent="0.3"/>
    <row r="640" s="33" customFormat="1" ht="15.75" customHeight="1" x14ac:dyDescent="0.3"/>
    <row r="641" s="33" customFormat="1" ht="15.75" customHeight="1" x14ac:dyDescent="0.3"/>
    <row r="642" s="33" customFormat="1" ht="15.75" customHeight="1" x14ac:dyDescent="0.3"/>
    <row r="643" s="33" customFormat="1" ht="15.75" customHeight="1" x14ac:dyDescent="0.3"/>
    <row r="644" s="33" customFormat="1" ht="15.75" customHeight="1" x14ac:dyDescent="0.3"/>
    <row r="645" s="33" customFormat="1" ht="15.75" customHeight="1" x14ac:dyDescent="0.3"/>
    <row r="646" s="33" customFormat="1" ht="15.75" customHeight="1" x14ac:dyDescent="0.3"/>
    <row r="647" s="33" customFormat="1" ht="15.75" customHeight="1" x14ac:dyDescent="0.3"/>
    <row r="648" s="33" customFormat="1" ht="15.75" customHeight="1" x14ac:dyDescent="0.3"/>
    <row r="649" s="33" customFormat="1" ht="15.75" customHeight="1" x14ac:dyDescent="0.3"/>
    <row r="650" s="33" customFormat="1" ht="15.75" customHeight="1" x14ac:dyDescent="0.3"/>
    <row r="651" s="33" customFormat="1" ht="15.75" customHeight="1" x14ac:dyDescent="0.3"/>
    <row r="652" s="33" customFormat="1" ht="15.75" customHeight="1" x14ac:dyDescent="0.3"/>
    <row r="653" s="33" customFormat="1" ht="15.75" customHeight="1" x14ac:dyDescent="0.3"/>
    <row r="654" s="33" customFormat="1" ht="15.75" customHeight="1" x14ac:dyDescent="0.3"/>
    <row r="655" s="33" customFormat="1" ht="15.75" customHeight="1" x14ac:dyDescent="0.3"/>
    <row r="656" s="33" customFormat="1" ht="15.75" customHeight="1" x14ac:dyDescent="0.3"/>
    <row r="657" s="33" customFormat="1" ht="15.75" customHeight="1" x14ac:dyDescent="0.3"/>
    <row r="658" s="33" customFormat="1" ht="15.75" customHeight="1" x14ac:dyDescent="0.3"/>
    <row r="659" s="33" customFormat="1" ht="15.75" customHeight="1" x14ac:dyDescent="0.3"/>
    <row r="660" s="33" customFormat="1" ht="15.75" customHeight="1" x14ac:dyDescent="0.3"/>
    <row r="661" s="33" customFormat="1" ht="15.75" customHeight="1" x14ac:dyDescent="0.3"/>
    <row r="662" s="33" customFormat="1" ht="15.75" customHeight="1" x14ac:dyDescent="0.3"/>
    <row r="663" s="33" customFormat="1" ht="15.75" customHeight="1" x14ac:dyDescent="0.3"/>
    <row r="664" s="33" customFormat="1" ht="15.75" customHeight="1" x14ac:dyDescent="0.3"/>
    <row r="665" s="33" customFormat="1" ht="15.75" customHeight="1" x14ac:dyDescent="0.3"/>
    <row r="666" s="33" customFormat="1" ht="15.75" customHeight="1" x14ac:dyDescent="0.3"/>
    <row r="667" s="33" customFormat="1" ht="15.75" customHeight="1" x14ac:dyDescent="0.3"/>
    <row r="668" s="33" customFormat="1" ht="15.75" customHeight="1" x14ac:dyDescent="0.3"/>
    <row r="669" s="33" customFormat="1" ht="15.75" customHeight="1" x14ac:dyDescent="0.3"/>
    <row r="670" s="33" customFormat="1" ht="15.75" customHeight="1" x14ac:dyDescent="0.3"/>
    <row r="671" s="33" customFormat="1" ht="15.75" customHeight="1" x14ac:dyDescent="0.3"/>
    <row r="672" s="33" customFormat="1" ht="15.75" customHeight="1" x14ac:dyDescent="0.3"/>
    <row r="673" s="33" customFormat="1" ht="15.75" customHeight="1" x14ac:dyDescent="0.3"/>
    <row r="674" s="33" customFormat="1" ht="15.75" customHeight="1" x14ac:dyDescent="0.3"/>
    <row r="675" s="33" customFormat="1" ht="15.75" customHeight="1" x14ac:dyDescent="0.3"/>
    <row r="676" s="33" customFormat="1" ht="15.75" customHeight="1" x14ac:dyDescent="0.3"/>
    <row r="677" s="33" customFormat="1" ht="15.75" customHeight="1" x14ac:dyDescent="0.3"/>
    <row r="678" s="33" customFormat="1" ht="15.75" customHeight="1" x14ac:dyDescent="0.3"/>
    <row r="679" s="33" customFormat="1" ht="15.75" customHeight="1" x14ac:dyDescent="0.3"/>
    <row r="680" s="33" customFormat="1" ht="15.75" customHeight="1" x14ac:dyDescent="0.3"/>
    <row r="681" s="33" customFormat="1" ht="15.75" customHeight="1" x14ac:dyDescent="0.3"/>
    <row r="682" s="33" customFormat="1" ht="15.75" customHeight="1" x14ac:dyDescent="0.3"/>
    <row r="683" s="33" customFormat="1" ht="15.75" customHeight="1" x14ac:dyDescent="0.3"/>
    <row r="684" s="33" customFormat="1" ht="15.75" customHeight="1" x14ac:dyDescent="0.3"/>
    <row r="685" s="33" customFormat="1" ht="15.75" customHeight="1" x14ac:dyDescent="0.3"/>
    <row r="686" s="33" customFormat="1" ht="15.75" customHeight="1" x14ac:dyDescent="0.3"/>
    <row r="687" s="33" customFormat="1" ht="15.75" customHeight="1" x14ac:dyDescent="0.3"/>
    <row r="688" s="33" customFormat="1" ht="15.75" customHeight="1" x14ac:dyDescent="0.3"/>
    <row r="689" s="33" customFormat="1" ht="15.75" customHeight="1" x14ac:dyDescent="0.3"/>
    <row r="690" s="33" customFormat="1" ht="15.75" customHeight="1" x14ac:dyDescent="0.3"/>
    <row r="691" s="33" customFormat="1" ht="15.75" customHeight="1" x14ac:dyDescent="0.3"/>
    <row r="692" s="33" customFormat="1" ht="15.75" customHeight="1" x14ac:dyDescent="0.3"/>
    <row r="693" s="33" customFormat="1" ht="15.75" customHeight="1" x14ac:dyDescent="0.3"/>
    <row r="694" s="33" customFormat="1" ht="15.75" customHeight="1" x14ac:dyDescent="0.3"/>
    <row r="695" s="33" customFormat="1" ht="15.75" customHeight="1" x14ac:dyDescent="0.3"/>
    <row r="696" s="33" customFormat="1" ht="15.75" customHeight="1" x14ac:dyDescent="0.3"/>
    <row r="697" s="33" customFormat="1" ht="15.75" customHeight="1" x14ac:dyDescent="0.3"/>
    <row r="698" s="33" customFormat="1" ht="15.75" customHeight="1" x14ac:dyDescent="0.3"/>
    <row r="699" s="33" customFormat="1" ht="15.75" customHeight="1" x14ac:dyDescent="0.3"/>
    <row r="700" s="33" customFormat="1" ht="15.75" customHeight="1" x14ac:dyDescent="0.3"/>
    <row r="701" s="33" customFormat="1" ht="15.75" customHeight="1" x14ac:dyDescent="0.3"/>
    <row r="702" s="33" customFormat="1" ht="15.75" customHeight="1" x14ac:dyDescent="0.3"/>
    <row r="703" s="33" customFormat="1" ht="15.75" customHeight="1" x14ac:dyDescent="0.3"/>
    <row r="704" s="33" customFormat="1" ht="15.75" customHeight="1" x14ac:dyDescent="0.3"/>
    <row r="705" s="33" customFormat="1" ht="15.75" customHeight="1" x14ac:dyDescent="0.3"/>
    <row r="706" s="33" customFormat="1" ht="15.75" customHeight="1" x14ac:dyDescent="0.3"/>
    <row r="707" s="33" customFormat="1" ht="15.75" customHeight="1" x14ac:dyDescent="0.3"/>
    <row r="708" s="33" customFormat="1" ht="15.75" customHeight="1" x14ac:dyDescent="0.3"/>
    <row r="709" s="33" customFormat="1" ht="15.75" customHeight="1" x14ac:dyDescent="0.3"/>
    <row r="710" s="33" customFormat="1" ht="15.75" customHeight="1" x14ac:dyDescent="0.3"/>
    <row r="711" s="33" customFormat="1" ht="15.75" customHeight="1" x14ac:dyDescent="0.3"/>
    <row r="712" s="33" customFormat="1" ht="15.75" customHeight="1" x14ac:dyDescent="0.3"/>
    <row r="713" s="33" customFormat="1" ht="15.75" customHeight="1" x14ac:dyDescent="0.3"/>
    <row r="714" s="33" customFormat="1" ht="15.75" customHeight="1" x14ac:dyDescent="0.3"/>
    <row r="715" s="33" customFormat="1" ht="15.75" customHeight="1" x14ac:dyDescent="0.3"/>
    <row r="716" s="33" customFormat="1" ht="15.75" customHeight="1" x14ac:dyDescent="0.3"/>
    <row r="717" s="33" customFormat="1" ht="15.75" customHeight="1" x14ac:dyDescent="0.3"/>
    <row r="718" s="33" customFormat="1" ht="15.75" customHeight="1" x14ac:dyDescent="0.3"/>
    <row r="719" s="33" customFormat="1" ht="15.75" customHeight="1" x14ac:dyDescent="0.3"/>
    <row r="720" s="33" customFormat="1" ht="15.75" customHeight="1" x14ac:dyDescent="0.3"/>
    <row r="721" s="33" customFormat="1" ht="15.75" customHeight="1" x14ac:dyDescent="0.3"/>
    <row r="722" s="33" customFormat="1" ht="15.75" customHeight="1" x14ac:dyDescent="0.3"/>
    <row r="723" s="33" customFormat="1" ht="15.75" customHeight="1" x14ac:dyDescent="0.3"/>
    <row r="724" s="33" customFormat="1" ht="15.75" customHeight="1" x14ac:dyDescent="0.3"/>
    <row r="725" s="33" customFormat="1" ht="15.75" customHeight="1" x14ac:dyDescent="0.3"/>
    <row r="726" s="33" customFormat="1" ht="15.75" customHeight="1" x14ac:dyDescent="0.3"/>
    <row r="727" s="33" customFormat="1" ht="15.75" customHeight="1" x14ac:dyDescent="0.3"/>
    <row r="728" s="33" customFormat="1" ht="15.75" customHeight="1" x14ac:dyDescent="0.3"/>
    <row r="729" s="33" customFormat="1" ht="15.75" customHeight="1" x14ac:dyDescent="0.3"/>
    <row r="730" s="33" customFormat="1" ht="15.75" customHeight="1" x14ac:dyDescent="0.3"/>
    <row r="731" s="33" customFormat="1" ht="15.75" customHeight="1" x14ac:dyDescent="0.3"/>
    <row r="732" s="33" customFormat="1" ht="15.75" customHeight="1" x14ac:dyDescent="0.3"/>
    <row r="733" s="33" customFormat="1" ht="15.75" customHeight="1" x14ac:dyDescent="0.3"/>
    <row r="734" s="33" customFormat="1" ht="15.75" customHeight="1" x14ac:dyDescent="0.3"/>
    <row r="735" s="33" customFormat="1" ht="15.75" customHeight="1" x14ac:dyDescent="0.3"/>
    <row r="736" s="33" customFormat="1" ht="15.75" customHeight="1" x14ac:dyDescent="0.3"/>
    <row r="737" s="33" customFormat="1" ht="15.75" customHeight="1" x14ac:dyDescent="0.3"/>
    <row r="738" s="33" customFormat="1" ht="15.75" customHeight="1" x14ac:dyDescent="0.3"/>
    <row r="739" s="33" customFormat="1" ht="15.75" customHeight="1" x14ac:dyDescent="0.3"/>
    <row r="740" s="33" customFormat="1" ht="15.75" customHeight="1" x14ac:dyDescent="0.3"/>
    <row r="741" s="33" customFormat="1" ht="15.75" customHeight="1" x14ac:dyDescent="0.3"/>
    <row r="742" s="33" customFormat="1" ht="15.75" customHeight="1" x14ac:dyDescent="0.3"/>
    <row r="743" s="33" customFormat="1" ht="15.75" customHeight="1" x14ac:dyDescent="0.3"/>
    <row r="744" s="33" customFormat="1" ht="15.75" customHeight="1" x14ac:dyDescent="0.3"/>
    <row r="745" s="33" customFormat="1" ht="15.75" customHeight="1" x14ac:dyDescent="0.3"/>
    <row r="746" s="33" customFormat="1" ht="15.75" customHeight="1" x14ac:dyDescent="0.3"/>
    <row r="747" s="33" customFormat="1" ht="15.75" customHeight="1" x14ac:dyDescent="0.3"/>
    <row r="748" s="33" customFormat="1" ht="15.75" customHeight="1" x14ac:dyDescent="0.3"/>
    <row r="749" s="33" customFormat="1" ht="15.75" customHeight="1" x14ac:dyDescent="0.3"/>
    <row r="750" s="33" customFormat="1" ht="15.75" customHeight="1" x14ac:dyDescent="0.3"/>
    <row r="751" s="33" customFormat="1" ht="15.75" customHeight="1" x14ac:dyDescent="0.3"/>
    <row r="752" s="33" customFormat="1" ht="15.75" customHeight="1" x14ac:dyDescent="0.3"/>
    <row r="753" s="33" customFormat="1" ht="15.75" customHeight="1" x14ac:dyDescent="0.3"/>
    <row r="754" s="33" customFormat="1" ht="15.75" customHeight="1" x14ac:dyDescent="0.3"/>
    <row r="755" s="33" customFormat="1" ht="15.75" customHeight="1" x14ac:dyDescent="0.3"/>
    <row r="756" s="33" customFormat="1" ht="15.75" customHeight="1" x14ac:dyDescent="0.3"/>
    <row r="757" s="33" customFormat="1" ht="15.75" customHeight="1" x14ac:dyDescent="0.3"/>
    <row r="758" s="33" customFormat="1" ht="15.75" customHeight="1" x14ac:dyDescent="0.3"/>
    <row r="759" s="33" customFormat="1" ht="15.75" customHeight="1" x14ac:dyDescent="0.3"/>
    <row r="760" s="33" customFormat="1" ht="15.75" customHeight="1" x14ac:dyDescent="0.3"/>
    <row r="761" s="33" customFormat="1" ht="15.75" customHeight="1" x14ac:dyDescent="0.3"/>
    <row r="762" s="33" customFormat="1" ht="15.75" customHeight="1" x14ac:dyDescent="0.3"/>
    <row r="763" s="33" customFormat="1" ht="15.75" customHeight="1" x14ac:dyDescent="0.3"/>
    <row r="764" s="33" customFormat="1" ht="15.75" customHeight="1" x14ac:dyDescent="0.3"/>
    <row r="765" s="33" customFormat="1" ht="15.75" customHeight="1" x14ac:dyDescent="0.3"/>
    <row r="766" s="33" customFormat="1" ht="15.75" customHeight="1" x14ac:dyDescent="0.3"/>
    <row r="767" s="33" customFormat="1" ht="15.75" customHeight="1" x14ac:dyDescent="0.3"/>
    <row r="768" s="33" customFormat="1" ht="15.75" customHeight="1" x14ac:dyDescent="0.3"/>
    <row r="769" s="33" customFormat="1" ht="15.75" customHeight="1" x14ac:dyDescent="0.3"/>
    <row r="770" s="33" customFormat="1" ht="15.75" customHeight="1" x14ac:dyDescent="0.3"/>
    <row r="771" s="33" customFormat="1" ht="15.75" customHeight="1" x14ac:dyDescent="0.3"/>
    <row r="772" s="33" customFormat="1" ht="15.75" customHeight="1" x14ac:dyDescent="0.3"/>
    <row r="773" s="33" customFormat="1" ht="15.75" customHeight="1" x14ac:dyDescent="0.3"/>
    <row r="774" s="33" customFormat="1" ht="15.75" customHeight="1" x14ac:dyDescent="0.3"/>
    <row r="775" s="33" customFormat="1" ht="15.75" customHeight="1" x14ac:dyDescent="0.3"/>
    <row r="776" s="33" customFormat="1" ht="15.75" customHeight="1" x14ac:dyDescent="0.3"/>
    <row r="777" s="33" customFormat="1" ht="15.75" customHeight="1" x14ac:dyDescent="0.3"/>
    <row r="778" s="33" customFormat="1" ht="15.75" customHeight="1" x14ac:dyDescent="0.3"/>
    <row r="779" s="33" customFormat="1" ht="15.75" customHeight="1" x14ac:dyDescent="0.3"/>
    <row r="780" s="33" customFormat="1" ht="15.75" customHeight="1" x14ac:dyDescent="0.3"/>
    <row r="781" s="33" customFormat="1" ht="15.75" customHeight="1" x14ac:dyDescent="0.3"/>
    <row r="782" s="33" customFormat="1" ht="15.75" customHeight="1" x14ac:dyDescent="0.3"/>
    <row r="783" s="33" customFormat="1" ht="15.75" customHeight="1" x14ac:dyDescent="0.3"/>
    <row r="784" s="33" customFormat="1" ht="15.75" customHeight="1" x14ac:dyDescent="0.3"/>
    <row r="785" s="33" customFormat="1" ht="15.75" customHeight="1" x14ac:dyDescent="0.3"/>
    <row r="786" s="33" customFormat="1" ht="15.75" customHeight="1" x14ac:dyDescent="0.3"/>
    <row r="787" s="33" customFormat="1" ht="15.75" customHeight="1" x14ac:dyDescent="0.3"/>
    <row r="788" s="33" customFormat="1" ht="15.75" customHeight="1" x14ac:dyDescent="0.3"/>
    <row r="789" s="33" customFormat="1" ht="15.75" customHeight="1" x14ac:dyDescent="0.3"/>
    <row r="790" s="33" customFormat="1" ht="15.75" customHeight="1" x14ac:dyDescent="0.3"/>
    <row r="791" s="33" customFormat="1" ht="15.75" customHeight="1" x14ac:dyDescent="0.3"/>
    <row r="792" s="33" customFormat="1" ht="15.75" customHeight="1" x14ac:dyDescent="0.3"/>
    <row r="793" s="33" customFormat="1" ht="15.75" customHeight="1" x14ac:dyDescent="0.3"/>
    <row r="794" s="33" customFormat="1" ht="15.75" customHeight="1" x14ac:dyDescent="0.3"/>
    <row r="795" s="33" customFormat="1" ht="15.75" customHeight="1" x14ac:dyDescent="0.3"/>
    <row r="796" s="33" customFormat="1" ht="15.75" customHeight="1" x14ac:dyDescent="0.3"/>
    <row r="797" s="33" customFormat="1" ht="15.75" customHeight="1" x14ac:dyDescent="0.3"/>
    <row r="798" s="33" customFormat="1" ht="15.75" customHeight="1" x14ac:dyDescent="0.3"/>
    <row r="799" s="33" customFormat="1" ht="15.75" customHeight="1" x14ac:dyDescent="0.3"/>
    <row r="800" s="33" customFormat="1" ht="15.75" customHeight="1" x14ac:dyDescent="0.3"/>
    <row r="801" s="33" customFormat="1" ht="15.75" customHeight="1" x14ac:dyDescent="0.3"/>
    <row r="802" s="33" customFormat="1" ht="15.75" customHeight="1" x14ac:dyDescent="0.3"/>
    <row r="803" s="33" customFormat="1" ht="15.75" customHeight="1" x14ac:dyDescent="0.3"/>
    <row r="804" s="33" customFormat="1" ht="15.75" customHeight="1" x14ac:dyDescent="0.3"/>
    <row r="805" s="33" customFormat="1" ht="15.75" customHeight="1" x14ac:dyDescent="0.3"/>
    <row r="806" s="33" customFormat="1" ht="15.75" customHeight="1" x14ac:dyDescent="0.3"/>
    <row r="807" s="33" customFormat="1" ht="15.75" customHeight="1" x14ac:dyDescent="0.3"/>
    <row r="808" s="33" customFormat="1" ht="15.75" customHeight="1" x14ac:dyDescent="0.3"/>
    <row r="809" s="33" customFormat="1" ht="15.75" customHeight="1" x14ac:dyDescent="0.3"/>
    <row r="810" s="33" customFormat="1" ht="15.75" customHeight="1" x14ac:dyDescent="0.3"/>
    <row r="811" s="33" customFormat="1" ht="15.75" customHeight="1" x14ac:dyDescent="0.3"/>
    <row r="812" s="33" customFormat="1" ht="15.75" customHeight="1" x14ac:dyDescent="0.3"/>
    <row r="813" s="33" customFormat="1" ht="15.75" customHeight="1" x14ac:dyDescent="0.3"/>
    <row r="814" s="33" customFormat="1" ht="15.75" customHeight="1" x14ac:dyDescent="0.3"/>
    <row r="815" s="33" customFormat="1" ht="15.75" customHeight="1" x14ac:dyDescent="0.3"/>
    <row r="816" s="33" customFormat="1" ht="15.75" customHeight="1" x14ac:dyDescent="0.3"/>
    <row r="817" s="33" customFormat="1" ht="15.75" customHeight="1" x14ac:dyDescent="0.3"/>
    <row r="818" s="33" customFormat="1" ht="15.75" customHeight="1" x14ac:dyDescent="0.3"/>
    <row r="819" s="33" customFormat="1" ht="15.75" customHeight="1" x14ac:dyDescent="0.3"/>
    <row r="820" s="33" customFormat="1" ht="15.75" customHeight="1" x14ac:dyDescent="0.3"/>
    <row r="821" s="33" customFormat="1" ht="15.75" customHeight="1" x14ac:dyDescent="0.3"/>
    <row r="822" s="33" customFormat="1" ht="15.75" customHeight="1" x14ac:dyDescent="0.3"/>
    <row r="823" s="33" customFormat="1" ht="15.75" customHeight="1" x14ac:dyDescent="0.3"/>
    <row r="824" s="33" customFormat="1" ht="15.75" customHeight="1" x14ac:dyDescent="0.3"/>
    <row r="825" s="33" customFormat="1" ht="15.75" customHeight="1" x14ac:dyDescent="0.3"/>
    <row r="826" s="33" customFormat="1" ht="15.75" customHeight="1" x14ac:dyDescent="0.3"/>
    <row r="827" s="33" customFormat="1" ht="15.75" customHeight="1" x14ac:dyDescent="0.3"/>
    <row r="828" s="33" customFormat="1" ht="15.75" customHeight="1" x14ac:dyDescent="0.3"/>
    <row r="829" s="33" customFormat="1" ht="15.75" customHeight="1" x14ac:dyDescent="0.3"/>
    <row r="830" s="33" customFormat="1" ht="15.75" customHeight="1" x14ac:dyDescent="0.3"/>
    <row r="831" s="33" customFormat="1" ht="15.75" customHeight="1" x14ac:dyDescent="0.3"/>
    <row r="832" s="33" customFormat="1" ht="15.75" customHeight="1" x14ac:dyDescent="0.3"/>
    <row r="833" s="33" customFormat="1" ht="15.75" customHeight="1" x14ac:dyDescent="0.3"/>
    <row r="834" s="33" customFormat="1" ht="15.75" customHeight="1" x14ac:dyDescent="0.3"/>
    <row r="835" s="33" customFormat="1" ht="15.75" customHeight="1" x14ac:dyDescent="0.3"/>
    <row r="836" s="33" customFormat="1" ht="15.75" customHeight="1" x14ac:dyDescent="0.3"/>
    <row r="837" s="33" customFormat="1" ht="15.75" customHeight="1" x14ac:dyDescent="0.3"/>
    <row r="838" s="33" customFormat="1" ht="15.75" customHeight="1" x14ac:dyDescent="0.3"/>
    <row r="839" s="33" customFormat="1" ht="15.75" customHeight="1" x14ac:dyDescent="0.3"/>
    <row r="840" s="33" customFormat="1" ht="15.75" customHeight="1" x14ac:dyDescent="0.3"/>
    <row r="841" s="33" customFormat="1" ht="15.75" customHeight="1" x14ac:dyDescent="0.3"/>
    <row r="842" s="33" customFormat="1" ht="15.75" customHeight="1" x14ac:dyDescent="0.3"/>
    <row r="843" s="33" customFormat="1" ht="15.75" customHeight="1" x14ac:dyDescent="0.3"/>
    <row r="844" s="33" customFormat="1" ht="15.75" customHeight="1" x14ac:dyDescent="0.3"/>
    <row r="845" s="33" customFormat="1" ht="15.75" customHeight="1" x14ac:dyDescent="0.3"/>
    <row r="846" s="33" customFormat="1" ht="15.75" customHeight="1" x14ac:dyDescent="0.3"/>
    <row r="847" s="33" customFormat="1" ht="15.75" customHeight="1" x14ac:dyDescent="0.3"/>
    <row r="848" s="33" customFormat="1" ht="15.75" customHeight="1" x14ac:dyDescent="0.3"/>
    <row r="849" s="33" customFormat="1" ht="15.75" customHeight="1" x14ac:dyDescent="0.3"/>
    <row r="850" s="33" customFormat="1" ht="15.75" customHeight="1" x14ac:dyDescent="0.3"/>
    <row r="851" s="33" customFormat="1" ht="15.75" customHeight="1" x14ac:dyDescent="0.3"/>
    <row r="852" s="33" customFormat="1" ht="15.75" customHeight="1" x14ac:dyDescent="0.3"/>
    <row r="853" s="33" customFormat="1" ht="15.75" customHeight="1" x14ac:dyDescent="0.3"/>
    <row r="854" s="33" customFormat="1" ht="15.75" customHeight="1" x14ac:dyDescent="0.3"/>
    <row r="855" s="33" customFormat="1" ht="15.75" customHeight="1" x14ac:dyDescent="0.3"/>
    <row r="856" s="33" customFormat="1" ht="15.75" customHeight="1" x14ac:dyDescent="0.3"/>
    <row r="857" s="33" customFormat="1" ht="15.75" customHeight="1" x14ac:dyDescent="0.3"/>
    <row r="858" s="33" customFormat="1" ht="15.75" customHeight="1" x14ac:dyDescent="0.3"/>
    <row r="859" s="33" customFormat="1" ht="15.75" customHeight="1" x14ac:dyDescent="0.3"/>
    <row r="860" s="33" customFormat="1" ht="15.75" customHeight="1" x14ac:dyDescent="0.3"/>
    <row r="861" s="33" customFormat="1" ht="15.75" customHeight="1" x14ac:dyDescent="0.3"/>
    <row r="862" s="33" customFormat="1" ht="15.75" customHeight="1" x14ac:dyDescent="0.3"/>
    <row r="863" s="33" customFormat="1" ht="15.75" customHeight="1" x14ac:dyDescent="0.3"/>
    <row r="864" s="33" customFormat="1" ht="15.75" customHeight="1" x14ac:dyDescent="0.3"/>
    <row r="865" s="33" customFormat="1" ht="15.75" customHeight="1" x14ac:dyDescent="0.3"/>
    <row r="866" s="33" customFormat="1" ht="15.75" customHeight="1" x14ac:dyDescent="0.3"/>
    <row r="867" s="33" customFormat="1" ht="15.75" customHeight="1" x14ac:dyDescent="0.3"/>
    <row r="868" s="33" customFormat="1" ht="15.75" customHeight="1" x14ac:dyDescent="0.3"/>
    <row r="869" s="33" customFormat="1" ht="15.75" customHeight="1" x14ac:dyDescent="0.3"/>
    <row r="870" s="33" customFormat="1" ht="15.75" customHeight="1" x14ac:dyDescent="0.3"/>
    <row r="871" s="33" customFormat="1" ht="15.75" customHeight="1" x14ac:dyDescent="0.3"/>
    <row r="872" s="33" customFormat="1" ht="15.75" customHeight="1" x14ac:dyDescent="0.3"/>
    <row r="873" s="33" customFormat="1" ht="15.75" customHeight="1" x14ac:dyDescent="0.3"/>
    <row r="874" s="33" customFormat="1" ht="15.75" customHeight="1" x14ac:dyDescent="0.3"/>
    <row r="875" s="33" customFormat="1" ht="15.75" customHeight="1" x14ac:dyDescent="0.3"/>
    <row r="876" s="33" customFormat="1" ht="15.75" customHeight="1" x14ac:dyDescent="0.3"/>
    <row r="877" s="33" customFormat="1" ht="15.75" customHeight="1" x14ac:dyDescent="0.3"/>
    <row r="878" s="33" customFormat="1" ht="15.75" customHeight="1" x14ac:dyDescent="0.3"/>
    <row r="879" s="33" customFormat="1" ht="15.75" customHeight="1" x14ac:dyDescent="0.3"/>
    <row r="880" s="33" customFormat="1" ht="15.75" customHeight="1" x14ac:dyDescent="0.3"/>
    <row r="881" s="33" customFormat="1" ht="15.75" customHeight="1" x14ac:dyDescent="0.3"/>
    <row r="882" s="33" customFormat="1" ht="15.75" customHeight="1" x14ac:dyDescent="0.3"/>
    <row r="883" s="33" customFormat="1" ht="15.75" customHeight="1" x14ac:dyDescent="0.3"/>
    <row r="884" s="33" customFormat="1" ht="15.75" customHeight="1" x14ac:dyDescent="0.3"/>
    <row r="885" s="33" customFormat="1" ht="15.75" customHeight="1" x14ac:dyDescent="0.3"/>
    <row r="886" s="33" customFormat="1" ht="15.75" customHeight="1" x14ac:dyDescent="0.3"/>
    <row r="887" s="33" customFormat="1" ht="15.75" customHeight="1" x14ac:dyDescent="0.3"/>
    <row r="888" s="33" customFormat="1" ht="15.75" customHeight="1" x14ac:dyDescent="0.3"/>
    <row r="889" s="33" customFormat="1" ht="15.75" customHeight="1" x14ac:dyDescent="0.3"/>
    <row r="890" s="33" customFormat="1" ht="15.75" customHeight="1" x14ac:dyDescent="0.3"/>
    <row r="891" s="33" customFormat="1" ht="15.75" customHeight="1" x14ac:dyDescent="0.3"/>
    <row r="892" s="33" customFormat="1" ht="15.75" customHeight="1" x14ac:dyDescent="0.3"/>
    <row r="893" s="33" customFormat="1" ht="15.75" customHeight="1" x14ac:dyDescent="0.3"/>
    <row r="894" s="33" customFormat="1" ht="15.75" customHeight="1" x14ac:dyDescent="0.3"/>
    <row r="895" s="33" customFormat="1" ht="15.75" customHeight="1" x14ac:dyDescent="0.3"/>
    <row r="896" s="33" customFormat="1" ht="15.75" customHeight="1" x14ac:dyDescent="0.3"/>
    <row r="897" s="33" customFormat="1" ht="15.75" customHeight="1" x14ac:dyDescent="0.3"/>
    <row r="898" s="33" customFormat="1" ht="15.75" customHeight="1" x14ac:dyDescent="0.3"/>
    <row r="899" s="33" customFormat="1" ht="15.75" customHeight="1" x14ac:dyDescent="0.3"/>
    <row r="900" s="33" customFormat="1" ht="15.75" customHeight="1" x14ac:dyDescent="0.3"/>
    <row r="901" s="33" customFormat="1" ht="15.75" customHeight="1" x14ac:dyDescent="0.3"/>
    <row r="902" s="33" customFormat="1" ht="15.75" customHeight="1" x14ac:dyDescent="0.3"/>
    <row r="903" s="33" customFormat="1" ht="15.75" customHeight="1" x14ac:dyDescent="0.3"/>
    <row r="904" s="33" customFormat="1" ht="15.75" customHeight="1" x14ac:dyDescent="0.3"/>
    <row r="905" s="33" customFormat="1" ht="15.75" customHeight="1" x14ac:dyDescent="0.3"/>
    <row r="906" s="33" customFormat="1" ht="15.75" customHeight="1" x14ac:dyDescent="0.3"/>
    <row r="907" s="33" customFormat="1" ht="15.75" customHeight="1" x14ac:dyDescent="0.3"/>
    <row r="908" s="33" customFormat="1" ht="15.75" customHeight="1" x14ac:dyDescent="0.3"/>
    <row r="909" s="33" customFormat="1" ht="15.75" customHeight="1" x14ac:dyDescent="0.3"/>
    <row r="910" s="33" customFormat="1" ht="15.75" customHeight="1" x14ac:dyDescent="0.3"/>
    <row r="911" s="33" customFormat="1" ht="15.75" customHeight="1" x14ac:dyDescent="0.3"/>
    <row r="912" s="33" customFormat="1" ht="15.75" customHeight="1" x14ac:dyDescent="0.3"/>
    <row r="913" s="33" customFormat="1" ht="15.75" customHeight="1" x14ac:dyDescent="0.3"/>
    <row r="914" s="33" customFormat="1" ht="15.75" customHeight="1" x14ac:dyDescent="0.3"/>
    <row r="915" s="33" customFormat="1" ht="15.75" customHeight="1" x14ac:dyDescent="0.3"/>
    <row r="916" s="33" customFormat="1" ht="15.75" customHeight="1" x14ac:dyDescent="0.3"/>
    <row r="917" s="33" customFormat="1" ht="15.75" customHeight="1" x14ac:dyDescent="0.3"/>
    <row r="918" s="33" customFormat="1" ht="15.75" customHeight="1" x14ac:dyDescent="0.3"/>
    <row r="919" s="33" customFormat="1" ht="15.75" customHeight="1" x14ac:dyDescent="0.3"/>
    <row r="920" s="33" customFormat="1" ht="15.75" customHeight="1" x14ac:dyDescent="0.3"/>
    <row r="921" s="33" customFormat="1" ht="15.75" customHeight="1" x14ac:dyDescent="0.3"/>
    <row r="922" s="33" customFormat="1" ht="15.75" customHeight="1" x14ac:dyDescent="0.3"/>
    <row r="923" s="33" customFormat="1" ht="15.75" customHeight="1" x14ac:dyDescent="0.3"/>
    <row r="924" s="33" customFormat="1" ht="15.75" customHeight="1" x14ac:dyDescent="0.3"/>
    <row r="925" s="33" customFormat="1" ht="15.75" customHeight="1" x14ac:dyDescent="0.3"/>
    <row r="926" s="33" customFormat="1" ht="15.75" customHeight="1" x14ac:dyDescent="0.3"/>
    <row r="927" s="33" customFormat="1" ht="15.75" customHeight="1" x14ac:dyDescent="0.3"/>
    <row r="928" s="33" customFormat="1" ht="15.75" customHeight="1" x14ac:dyDescent="0.3"/>
    <row r="929" s="33" customFormat="1" ht="15.75" customHeight="1" x14ac:dyDescent="0.3"/>
    <row r="930" s="33" customFormat="1" ht="15.75" customHeight="1" x14ac:dyDescent="0.3"/>
    <row r="931" s="33" customFormat="1" ht="15.75" customHeight="1" x14ac:dyDescent="0.3"/>
    <row r="932" s="33" customFormat="1" ht="15.75" customHeight="1" x14ac:dyDescent="0.3"/>
    <row r="933" s="33" customFormat="1" ht="15.75" customHeight="1" x14ac:dyDescent="0.3"/>
    <row r="934" s="33" customFormat="1" ht="15.75" customHeight="1" x14ac:dyDescent="0.3"/>
    <row r="935" s="33" customFormat="1" ht="15.75" customHeight="1" x14ac:dyDescent="0.3"/>
    <row r="936" s="33" customFormat="1" ht="15.75" customHeight="1" x14ac:dyDescent="0.3"/>
    <row r="937" s="33" customFormat="1" ht="15.75" customHeight="1" x14ac:dyDescent="0.3"/>
    <row r="938" s="33" customFormat="1" ht="15.75" customHeight="1" x14ac:dyDescent="0.3"/>
    <row r="939" s="33" customFormat="1" ht="15.75" customHeight="1" x14ac:dyDescent="0.3"/>
    <row r="940" s="33" customFormat="1" ht="15.75" customHeight="1" x14ac:dyDescent="0.3"/>
    <row r="941" s="33" customFormat="1" ht="15.75" customHeight="1" x14ac:dyDescent="0.3"/>
    <row r="942" s="33" customFormat="1" ht="15.75" customHeight="1" x14ac:dyDescent="0.3"/>
    <row r="943" s="33" customFormat="1" ht="15.75" customHeight="1" x14ac:dyDescent="0.3"/>
    <row r="944" s="33" customFormat="1" ht="15.75" customHeight="1" x14ac:dyDescent="0.3"/>
    <row r="945" s="33" customFormat="1" ht="15.75" customHeight="1" x14ac:dyDescent="0.3"/>
    <row r="946" s="33" customFormat="1" ht="15.75" customHeight="1" x14ac:dyDescent="0.3"/>
    <row r="947" s="33" customFormat="1" ht="15.75" customHeight="1" x14ac:dyDescent="0.3"/>
    <row r="948" s="33" customFormat="1" ht="15.75" customHeight="1" x14ac:dyDescent="0.3"/>
    <row r="949" s="33" customFormat="1" ht="15.75" customHeight="1" x14ac:dyDescent="0.3"/>
    <row r="950" s="33" customFormat="1" ht="15.75" customHeight="1" x14ac:dyDescent="0.3"/>
    <row r="951" s="33" customFormat="1" ht="15.75" customHeight="1" x14ac:dyDescent="0.3"/>
    <row r="952" s="33" customFormat="1" ht="15.75" customHeight="1" x14ac:dyDescent="0.3"/>
    <row r="953" s="33" customFormat="1" ht="15.75" customHeight="1" x14ac:dyDescent="0.3"/>
    <row r="954" s="33" customFormat="1" ht="15.75" customHeight="1" x14ac:dyDescent="0.3"/>
    <row r="955" s="33" customFormat="1" ht="15.75" customHeight="1" x14ac:dyDescent="0.3"/>
    <row r="956" s="33" customFormat="1" ht="15.75" customHeight="1" x14ac:dyDescent="0.3"/>
    <row r="957" s="33" customFormat="1" ht="15.75" customHeight="1" x14ac:dyDescent="0.3"/>
    <row r="958" s="33" customFormat="1" ht="15.75" customHeight="1" x14ac:dyDescent="0.3"/>
    <row r="959" s="33" customFormat="1" ht="15.75" customHeight="1" x14ac:dyDescent="0.3"/>
    <row r="960" s="33" customFormat="1" ht="15.75" customHeight="1" x14ac:dyDescent="0.3"/>
    <row r="961" s="33" customFormat="1" ht="15.75" customHeight="1" x14ac:dyDescent="0.3"/>
    <row r="962" s="33" customFormat="1" ht="15.75" customHeight="1" x14ac:dyDescent="0.3"/>
    <row r="963" s="33" customFormat="1" ht="15.75" customHeight="1" x14ac:dyDescent="0.3"/>
    <row r="964" s="33" customFormat="1" ht="15.75" customHeight="1" x14ac:dyDescent="0.3"/>
    <row r="965" s="33" customFormat="1" ht="15.75" customHeight="1" x14ac:dyDescent="0.3"/>
    <row r="966" s="33" customFormat="1" ht="15.75" customHeight="1" x14ac:dyDescent="0.3"/>
    <row r="967" s="33" customFormat="1" ht="15.75" customHeight="1" x14ac:dyDescent="0.3"/>
    <row r="968" s="33" customFormat="1" ht="15.75" customHeight="1" x14ac:dyDescent="0.3"/>
    <row r="969" s="33" customFormat="1" ht="15.75" customHeight="1" x14ac:dyDescent="0.3"/>
    <row r="970" s="33" customFormat="1" ht="15.75" customHeight="1" x14ac:dyDescent="0.3"/>
    <row r="971" s="33" customFormat="1" ht="15.75" customHeight="1" x14ac:dyDescent="0.3"/>
    <row r="972" s="33" customFormat="1" ht="15.75" customHeight="1" x14ac:dyDescent="0.3"/>
    <row r="973" s="33" customFormat="1" ht="15.75" customHeight="1" x14ac:dyDescent="0.3"/>
    <row r="974" s="33" customFormat="1" ht="15.75" customHeight="1" x14ac:dyDescent="0.3"/>
    <row r="975" s="33" customFormat="1" ht="15.75" customHeight="1" x14ac:dyDescent="0.3"/>
    <row r="976" s="33" customFormat="1" ht="15.75" customHeight="1" x14ac:dyDescent="0.3"/>
    <row r="977" s="33" customFormat="1" ht="15.75" customHeight="1" x14ac:dyDescent="0.3"/>
    <row r="978" s="33" customFormat="1" ht="15.75" customHeight="1" x14ac:dyDescent="0.3"/>
    <row r="979" s="33" customFormat="1" ht="15.75" customHeight="1" x14ac:dyDescent="0.3"/>
    <row r="980" s="33" customFormat="1" ht="15.75" customHeight="1" x14ac:dyDescent="0.3"/>
    <row r="981" s="33" customFormat="1" ht="15.75" customHeight="1" x14ac:dyDescent="0.3"/>
    <row r="982" s="33" customFormat="1" ht="15.75" customHeight="1" x14ac:dyDescent="0.3"/>
    <row r="983" s="33" customFormat="1" ht="15.75" customHeight="1" x14ac:dyDescent="0.3"/>
    <row r="984" s="33" customFormat="1" ht="15.75" customHeight="1" x14ac:dyDescent="0.3"/>
    <row r="985" s="33" customFormat="1" ht="15.75" customHeight="1" x14ac:dyDescent="0.3"/>
    <row r="986" s="33" customFormat="1" ht="15.75" customHeight="1" x14ac:dyDescent="0.3"/>
    <row r="987" s="33" customFormat="1" ht="15.75" customHeight="1" x14ac:dyDescent="0.3"/>
    <row r="988" s="33" customFormat="1" ht="15.75" customHeight="1" x14ac:dyDescent="0.3"/>
    <row r="989" s="33" customFormat="1" ht="15.75" customHeight="1" x14ac:dyDescent="0.3"/>
    <row r="990" s="33" customFormat="1" ht="15.75" customHeight="1" x14ac:dyDescent="0.3"/>
    <row r="991" s="33" customFormat="1" ht="15.75" customHeight="1" x14ac:dyDescent="0.3"/>
    <row r="992" s="33" customFormat="1" ht="15.75" customHeight="1" x14ac:dyDescent="0.3"/>
    <row r="993" s="33" customFormat="1" ht="15.75" customHeight="1" x14ac:dyDescent="0.3"/>
    <row r="994" s="33" customFormat="1" ht="15.75" customHeight="1" x14ac:dyDescent="0.3"/>
    <row r="995" s="33" customFormat="1" ht="15.75" customHeight="1" x14ac:dyDescent="0.3"/>
    <row r="996" s="33" customFormat="1" ht="15.75" customHeight="1" x14ac:dyDescent="0.3"/>
    <row r="997" s="33" customFormat="1" ht="15.75" customHeight="1" x14ac:dyDescent="0.3"/>
    <row r="998" s="33" customFormat="1" ht="15.75" customHeight="1" x14ac:dyDescent="0.3"/>
    <row r="999" s="33" customFormat="1" ht="15.75" customHeight="1" x14ac:dyDescent="0.3"/>
    <row r="1000" s="33" customFormat="1" ht="15.75" customHeight="1" x14ac:dyDescent="0.3"/>
  </sheetData>
  <sheetProtection algorithmName="SHA-512" hashValue="1f/YA1z+AFhttfMMXktAfPs6rT14vF3AO9VDl8Kdsf+l/Wb2fmDSL1MzB06A081ewqbOA3t3xv4W0WdHbr9gAg==" saltValue="s0ElEU5/jiHfJr4LEAn3ew==" spinCount="100000" sheet="1" objects="1" scenarios="1" selectLockedCells="1" selectUnlockedCells="1"/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5BE6F-7D11-405D-92DA-BF2CF03F6CD6}">
  <dimension ref="A1:J4424"/>
  <sheetViews>
    <sheetView topLeftCell="A3" workbookViewId="0">
      <selection activeCell="B13" sqref="B13"/>
    </sheetView>
  </sheetViews>
  <sheetFormatPr defaultRowHeight="16.5" customHeight="1" x14ac:dyDescent="0.25"/>
  <cols>
    <col min="1" max="1" width="12.28515625" style="130" bestFit="1" customWidth="1"/>
    <col min="2" max="2" width="49.85546875" style="131" customWidth="1"/>
    <col min="3" max="3" width="34.5703125" style="130" customWidth="1"/>
    <col min="4" max="4" width="81.140625" style="130" bestFit="1" customWidth="1"/>
    <col min="5" max="5" width="21.85546875" style="130" customWidth="1"/>
    <col min="6" max="6" width="24.140625" style="130" bestFit="1" customWidth="1"/>
    <col min="7" max="7" width="20.5703125" style="130" customWidth="1"/>
    <col min="8" max="8" width="22.7109375" style="130" customWidth="1"/>
    <col min="9" max="10" width="11.85546875" style="130" bestFit="1" customWidth="1"/>
    <col min="11" max="16384" width="9.140625" style="130"/>
  </cols>
  <sheetData>
    <row r="1" spans="1:10" ht="16.5" customHeight="1" x14ac:dyDescent="0.25">
      <c r="A1" s="128" t="s">
        <v>133</v>
      </c>
      <c r="B1" s="128" t="s">
        <v>6848</v>
      </c>
      <c r="C1" s="129" t="s">
        <v>131</v>
      </c>
      <c r="D1" s="129" t="s">
        <v>132</v>
      </c>
      <c r="E1" s="129" t="s">
        <v>134</v>
      </c>
      <c r="F1" s="129" t="s">
        <v>135</v>
      </c>
      <c r="G1" s="129" t="s">
        <v>136</v>
      </c>
      <c r="H1" s="129" t="s">
        <v>137</v>
      </c>
      <c r="I1" s="129" t="s">
        <v>138</v>
      </c>
      <c r="J1" s="129" t="s">
        <v>139</v>
      </c>
    </row>
    <row r="2" spans="1:10" ht="16.5" customHeight="1" x14ac:dyDescent="0.25">
      <c r="A2" s="193" t="s">
        <v>11391</v>
      </c>
      <c r="B2" s="194" t="s">
        <v>11392</v>
      </c>
    </row>
    <row r="3" spans="1:10" ht="16.5" customHeight="1" x14ac:dyDescent="0.25">
      <c r="A3" s="191" t="s">
        <v>11388</v>
      </c>
      <c r="B3" s="131" t="str">
        <f>_xlfn.CONCAT(A3," - ",D3)</f>
        <v>00000 - New Building (Not in AiM)</v>
      </c>
      <c r="C3" s="132"/>
      <c r="D3" s="132" t="s">
        <v>11389</v>
      </c>
      <c r="E3" s="132"/>
      <c r="F3" s="132"/>
      <c r="G3" s="133"/>
      <c r="H3" s="132"/>
      <c r="I3" s="134"/>
      <c r="J3" s="135"/>
    </row>
    <row r="4" spans="1:10" ht="16.5" customHeight="1" x14ac:dyDescent="0.25">
      <c r="A4" s="130" t="s">
        <v>6849</v>
      </c>
      <c r="B4" s="131" t="str">
        <f t="shared" ref="B4:B67" si="0">_xlfn.CONCAT(A4," - ",D4)</f>
        <v>18637 - Moab Academic Building</v>
      </c>
      <c r="C4" s="132" t="s">
        <v>140</v>
      </c>
      <c r="D4" s="132" t="s">
        <v>141</v>
      </c>
      <c r="E4" s="132" t="s">
        <v>142</v>
      </c>
      <c r="F4" s="132" t="s">
        <v>143</v>
      </c>
      <c r="G4" s="133">
        <v>22559</v>
      </c>
      <c r="H4" s="132">
        <v>2021</v>
      </c>
      <c r="I4" s="134">
        <v>43859</v>
      </c>
      <c r="J4" s="135"/>
    </row>
    <row r="5" spans="1:10" ht="16.5" customHeight="1" x14ac:dyDescent="0.25">
      <c r="A5" s="130" t="s">
        <v>6850</v>
      </c>
      <c r="B5" s="131" t="str">
        <f t="shared" si="0"/>
        <v>07471 - Logan Campus - Main Building</v>
      </c>
      <c r="C5" s="132" t="s">
        <v>146</v>
      </c>
      <c r="D5" s="132" t="s">
        <v>147</v>
      </c>
      <c r="E5" s="132" t="s">
        <v>148</v>
      </c>
      <c r="F5" s="132" t="s">
        <v>149</v>
      </c>
      <c r="G5" s="133">
        <v>225000</v>
      </c>
      <c r="H5" s="132">
        <v>1971</v>
      </c>
      <c r="I5" s="134">
        <v>40725</v>
      </c>
      <c r="J5" s="135"/>
    </row>
    <row r="6" spans="1:10" ht="16.5" customHeight="1" x14ac:dyDescent="0.25">
      <c r="A6" s="130" t="s">
        <v>6851</v>
      </c>
      <c r="B6" s="131" t="str">
        <f t="shared" si="0"/>
        <v>07472 - Vehicle Garage Building</v>
      </c>
      <c r="C6" s="132" t="s">
        <v>146</v>
      </c>
      <c r="D6" s="132" t="s">
        <v>150</v>
      </c>
      <c r="E6" s="132" t="s">
        <v>148</v>
      </c>
      <c r="F6" s="132" t="s">
        <v>149</v>
      </c>
      <c r="G6" s="133">
        <v>7930</v>
      </c>
      <c r="H6" s="132">
        <v>1988</v>
      </c>
      <c r="I6" s="134">
        <v>40725</v>
      </c>
      <c r="J6" s="135"/>
    </row>
    <row r="7" spans="1:10" ht="16.5" customHeight="1" x14ac:dyDescent="0.25">
      <c r="A7" s="130" t="s">
        <v>6852</v>
      </c>
      <c r="B7" s="131" t="str">
        <f t="shared" si="0"/>
        <v>10004 - Logan Campus - West Building</v>
      </c>
      <c r="C7" s="132" t="s">
        <v>146</v>
      </c>
      <c r="D7" s="132" t="s">
        <v>151</v>
      </c>
      <c r="E7" s="132" t="s">
        <v>152</v>
      </c>
      <c r="F7" s="132" t="s">
        <v>149</v>
      </c>
      <c r="G7" s="133">
        <v>88210</v>
      </c>
      <c r="H7" s="132">
        <v>1981</v>
      </c>
      <c r="I7" s="134">
        <v>40725</v>
      </c>
      <c r="J7" s="135"/>
    </row>
    <row r="8" spans="1:10" ht="16.5" customHeight="1" x14ac:dyDescent="0.25">
      <c r="A8" s="130" t="s">
        <v>6853</v>
      </c>
      <c r="B8" s="131" t="str">
        <f t="shared" si="0"/>
        <v>13401 - Class Project Building</v>
      </c>
      <c r="C8" s="132" t="s">
        <v>146</v>
      </c>
      <c r="D8" s="132" t="s">
        <v>153</v>
      </c>
      <c r="E8" s="132" t="s">
        <v>154</v>
      </c>
      <c r="F8" s="132" t="s">
        <v>149</v>
      </c>
      <c r="G8" s="133">
        <v>12000</v>
      </c>
      <c r="H8" s="132">
        <v>2017</v>
      </c>
      <c r="I8" s="134">
        <v>41443</v>
      </c>
      <c r="J8" s="135"/>
    </row>
    <row r="9" spans="1:10" ht="16.5" customHeight="1" x14ac:dyDescent="0.25">
      <c r="A9" s="130" t="s">
        <v>6854</v>
      </c>
      <c r="B9" s="131" t="str">
        <f t="shared" si="0"/>
        <v>100405 - Bridgerland Technical College Health Sciences Bldg</v>
      </c>
      <c r="C9" s="132" t="s">
        <v>146</v>
      </c>
      <c r="D9" s="132" t="s">
        <v>155</v>
      </c>
      <c r="E9" s="132" t="s">
        <v>156</v>
      </c>
      <c r="F9" s="132" t="s">
        <v>149</v>
      </c>
      <c r="G9" s="133">
        <v>79600</v>
      </c>
      <c r="H9" s="132">
        <v>2023</v>
      </c>
      <c r="I9" s="134">
        <v>44468</v>
      </c>
      <c r="J9" s="135"/>
    </row>
    <row r="10" spans="1:10" ht="16.5" customHeight="1" x14ac:dyDescent="0.25">
      <c r="A10" s="130" t="s">
        <v>6855</v>
      </c>
      <c r="B10" s="131" t="str">
        <f t="shared" si="0"/>
        <v>101975 - Bridgerland Technical College Business &amp; Innovation Hub</v>
      </c>
      <c r="C10" s="132" t="s">
        <v>146</v>
      </c>
      <c r="D10" s="132" t="s">
        <v>157</v>
      </c>
      <c r="E10" s="132" t="s">
        <v>158</v>
      </c>
      <c r="F10" s="132" t="s">
        <v>149</v>
      </c>
      <c r="G10" s="133">
        <v>95468</v>
      </c>
      <c r="H10" s="132">
        <v>1980</v>
      </c>
      <c r="I10" s="134">
        <v>44806</v>
      </c>
      <c r="J10" s="135"/>
    </row>
    <row r="11" spans="1:10" ht="16.5" customHeight="1" x14ac:dyDescent="0.25">
      <c r="A11" s="130" t="s">
        <v>6856</v>
      </c>
      <c r="B11" s="131" t="str">
        <f t="shared" si="0"/>
        <v>05791 - Traffic Station</v>
      </c>
      <c r="C11" s="132" t="s">
        <v>160</v>
      </c>
      <c r="D11" s="132" t="s">
        <v>161</v>
      </c>
      <c r="E11" s="132" t="s">
        <v>162</v>
      </c>
      <c r="F11" s="132" t="s">
        <v>163</v>
      </c>
      <c r="G11" s="133">
        <v>230</v>
      </c>
      <c r="H11" s="132">
        <v>1990</v>
      </c>
      <c r="I11" s="134">
        <v>40725</v>
      </c>
      <c r="J11" s="135"/>
    </row>
    <row r="12" spans="1:10" ht="16.5" customHeight="1" x14ac:dyDescent="0.25">
      <c r="A12" s="130" t="s">
        <v>6857</v>
      </c>
      <c r="B12" s="131" t="str">
        <f t="shared" si="0"/>
        <v>05792 - Tower 1</v>
      </c>
      <c r="C12" s="132" t="s">
        <v>160</v>
      </c>
      <c r="D12" s="132" t="s">
        <v>164</v>
      </c>
      <c r="E12" s="132" t="s">
        <v>162</v>
      </c>
      <c r="F12" s="132" t="s">
        <v>163</v>
      </c>
      <c r="G12" s="133">
        <v>676</v>
      </c>
      <c r="H12" s="132">
        <v>1990</v>
      </c>
      <c r="I12" s="134">
        <v>40725</v>
      </c>
      <c r="J12" s="135"/>
    </row>
    <row r="13" spans="1:10" ht="16.5" customHeight="1" x14ac:dyDescent="0.25">
      <c r="A13" s="130" t="s">
        <v>6858</v>
      </c>
      <c r="B13" s="131" t="str">
        <f t="shared" si="0"/>
        <v>05793 - Warehouse</v>
      </c>
      <c r="C13" s="132" t="s">
        <v>160</v>
      </c>
      <c r="D13" s="132" t="s">
        <v>165</v>
      </c>
      <c r="E13" s="132" t="s">
        <v>162</v>
      </c>
      <c r="F13" s="132" t="s">
        <v>163</v>
      </c>
      <c r="G13" s="133">
        <v>20574</v>
      </c>
      <c r="H13" s="132">
        <v>1990</v>
      </c>
      <c r="I13" s="134">
        <v>40725</v>
      </c>
      <c r="J13" s="135"/>
    </row>
    <row r="14" spans="1:10" ht="16.5" customHeight="1" x14ac:dyDescent="0.25">
      <c r="A14" s="130" t="s">
        <v>6859</v>
      </c>
      <c r="B14" s="131" t="str">
        <f t="shared" si="0"/>
        <v>05794 - Central Plant</v>
      </c>
      <c r="C14" s="132" t="s">
        <v>160</v>
      </c>
      <c r="D14" s="132" t="s">
        <v>166</v>
      </c>
      <c r="E14" s="132" t="s">
        <v>162</v>
      </c>
      <c r="F14" s="132" t="s">
        <v>163</v>
      </c>
      <c r="G14" s="133">
        <v>9688</v>
      </c>
      <c r="H14" s="132">
        <v>1990</v>
      </c>
      <c r="I14" s="134">
        <v>40725</v>
      </c>
      <c r="J14" s="135"/>
    </row>
    <row r="15" spans="1:10" ht="16.5" customHeight="1" x14ac:dyDescent="0.25">
      <c r="A15" s="130" t="s">
        <v>6860</v>
      </c>
      <c r="B15" s="131" t="str">
        <f t="shared" si="0"/>
        <v>05795 - Vehicle Maintenance</v>
      </c>
      <c r="C15" s="132" t="s">
        <v>160</v>
      </c>
      <c r="D15" s="132" t="s">
        <v>167</v>
      </c>
      <c r="E15" s="132" t="s">
        <v>162</v>
      </c>
      <c r="F15" s="132" t="s">
        <v>163</v>
      </c>
      <c r="G15" s="133">
        <v>5016</v>
      </c>
      <c r="H15" s="132">
        <v>1990</v>
      </c>
      <c r="I15" s="134">
        <v>40725</v>
      </c>
      <c r="J15" s="135"/>
    </row>
    <row r="16" spans="1:10" ht="16.5" customHeight="1" x14ac:dyDescent="0.25">
      <c r="A16" s="130" t="s">
        <v>6861</v>
      </c>
      <c r="B16" s="131" t="str">
        <f t="shared" si="0"/>
        <v>05796 - North Warehouse</v>
      </c>
      <c r="C16" s="132" t="s">
        <v>160</v>
      </c>
      <c r="D16" s="132" t="s">
        <v>168</v>
      </c>
      <c r="E16" s="132" t="s">
        <v>162</v>
      </c>
      <c r="F16" s="132" t="s">
        <v>163</v>
      </c>
      <c r="G16" s="133">
        <v>4740</v>
      </c>
      <c r="H16" s="132">
        <v>1990</v>
      </c>
      <c r="I16" s="134">
        <v>40725</v>
      </c>
      <c r="J16" s="135"/>
    </row>
    <row r="17" spans="1:10" ht="16.5" customHeight="1" x14ac:dyDescent="0.25">
      <c r="A17" s="130" t="s">
        <v>6862</v>
      </c>
      <c r="B17" s="131" t="str">
        <f t="shared" si="0"/>
        <v>05797 - Enforcement</v>
      </c>
      <c r="C17" s="132" t="s">
        <v>160</v>
      </c>
      <c r="D17" s="132" t="s">
        <v>169</v>
      </c>
      <c r="E17" s="132" t="s">
        <v>162</v>
      </c>
      <c r="F17" s="132" t="s">
        <v>163</v>
      </c>
      <c r="G17" s="133">
        <v>6040</v>
      </c>
      <c r="H17" s="132">
        <v>1990</v>
      </c>
      <c r="I17" s="134">
        <v>40725</v>
      </c>
      <c r="J17" s="135"/>
    </row>
    <row r="18" spans="1:10" ht="16.5" customHeight="1" x14ac:dyDescent="0.25">
      <c r="A18" s="130" t="s">
        <v>6863</v>
      </c>
      <c r="B18" s="131" t="str">
        <f t="shared" si="0"/>
        <v>05798 - North Gatehouse</v>
      </c>
      <c r="C18" s="132" t="s">
        <v>160</v>
      </c>
      <c r="D18" s="132" t="s">
        <v>170</v>
      </c>
      <c r="E18" s="132" t="s">
        <v>162</v>
      </c>
      <c r="F18" s="132" t="s">
        <v>163</v>
      </c>
      <c r="G18" s="133">
        <v>144</v>
      </c>
      <c r="H18" s="132">
        <v>1990</v>
      </c>
      <c r="I18" s="134">
        <v>40725</v>
      </c>
      <c r="J18" s="135"/>
    </row>
    <row r="19" spans="1:10" ht="16.5" customHeight="1" x14ac:dyDescent="0.25">
      <c r="A19" s="130" t="s">
        <v>6864</v>
      </c>
      <c r="B19" s="131" t="str">
        <f t="shared" si="0"/>
        <v>05799 - Tower 2</v>
      </c>
      <c r="C19" s="132" t="s">
        <v>160</v>
      </c>
      <c r="D19" s="132" t="s">
        <v>171</v>
      </c>
      <c r="E19" s="132" t="s">
        <v>162</v>
      </c>
      <c r="F19" s="132" t="s">
        <v>163</v>
      </c>
      <c r="G19" s="133">
        <v>676</v>
      </c>
      <c r="H19" s="132">
        <v>1990</v>
      </c>
      <c r="I19" s="134">
        <v>40725</v>
      </c>
      <c r="J19" s="135"/>
    </row>
    <row r="20" spans="1:10" ht="16.5" customHeight="1" x14ac:dyDescent="0.25">
      <c r="A20" s="130" t="s">
        <v>6865</v>
      </c>
      <c r="B20" s="131" t="str">
        <f t="shared" si="0"/>
        <v>05800 - Dog Kennel</v>
      </c>
      <c r="C20" s="132" t="s">
        <v>160</v>
      </c>
      <c r="D20" s="132" t="s">
        <v>172</v>
      </c>
      <c r="E20" s="132" t="s">
        <v>162</v>
      </c>
      <c r="F20" s="132" t="s">
        <v>163</v>
      </c>
      <c r="G20" s="133">
        <v>6160</v>
      </c>
      <c r="H20" s="132">
        <v>1990</v>
      </c>
      <c r="I20" s="134">
        <v>40725</v>
      </c>
      <c r="J20" s="135"/>
    </row>
    <row r="21" spans="1:10" ht="16.5" customHeight="1" x14ac:dyDescent="0.25">
      <c r="A21" s="130" t="s">
        <v>6866</v>
      </c>
      <c r="B21" s="131" t="str">
        <f t="shared" si="0"/>
        <v>05801 - Culinary</v>
      </c>
      <c r="C21" s="132" t="s">
        <v>160</v>
      </c>
      <c r="D21" s="132" t="s">
        <v>173</v>
      </c>
      <c r="E21" s="132" t="s">
        <v>162</v>
      </c>
      <c r="F21" s="132" t="s">
        <v>163</v>
      </c>
      <c r="G21" s="133">
        <v>14133</v>
      </c>
      <c r="H21" s="132">
        <v>1990</v>
      </c>
      <c r="I21" s="134">
        <v>40725</v>
      </c>
      <c r="J21" s="135"/>
    </row>
    <row r="22" spans="1:10" ht="16.5" customHeight="1" x14ac:dyDescent="0.25">
      <c r="A22" s="130" t="s">
        <v>6867</v>
      </c>
      <c r="B22" s="131" t="str">
        <f t="shared" si="0"/>
        <v>05802 - Laundry Area</v>
      </c>
      <c r="C22" s="132" t="s">
        <v>160</v>
      </c>
      <c r="D22" s="132" t="s">
        <v>174</v>
      </c>
      <c r="E22" s="132" t="s">
        <v>162</v>
      </c>
      <c r="F22" s="132" t="s">
        <v>163</v>
      </c>
      <c r="G22" s="133">
        <v>3550</v>
      </c>
      <c r="H22" s="132">
        <v>1990</v>
      </c>
      <c r="I22" s="134">
        <v>40725</v>
      </c>
      <c r="J22" s="135"/>
    </row>
    <row r="23" spans="1:10" ht="16.5" customHeight="1" x14ac:dyDescent="0.25">
      <c r="A23" s="130" t="s">
        <v>6868</v>
      </c>
      <c r="B23" s="131" t="str">
        <f t="shared" si="0"/>
        <v>05803 - Plant Maint. Shops</v>
      </c>
      <c r="C23" s="132" t="s">
        <v>160</v>
      </c>
      <c r="D23" s="132" t="s">
        <v>175</v>
      </c>
      <c r="E23" s="132" t="s">
        <v>162</v>
      </c>
      <c r="F23" s="132" t="s">
        <v>163</v>
      </c>
      <c r="G23" s="133">
        <v>8304</v>
      </c>
      <c r="H23" s="132">
        <v>1990</v>
      </c>
      <c r="I23" s="134">
        <v>40725</v>
      </c>
      <c r="J23" s="135"/>
    </row>
    <row r="24" spans="1:10" ht="16.5" customHeight="1" x14ac:dyDescent="0.25">
      <c r="A24" s="130" t="s">
        <v>6869</v>
      </c>
      <c r="B24" s="131" t="str">
        <f t="shared" si="0"/>
        <v>05804 - Public Shared Area</v>
      </c>
      <c r="C24" s="132" t="s">
        <v>160</v>
      </c>
      <c r="D24" s="132" t="s">
        <v>176</v>
      </c>
      <c r="E24" s="132" t="s">
        <v>162</v>
      </c>
      <c r="F24" s="132" t="s">
        <v>163</v>
      </c>
      <c r="G24" s="133">
        <v>38100</v>
      </c>
      <c r="H24" s="132">
        <v>1990</v>
      </c>
      <c r="I24" s="134">
        <v>40725</v>
      </c>
      <c r="J24" s="135"/>
    </row>
    <row r="25" spans="1:10" ht="16.5" customHeight="1" x14ac:dyDescent="0.25">
      <c r="A25" s="130" t="s">
        <v>6870</v>
      </c>
      <c r="B25" s="131" t="str">
        <f t="shared" si="0"/>
        <v>05805 - Henry Clinic</v>
      </c>
      <c r="C25" s="132" t="s">
        <v>160</v>
      </c>
      <c r="D25" s="132" t="s">
        <v>177</v>
      </c>
      <c r="E25" s="132" t="s">
        <v>162</v>
      </c>
      <c r="F25" s="132" t="s">
        <v>163</v>
      </c>
      <c r="G25" s="133">
        <v>17610</v>
      </c>
      <c r="H25" s="132">
        <v>1990</v>
      </c>
      <c r="I25" s="134">
        <v>40725</v>
      </c>
      <c r="J25" s="135"/>
    </row>
    <row r="26" spans="1:10" ht="16.5" customHeight="1" x14ac:dyDescent="0.25">
      <c r="A26" s="130" t="s">
        <v>6871</v>
      </c>
      <c r="B26" s="131" t="str">
        <f t="shared" si="0"/>
        <v>05806 - Dogwood Housing</v>
      </c>
      <c r="C26" s="132" t="s">
        <v>160</v>
      </c>
      <c r="D26" s="132" t="s">
        <v>178</v>
      </c>
      <c r="E26" s="132" t="s">
        <v>162</v>
      </c>
      <c r="F26" s="132" t="s">
        <v>163</v>
      </c>
      <c r="G26" s="133">
        <v>19000</v>
      </c>
      <c r="H26" s="132">
        <v>1990</v>
      </c>
      <c r="I26" s="134">
        <v>40725</v>
      </c>
      <c r="J26" s="135"/>
    </row>
    <row r="27" spans="1:10" ht="16.5" customHeight="1" x14ac:dyDescent="0.25">
      <c r="A27" s="130" t="s">
        <v>6872</v>
      </c>
      <c r="B27" s="131" t="str">
        <f t="shared" si="0"/>
        <v>05807 - Henry Housing Admin.</v>
      </c>
      <c r="C27" s="132" t="s">
        <v>160</v>
      </c>
      <c r="D27" s="132" t="s">
        <v>179</v>
      </c>
      <c r="E27" s="132" t="s">
        <v>162</v>
      </c>
      <c r="F27" s="132" t="s">
        <v>163</v>
      </c>
      <c r="G27" s="133">
        <v>2500</v>
      </c>
      <c r="H27" s="132">
        <v>1990</v>
      </c>
      <c r="I27" s="134">
        <v>40725</v>
      </c>
      <c r="J27" s="135"/>
    </row>
    <row r="28" spans="1:10" ht="16.5" customHeight="1" x14ac:dyDescent="0.25">
      <c r="A28" s="130" t="s">
        <v>6873</v>
      </c>
      <c r="B28" s="131" t="str">
        <f t="shared" si="0"/>
        <v>05808 - Henry Intake</v>
      </c>
      <c r="C28" s="132" t="s">
        <v>160</v>
      </c>
      <c r="D28" s="132" t="s">
        <v>180</v>
      </c>
      <c r="E28" s="132" t="s">
        <v>162</v>
      </c>
      <c r="F28" s="132" t="s">
        <v>163</v>
      </c>
      <c r="G28" s="133">
        <v>3100</v>
      </c>
      <c r="H28" s="132">
        <v>1990</v>
      </c>
      <c r="I28" s="134">
        <v>40725</v>
      </c>
      <c r="J28" s="135"/>
    </row>
    <row r="29" spans="1:10" ht="16.5" customHeight="1" x14ac:dyDescent="0.25">
      <c r="A29" s="130" t="s">
        <v>6874</v>
      </c>
      <c r="B29" s="131" t="str">
        <f t="shared" si="0"/>
        <v>05809 - Aspen Housing</v>
      </c>
      <c r="C29" s="132" t="s">
        <v>160</v>
      </c>
      <c r="D29" s="132" t="s">
        <v>181</v>
      </c>
      <c r="E29" s="132" t="s">
        <v>162</v>
      </c>
      <c r="F29" s="132" t="s">
        <v>163</v>
      </c>
      <c r="G29" s="133">
        <v>31950</v>
      </c>
      <c r="H29" s="132">
        <v>1990</v>
      </c>
      <c r="I29" s="134">
        <v>40725</v>
      </c>
      <c r="J29" s="135"/>
    </row>
    <row r="30" spans="1:10" ht="16.5" customHeight="1" x14ac:dyDescent="0.25">
      <c r="A30" s="130" t="s">
        <v>6875</v>
      </c>
      <c r="B30" s="131" t="str">
        <f t="shared" si="0"/>
        <v>05810 - Birch Housing</v>
      </c>
      <c r="C30" s="132" t="s">
        <v>160</v>
      </c>
      <c r="D30" s="132" t="s">
        <v>182</v>
      </c>
      <c r="E30" s="132" t="s">
        <v>162</v>
      </c>
      <c r="F30" s="132" t="s">
        <v>163</v>
      </c>
      <c r="G30" s="133">
        <v>31950</v>
      </c>
      <c r="H30" s="132">
        <v>1990</v>
      </c>
      <c r="I30" s="134">
        <v>40725</v>
      </c>
      <c r="J30" s="135"/>
    </row>
    <row r="31" spans="1:10" ht="16.5" customHeight="1" x14ac:dyDescent="0.25">
      <c r="A31" s="130" t="s">
        <v>6876</v>
      </c>
      <c r="B31" s="131" t="str">
        <f t="shared" si="0"/>
        <v>05811 - Cedar Housing</v>
      </c>
      <c r="C31" s="132" t="s">
        <v>160</v>
      </c>
      <c r="D31" s="132" t="s">
        <v>183</v>
      </c>
      <c r="E31" s="132" t="s">
        <v>162</v>
      </c>
      <c r="F31" s="132" t="s">
        <v>163</v>
      </c>
      <c r="G31" s="133">
        <v>31950</v>
      </c>
      <c r="H31" s="132">
        <v>1990</v>
      </c>
      <c r="I31" s="134">
        <v>40725</v>
      </c>
      <c r="J31" s="135"/>
    </row>
    <row r="32" spans="1:10" ht="16.5" customHeight="1" x14ac:dyDescent="0.25">
      <c r="A32" s="130" t="s">
        <v>6877</v>
      </c>
      <c r="B32" s="131" t="str">
        <f t="shared" si="0"/>
        <v>05812 - Henry Core Storage</v>
      </c>
      <c r="C32" s="132" t="s">
        <v>160</v>
      </c>
      <c r="D32" s="132" t="s">
        <v>184</v>
      </c>
      <c r="E32" s="132" t="s">
        <v>162</v>
      </c>
      <c r="F32" s="132" t="s">
        <v>163</v>
      </c>
      <c r="G32" s="133">
        <v>10290</v>
      </c>
      <c r="H32" s="132">
        <v>1990</v>
      </c>
      <c r="I32" s="134">
        <v>40725</v>
      </c>
      <c r="J32" s="135"/>
    </row>
    <row r="33" spans="1:10" ht="16.5" customHeight="1" x14ac:dyDescent="0.25">
      <c r="A33" s="130" t="s">
        <v>6878</v>
      </c>
      <c r="B33" s="131" t="str">
        <f t="shared" si="0"/>
        <v>05813 - Administration Building</v>
      </c>
      <c r="C33" s="132" t="s">
        <v>160</v>
      </c>
      <c r="D33" s="132" t="s">
        <v>185</v>
      </c>
      <c r="E33" s="132" t="s">
        <v>162</v>
      </c>
      <c r="F33" s="132" t="s">
        <v>163</v>
      </c>
      <c r="G33" s="133">
        <v>26730</v>
      </c>
      <c r="H33" s="132">
        <v>1990</v>
      </c>
      <c r="I33" s="134">
        <v>40725</v>
      </c>
      <c r="J33" s="135"/>
    </row>
    <row r="34" spans="1:10" ht="16.5" customHeight="1" x14ac:dyDescent="0.25">
      <c r="A34" s="130" t="s">
        <v>6879</v>
      </c>
      <c r="B34" s="131" t="str">
        <f t="shared" si="0"/>
        <v>05814 - Pumphouse</v>
      </c>
      <c r="C34" s="132" t="s">
        <v>160</v>
      </c>
      <c r="D34" s="132" t="s">
        <v>186</v>
      </c>
      <c r="E34" s="132" t="s">
        <v>162</v>
      </c>
      <c r="F34" s="132" t="s">
        <v>163</v>
      </c>
      <c r="G34" s="133">
        <v>646</v>
      </c>
      <c r="H34" s="132">
        <v>1990</v>
      </c>
      <c r="I34" s="134">
        <v>40725</v>
      </c>
      <c r="J34" s="135"/>
    </row>
    <row r="35" spans="1:10" ht="16.5" customHeight="1" x14ac:dyDescent="0.25">
      <c r="A35" s="130" t="s">
        <v>6880</v>
      </c>
      <c r="B35" s="131" t="str">
        <f t="shared" si="0"/>
        <v>05815 - Water Tank #1-500,000 Gallon</v>
      </c>
      <c r="C35" s="132" t="s">
        <v>160</v>
      </c>
      <c r="D35" s="132" t="s">
        <v>187</v>
      </c>
      <c r="E35" s="132" t="s">
        <v>162</v>
      </c>
      <c r="F35" s="132" t="s">
        <v>163</v>
      </c>
      <c r="G35" s="133">
        <v>2828</v>
      </c>
      <c r="H35" s="132">
        <v>1990</v>
      </c>
      <c r="I35" s="134">
        <v>40725</v>
      </c>
      <c r="J35" s="135"/>
    </row>
    <row r="36" spans="1:10" ht="16.5" customHeight="1" x14ac:dyDescent="0.25">
      <c r="A36" s="130" t="s">
        <v>6881</v>
      </c>
      <c r="B36" s="131" t="str">
        <f t="shared" si="0"/>
        <v>07504 - Shooting Range Shed</v>
      </c>
      <c r="C36" s="132" t="s">
        <v>160</v>
      </c>
      <c r="D36" s="132" t="s">
        <v>188</v>
      </c>
      <c r="E36" s="132" t="s">
        <v>162</v>
      </c>
      <c r="F36" s="132" t="s">
        <v>163</v>
      </c>
      <c r="G36" s="133">
        <v>1600</v>
      </c>
      <c r="H36" s="132">
        <v>1993</v>
      </c>
      <c r="I36" s="134">
        <v>40725</v>
      </c>
      <c r="J36" s="135"/>
    </row>
    <row r="37" spans="1:10" ht="16.5" customHeight="1" x14ac:dyDescent="0.25">
      <c r="A37" s="130" t="s">
        <v>6882</v>
      </c>
      <c r="B37" s="131" t="str">
        <f t="shared" si="0"/>
        <v>07944 - Shakedown Trailer (Temporary) with No Furnishing</v>
      </c>
      <c r="C37" s="132" t="s">
        <v>160</v>
      </c>
      <c r="D37" s="132" t="s">
        <v>189</v>
      </c>
      <c r="E37" s="132" t="s">
        <v>162</v>
      </c>
      <c r="F37" s="132" t="s">
        <v>163</v>
      </c>
      <c r="G37" s="133">
        <v>720</v>
      </c>
      <c r="H37" s="132">
        <v>1977</v>
      </c>
      <c r="I37" s="134">
        <v>40725</v>
      </c>
      <c r="J37" s="135"/>
    </row>
    <row r="38" spans="1:10" ht="16.5" customHeight="1" x14ac:dyDescent="0.25">
      <c r="A38" s="130" t="s">
        <v>6883</v>
      </c>
      <c r="B38" s="131" t="str">
        <f t="shared" si="0"/>
        <v>08319 - Henry Chapel</v>
      </c>
      <c r="C38" s="132" t="s">
        <v>160</v>
      </c>
      <c r="D38" s="132" t="s">
        <v>190</v>
      </c>
      <c r="E38" s="132" t="s">
        <v>162</v>
      </c>
      <c r="F38" s="132" t="s">
        <v>163</v>
      </c>
      <c r="G38" s="133">
        <v>4400</v>
      </c>
      <c r="H38" s="132">
        <v>1996</v>
      </c>
      <c r="I38" s="134">
        <v>40725</v>
      </c>
      <c r="J38" s="135"/>
    </row>
    <row r="39" spans="1:10" ht="16.5" customHeight="1" x14ac:dyDescent="0.25">
      <c r="A39" s="130" t="s">
        <v>6884</v>
      </c>
      <c r="B39" s="131" t="str">
        <f t="shared" si="0"/>
        <v>08320 - Watertank #2 (1M gallon)</v>
      </c>
      <c r="C39" s="132" t="s">
        <v>160</v>
      </c>
      <c r="D39" s="132" t="s">
        <v>191</v>
      </c>
      <c r="E39" s="132" t="s">
        <v>162</v>
      </c>
      <c r="F39" s="132" t="s">
        <v>163</v>
      </c>
      <c r="G39" s="133">
        <v>5809</v>
      </c>
      <c r="H39" s="132">
        <v>1996</v>
      </c>
      <c r="I39" s="134">
        <v>40725</v>
      </c>
      <c r="J39" s="135"/>
    </row>
    <row r="40" spans="1:10" ht="16.5" customHeight="1" x14ac:dyDescent="0.25">
      <c r="A40" s="130" t="s">
        <v>6885</v>
      </c>
      <c r="B40" s="131" t="str">
        <f t="shared" si="0"/>
        <v>08868 - Yard Direction Station</v>
      </c>
      <c r="C40" s="132" t="s">
        <v>160</v>
      </c>
      <c r="D40" s="132" t="s">
        <v>192</v>
      </c>
      <c r="E40" s="132" t="s">
        <v>162</v>
      </c>
      <c r="F40" s="132" t="s">
        <v>163</v>
      </c>
      <c r="G40" s="133">
        <v>280</v>
      </c>
      <c r="H40" s="132">
        <v>1998</v>
      </c>
      <c r="I40" s="134">
        <v>40725</v>
      </c>
      <c r="J40" s="135"/>
    </row>
    <row r="41" spans="1:10" ht="16.5" customHeight="1" x14ac:dyDescent="0.25">
      <c r="A41" s="130" t="s">
        <v>6886</v>
      </c>
      <c r="B41" s="131" t="str">
        <f t="shared" si="0"/>
        <v>08869 - UCI Building #1</v>
      </c>
      <c r="C41" s="132" t="s">
        <v>160</v>
      </c>
      <c r="D41" s="132" t="s">
        <v>193</v>
      </c>
      <c r="E41" s="132" t="s">
        <v>162</v>
      </c>
      <c r="F41" s="132" t="s">
        <v>163</v>
      </c>
      <c r="G41" s="133">
        <v>50172</v>
      </c>
      <c r="H41" s="132">
        <v>1998</v>
      </c>
      <c r="I41" s="134">
        <v>40725</v>
      </c>
      <c r="J41" s="135"/>
    </row>
    <row r="42" spans="1:10" ht="16.5" customHeight="1" x14ac:dyDescent="0.25">
      <c r="A42" s="130" t="s">
        <v>6887</v>
      </c>
      <c r="B42" s="131" t="str">
        <f t="shared" si="0"/>
        <v>08870 - Elm Housing</v>
      </c>
      <c r="C42" s="132" t="s">
        <v>160</v>
      </c>
      <c r="D42" s="132" t="s">
        <v>194</v>
      </c>
      <c r="E42" s="132" t="s">
        <v>162</v>
      </c>
      <c r="F42" s="132" t="s">
        <v>163</v>
      </c>
      <c r="G42" s="133">
        <v>29194</v>
      </c>
      <c r="H42" s="132">
        <v>1998</v>
      </c>
      <c r="I42" s="134">
        <v>40725</v>
      </c>
      <c r="J42" s="135"/>
    </row>
    <row r="43" spans="1:10" ht="16.5" customHeight="1" x14ac:dyDescent="0.25">
      <c r="A43" s="130" t="s">
        <v>6888</v>
      </c>
      <c r="B43" s="131" t="str">
        <f t="shared" si="0"/>
        <v>08871 - Elm Support</v>
      </c>
      <c r="C43" s="132" t="s">
        <v>160</v>
      </c>
      <c r="D43" s="132" t="s">
        <v>195</v>
      </c>
      <c r="E43" s="132" t="s">
        <v>162</v>
      </c>
      <c r="F43" s="132" t="s">
        <v>163</v>
      </c>
      <c r="G43" s="133">
        <v>10000</v>
      </c>
      <c r="H43" s="132">
        <v>1998</v>
      </c>
      <c r="I43" s="134">
        <v>40725</v>
      </c>
      <c r="J43" s="135"/>
    </row>
    <row r="44" spans="1:10" ht="16.5" customHeight="1" x14ac:dyDescent="0.25">
      <c r="A44" s="130" t="s">
        <v>6889</v>
      </c>
      <c r="B44" s="131" t="str">
        <f t="shared" si="0"/>
        <v>09209 - Hazardous Material Storage Building</v>
      </c>
      <c r="C44" s="132" t="s">
        <v>160</v>
      </c>
      <c r="D44" s="132" t="s">
        <v>196</v>
      </c>
      <c r="E44" s="132" t="s">
        <v>162</v>
      </c>
      <c r="F44" s="132" t="s">
        <v>163</v>
      </c>
      <c r="G44" s="133">
        <v>2400</v>
      </c>
      <c r="H44" s="132">
        <v>2000</v>
      </c>
      <c r="I44" s="134">
        <v>40725</v>
      </c>
      <c r="J44" s="135"/>
    </row>
    <row r="45" spans="1:10" ht="16.5" customHeight="1" x14ac:dyDescent="0.25">
      <c r="A45" s="130" t="s">
        <v>6890</v>
      </c>
      <c r="B45" s="131" t="str">
        <f t="shared" si="0"/>
        <v>09210 - Tower #3 (CUCF)</v>
      </c>
      <c r="C45" s="132" t="s">
        <v>160</v>
      </c>
      <c r="D45" s="132" t="s">
        <v>197</v>
      </c>
      <c r="E45" s="132" t="s">
        <v>162</v>
      </c>
      <c r="F45" s="132" t="s">
        <v>163</v>
      </c>
      <c r="G45" s="133">
        <v>405</v>
      </c>
      <c r="H45" s="132">
        <v>2000</v>
      </c>
      <c r="I45" s="134">
        <v>40725</v>
      </c>
      <c r="J45" s="135"/>
    </row>
    <row r="46" spans="1:10" ht="16.5" customHeight="1" x14ac:dyDescent="0.25">
      <c r="A46" s="130" t="s">
        <v>6891</v>
      </c>
      <c r="B46" s="131" t="str">
        <f t="shared" si="0"/>
        <v>09211 - Fir Housing</v>
      </c>
      <c r="C46" s="132" t="s">
        <v>160</v>
      </c>
      <c r="D46" s="132" t="s">
        <v>198</v>
      </c>
      <c r="E46" s="132" t="s">
        <v>162</v>
      </c>
      <c r="F46" s="132" t="s">
        <v>163</v>
      </c>
      <c r="G46" s="133">
        <v>32000</v>
      </c>
      <c r="H46" s="132">
        <v>2000</v>
      </c>
      <c r="I46" s="134">
        <v>40725</v>
      </c>
      <c r="J46" s="135"/>
    </row>
    <row r="47" spans="1:10" ht="16.5" customHeight="1" x14ac:dyDescent="0.25">
      <c r="A47" s="130" t="s">
        <v>6892</v>
      </c>
      <c r="B47" s="131" t="str">
        <f t="shared" si="0"/>
        <v>09212 - Fir Support</v>
      </c>
      <c r="C47" s="132" t="s">
        <v>160</v>
      </c>
      <c r="D47" s="132" t="s">
        <v>199</v>
      </c>
      <c r="E47" s="132" t="s">
        <v>162</v>
      </c>
      <c r="F47" s="132" t="s">
        <v>163</v>
      </c>
      <c r="G47" s="133">
        <v>16407</v>
      </c>
      <c r="H47" s="132">
        <v>2000</v>
      </c>
      <c r="I47" s="134">
        <v>40725</v>
      </c>
      <c r="J47" s="135"/>
    </row>
    <row r="48" spans="1:10" ht="16.5" customHeight="1" x14ac:dyDescent="0.25">
      <c r="A48" s="130" t="s">
        <v>6893</v>
      </c>
      <c r="B48" s="131" t="str">
        <f t="shared" si="0"/>
        <v>09304 - UCI Building #2</v>
      </c>
      <c r="C48" s="132" t="s">
        <v>160</v>
      </c>
      <c r="D48" s="132" t="s">
        <v>200</v>
      </c>
      <c r="E48" s="132" t="s">
        <v>162</v>
      </c>
      <c r="F48" s="132" t="s">
        <v>163</v>
      </c>
      <c r="G48" s="133">
        <v>25500</v>
      </c>
      <c r="H48" s="132">
        <v>2000</v>
      </c>
      <c r="I48" s="134">
        <v>40725</v>
      </c>
      <c r="J48" s="135"/>
    </row>
    <row r="49" spans="1:10" ht="16.5" customHeight="1" x14ac:dyDescent="0.25">
      <c r="A49" s="130" t="s">
        <v>6894</v>
      </c>
      <c r="B49" s="131" t="str">
        <f t="shared" si="0"/>
        <v>09457 - Chiller Plant</v>
      </c>
      <c r="C49" s="132" t="s">
        <v>160</v>
      </c>
      <c r="D49" s="132" t="s">
        <v>201</v>
      </c>
      <c r="E49" s="132" t="s">
        <v>162</v>
      </c>
      <c r="F49" s="132" t="s">
        <v>163</v>
      </c>
      <c r="G49" s="133">
        <v>1450</v>
      </c>
      <c r="H49" s="132">
        <v>2002</v>
      </c>
      <c r="I49" s="134">
        <v>40725</v>
      </c>
      <c r="J49" s="135"/>
    </row>
    <row r="50" spans="1:10" ht="16.5" customHeight="1" x14ac:dyDescent="0.25">
      <c r="A50" s="130" t="s">
        <v>6895</v>
      </c>
      <c r="B50" s="131" t="str">
        <f t="shared" si="0"/>
        <v>12277 - Ironwood Housing</v>
      </c>
      <c r="C50" s="132" t="s">
        <v>160</v>
      </c>
      <c r="D50" s="132" t="s">
        <v>202</v>
      </c>
      <c r="E50" s="132" t="s">
        <v>162</v>
      </c>
      <c r="F50" s="132" t="s">
        <v>163</v>
      </c>
      <c r="G50" s="133">
        <v>35652</v>
      </c>
      <c r="H50" s="132">
        <v>2016</v>
      </c>
      <c r="I50" s="134">
        <v>41884</v>
      </c>
      <c r="J50" s="135"/>
    </row>
    <row r="51" spans="1:10" ht="16.5" customHeight="1" x14ac:dyDescent="0.25">
      <c r="A51" s="130" t="s">
        <v>6896</v>
      </c>
      <c r="B51" s="131" t="str">
        <f t="shared" si="0"/>
        <v>12606 - Maintenance/Lock-shop</v>
      </c>
      <c r="C51" s="132" t="s">
        <v>160</v>
      </c>
      <c r="D51" s="132" t="s">
        <v>203</v>
      </c>
      <c r="E51" s="132" t="s">
        <v>204</v>
      </c>
      <c r="F51" s="132" t="s">
        <v>163</v>
      </c>
      <c r="G51" s="133">
        <v>4846</v>
      </c>
      <c r="H51" s="132">
        <v>2005</v>
      </c>
      <c r="I51" s="134">
        <v>40725</v>
      </c>
      <c r="J51" s="135"/>
    </row>
    <row r="52" spans="1:10" ht="16.5" customHeight="1" x14ac:dyDescent="0.25">
      <c r="A52" s="130" t="s">
        <v>6897</v>
      </c>
      <c r="B52" s="131" t="str">
        <f t="shared" si="0"/>
        <v>12607 - Hickory Housing/CUCF</v>
      </c>
      <c r="C52" s="132" t="s">
        <v>160</v>
      </c>
      <c r="D52" s="132" t="s">
        <v>205</v>
      </c>
      <c r="E52" s="132" t="s">
        <v>204</v>
      </c>
      <c r="F52" s="132" t="s">
        <v>163</v>
      </c>
      <c r="G52" s="133">
        <v>56500</v>
      </c>
      <c r="H52" s="132">
        <v>2010</v>
      </c>
      <c r="I52" s="134">
        <v>40725</v>
      </c>
      <c r="J52" s="135"/>
    </row>
    <row r="53" spans="1:10" ht="16.5" customHeight="1" x14ac:dyDescent="0.25">
      <c r="A53" s="130" t="s">
        <v>6898</v>
      </c>
      <c r="B53" s="131" t="str">
        <f t="shared" si="0"/>
        <v>12608 - Gale Housing/CUCF</v>
      </c>
      <c r="C53" s="132" t="s">
        <v>160</v>
      </c>
      <c r="D53" s="132" t="s">
        <v>206</v>
      </c>
      <c r="E53" s="132" t="s">
        <v>204</v>
      </c>
      <c r="F53" s="132" t="s">
        <v>163</v>
      </c>
      <c r="G53" s="133">
        <v>40593</v>
      </c>
      <c r="H53" s="132">
        <v>2007</v>
      </c>
      <c r="I53" s="134">
        <v>40725</v>
      </c>
      <c r="J53" s="135"/>
    </row>
    <row r="54" spans="1:10" ht="16.5" customHeight="1" x14ac:dyDescent="0.25">
      <c r="A54" s="130" t="s">
        <v>6899</v>
      </c>
      <c r="B54" s="131" t="str">
        <f t="shared" si="0"/>
        <v>16406 - Horse Barn</v>
      </c>
      <c r="C54" s="132" t="s">
        <v>160</v>
      </c>
      <c r="D54" s="132" t="s">
        <v>207</v>
      </c>
      <c r="E54" s="132" t="s">
        <v>162</v>
      </c>
      <c r="F54" s="132" t="s">
        <v>163</v>
      </c>
      <c r="G54" s="133">
        <v>3075</v>
      </c>
      <c r="H54" s="132">
        <v>2009</v>
      </c>
      <c r="I54" s="134">
        <v>40725</v>
      </c>
      <c r="J54" s="135"/>
    </row>
    <row r="55" spans="1:10" ht="16.5" customHeight="1" x14ac:dyDescent="0.25">
      <c r="A55" s="130" t="s">
        <v>6900</v>
      </c>
      <c r="B55" s="131" t="str">
        <f t="shared" si="0"/>
        <v>111280 - North Intake</v>
      </c>
      <c r="C55" s="132" t="s">
        <v>160</v>
      </c>
      <c r="D55" s="132" t="s">
        <v>208</v>
      </c>
      <c r="E55" s="132" t="s">
        <v>162</v>
      </c>
      <c r="F55" s="132" t="s">
        <v>163</v>
      </c>
      <c r="G55" s="133">
        <v>8368</v>
      </c>
      <c r="H55" s="132">
        <v>2016</v>
      </c>
      <c r="I55" s="134">
        <v>45915</v>
      </c>
      <c r="J55" s="135"/>
    </row>
    <row r="56" spans="1:10" ht="16.5" customHeight="1" x14ac:dyDescent="0.25">
      <c r="A56" s="130" t="s">
        <v>6901</v>
      </c>
      <c r="B56" s="131" t="str">
        <f t="shared" si="0"/>
        <v>111281 - West 1 Monroe</v>
      </c>
      <c r="C56" s="132" t="s">
        <v>160</v>
      </c>
      <c r="D56" s="132" t="s">
        <v>209</v>
      </c>
      <c r="E56" s="132" t="s">
        <v>162</v>
      </c>
      <c r="F56" s="132" t="s">
        <v>163</v>
      </c>
      <c r="G56" s="133">
        <v>17863</v>
      </c>
      <c r="H56" s="132">
        <v>2016</v>
      </c>
      <c r="I56" s="134">
        <v>45915</v>
      </c>
      <c r="J56" s="135"/>
    </row>
    <row r="57" spans="1:10" ht="16.5" customHeight="1" x14ac:dyDescent="0.25">
      <c r="A57" s="130" t="s">
        <v>6902</v>
      </c>
      <c r="B57" s="131" t="str">
        <f t="shared" si="0"/>
        <v>111288 - Kennel Building</v>
      </c>
      <c r="C57" s="132" t="s">
        <v>160</v>
      </c>
      <c r="D57" s="132" t="s">
        <v>210</v>
      </c>
      <c r="E57" s="132" t="s">
        <v>211</v>
      </c>
      <c r="F57" s="132" t="s">
        <v>163</v>
      </c>
      <c r="G57" s="133">
        <v>2034</v>
      </c>
      <c r="H57" s="132">
        <v>2016</v>
      </c>
      <c r="I57" s="134">
        <v>45915</v>
      </c>
      <c r="J57" s="135"/>
    </row>
    <row r="58" spans="1:10" ht="16.5" customHeight="1" x14ac:dyDescent="0.25">
      <c r="A58" s="130" t="s">
        <v>6903</v>
      </c>
      <c r="B58" s="131" t="str">
        <f t="shared" si="0"/>
        <v>06756 - Fred House Training Academy</v>
      </c>
      <c r="C58" s="132" t="s">
        <v>215</v>
      </c>
      <c r="D58" s="132" t="s">
        <v>216</v>
      </c>
      <c r="E58" s="132" t="s">
        <v>217</v>
      </c>
      <c r="F58" s="132" t="s">
        <v>214</v>
      </c>
      <c r="G58" s="133">
        <v>26000</v>
      </c>
      <c r="H58" s="132">
        <v>1985</v>
      </c>
      <c r="I58" s="134">
        <v>40725</v>
      </c>
      <c r="J58" s="135"/>
    </row>
    <row r="59" spans="1:10" ht="16.5" customHeight="1" x14ac:dyDescent="0.25">
      <c r="A59" s="130" t="s">
        <v>6904</v>
      </c>
      <c r="B59" s="131" t="str">
        <f t="shared" si="0"/>
        <v>06947 - Pump House</v>
      </c>
      <c r="C59" s="132" t="s">
        <v>215</v>
      </c>
      <c r="D59" s="132" t="s">
        <v>218</v>
      </c>
      <c r="E59" s="132" t="s">
        <v>219</v>
      </c>
      <c r="F59" s="132" t="s">
        <v>214</v>
      </c>
      <c r="G59" s="133">
        <v>304</v>
      </c>
      <c r="H59" s="132">
        <v>1985</v>
      </c>
      <c r="I59" s="134">
        <v>40725</v>
      </c>
      <c r="J59" s="135"/>
    </row>
    <row r="60" spans="1:10" ht="16.5" customHeight="1" x14ac:dyDescent="0.25">
      <c r="A60" s="130" t="s">
        <v>6905</v>
      </c>
      <c r="B60" s="131" t="str">
        <f t="shared" si="0"/>
        <v>06948 - Maint Garage/Armory</v>
      </c>
      <c r="C60" s="132" t="s">
        <v>215</v>
      </c>
      <c r="D60" s="132" t="s">
        <v>220</v>
      </c>
      <c r="E60" s="132" t="s">
        <v>221</v>
      </c>
      <c r="F60" s="132" t="s">
        <v>214</v>
      </c>
      <c r="G60" s="133">
        <v>720</v>
      </c>
      <c r="H60" s="132">
        <v>1985</v>
      </c>
      <c r="I60" s="134">
        <v>40725</v>
      </c>
      <c r="J60" s="135"/>
    </row>
    <row r="61" spans="1:10" ht="16.5" customHeight="1" x14ac:dyDescent="0.25">
      <c r="A61" s="130" t="s">
        <v>6906</v>
      </c>
      <c r="B61" s="131" t="str">
        <f t="shared" si="0"/>
        <v>08396 - Training Academy Modular #2</v>
      </c>
      <c r="C61" s="132" t="s">
        <v>215</v>
      </c>
      <c r="D61" s="132" t="s">
        <v>222</v>
      </c>
      <c r="E61" s="132" t="s">
        <v>223</v>
      </c>
      <c r="F61" s="132" t="s">
        <v>214</v>
      </c>
      <c r="G61" s="133">
        <v>1036</v>
      </c>
      <c r="H61" s="132">
        <v>1996</v>
      </c>
      <c r="I61" s="134">
        <v>40725</v>
      </c>
      <c r="J61" s="135"/>
    </row>
    <row r="62" spans="1:10" ht="16.5" customHeight="1" x14ac:dyDescent="0.25">
      <c r="A62" s="130" t="s">
        <v>6907</v>
      </c>
      <c r="B62" s="131" t="str">
        <f t="shared" si="0"/>
        <v>08397 - Training Academy Modular #1</v>
      </c>
      <c r="C62" s="132" t="s">
        <v>215</v>
      </c>
      <c r="D62" s="132" t="s">
        <v>224</v>
      </c>
      <c r="E62" s="132" t="s">
        <v>223</v>
      </c>
      <c r="F62" s="132" t="s">
        <v>214</v>
      </c>
      <c r="G62" s="133">
        <v>1036</v>
      </c>
      <c r="H62" s="132">
        <v>1996</v>
      </c>
      <c r="I62" s="134">
        <v>40725</v>
      </c>
      <c r="J62" s="135"/>
    </row>
    <row r="63" spans="1:10" ht="16.5" customHeight="1" x14ac:dyDescent="0.25">
      <c r="A63" s="130" t="s">
        <v>6908</v>
      </c>
      <c r="B63" s="131" t="str">
        <f t="shared" si="0"/>
        <v>09270 - UDC Administration Building</v>
      </c>
      <c r="C63" s="132" t="s">
        <v>215</v>
      </c>
      <c r="D63" s="132" t="s">
        <v>225</v>
      </c>
      <c r="E63" s="132" t="s">
        <v>226</v>
      </c>
      <c r="F63" s="132" t="s">
        <v>214</v>
      </c>
      <c r="G63" s="133">
        <v>61080</v>
      </c>
      <c r="H63" s="132">
        <v>2001</v>
      </c>
      <c r="I63" s="134">
        <v>40725</v>
      </c>
      <c r="J63" s="135"/>
    </row>
    <row r="64" spans="1:10" ht="16.5" customHeight="1" x14ac:dyDescent="0.25">
      <c r="A64" s="130" t="s">
        <v>6909</v>
      </c>
      <c r="B64" s="131" t="str">
        <f t="shared" si="0"/>
        <v>10495 - S L County Water Pump House</v>
      </c>
      <c r="C64" s="132" t="s">
        <v>215</v>
      </c>
      <c r="D64" s="132" t="s">
        <v>227</v>
      </c>
      <c r="E64" s="132" t="s">
        <v>228</v>
      </c>
      <c r="F64" s="132" t="s">
        <v>214</v>
      </c>
      <c r="G64" s="133">
        <v>324</v>
      </c>
      <c r="H64" s="132">
        <v>1981</v>
      </c>
      <c r="I64" s="134">
        <v>40725</v>
      </c>
      <c r="J64" s="135"/>
    </row>
    <row r="65" spans="1:10" ht="16.5" customHeight="1" x14ac:dyDescent="0.25">
      <c r="A65" s="130" t="s">
        <v>6910</v>
      </c>
      <c r="B65" s="131" t="str">
        <f t="shared" si="0"/>
        <v>10496 - Water Tank 200,000 gallon</v>
      </c>
      <c r="C65" s="132" t="s">
        <v>215</v>
      </c>
      <c r="D65" s="132" t="s">
        <v>229</v>
      </c>
      <c r="E65" s="132" t="s">
        <v>228</v>
      </c>
      <c r="F65" s="132" t="s">
        <v>214</v>
      </c>
      <c r="G65" s="133">
        <v>2827</v>
      </c>
      <c r="H65" s="132">
        <v>1970</v>
      </c>
      <c r="I65" s="134">
        <v>40725</v>
      </c>
      <c r="J65" s="135"/>
    </row>
    <row r="66" spans="1:10" ht="16.5" customHeight="1" x14ac:dyDescent="0.25">
      <c r="A66" s="130" t="s">
        <v>6911</v>
      </c>
      <c r="B66" s="131" t="str">
        <f t="shared" si="0"/>
        <v>10497 - Water Tank 400,000 gal</v>
      </c>
      <c r="C66" s="132" t="s">
        <v>215</v>
      </c>
      <c r="D66" s="132" t="s">
        <v>230</v>
      </c>
      <c r="E66" s="132" t="s">
        <v>228</v>
      </c>
      <c r="F66" s="132" t="s">
        <v>214</v>
      </c>
      <c r="G66" s="133">
        <v>4778</v>
      </c>
      <c r="H66" s="132">
        <v>1970</v>
      </c>
      <c r="I66" s="134">
        <v>40725</v>
      </c>
      <c r="J66" s="135"/>
    </row>
    <row r="67" spans="1:10" ht="16.5" customHeight="1" x14ac:dyDescent="0.25">
      <c r="A67" s="130" t="s">
        <v>6912</v>
      </c>
      <c r="B67" s="131" t="str">
        <f t="shared" si="0"/>
        <v>12272 - Admin. Maintenance Shop</v>
      </c>
      <c r="C67" s="132" t="s">
        <v>215</v>
      </c>
      <c r="D67" s="132" t="s">
        <v>231</v>
      </c>
      <c r="E67" s="132" t="s">
        <v>232</v>
      </c>
      <c r="F67" s="132" t="s">
        <v>214</v>
      </c>
      <c r="G67" s="133">
        <v>2400</v>
      </c>
      <c r="H67" s="132">
        <v>2008</v>
      </c>
      <c r="I67" s="134">
        <v>40725</v>
      </c>
      <c r="J67" s="135"/>
    </row>
    <row r="68" spans="1:10" ht="16.5" customHeight="1" x14ac:dyDescent="0.25">
      <c r="A68" s="130" t="s">
        <v>6913</v>
      </c>
      <c r="B68" s="131" t="str">
        <f t="shared" ref="B68:B131" si="1">_xlfn.CONCAT(A68," - ",D68)</f>
        <v>18895 - FBI / UDC Firing Range &amp; Training Facility</v>
      </c>
      <c r="C68" s="132" t="s">
        <v>215</v>
      </c>
      <c r="D68" s="132" t="s">
        <v>233</v>
      </c>
      <c r="E68" s="132" t="s">
        <v>234</v>
      </c>
      <c r="F68" s="132" t="s">
        <v>145</v>
      </c>
      <c r="G68" s="133">
        <v>2940</v>
      </c>
      <c r="H68" s="132">
        <v>2020</v>
      </c>
      <c r="I68" s="134">
        <v>44208</v>
      </c>
      <c r="J68" s="135"/>
    </row>
    <row r="69" spans="1:10" ht="16.5" customHeight="1" x14ac:dyDescent="0.25">
      <c r="A69" s="130" t="s">
        <v>6914</v>
      </c>
      <c r="B69" s="131" t="str">
        <f t="shared" si="1"/>
        <v>18902 - USCF Warehouse</v>
      </c>
      <c r="C69" s="132" t="s">
        <v>215</v>
      </c>
      <c r="D69" s="132" t="s">
        <v>235</v>
      </c>
      <c r="E69" s="132" t="s">
        <v>234</v>
      </c>
      <c r="F69" s="132" t="s">
        <v>145</v>
      </c>
      <c r="G69" s="133">
        <v>53858</v>
      </c>
      <c r="H69" s="132">
        <v>2020</v>
      </c>
      <c r="I69" s="134">
        <v>44113</v>
      </c>
      <c r="J69" s="135"/>
    </row>
    <row r="70" spans="1:10" ht="16.5" customHeight="1" x14ac:dyDescent="0.25">
      <c r="A70" s="130" t="s">
        <v>6915</v>
      </c>
      <c r="B70" s="131" t="str">
        <f t="shared" si="1"/>
        <v>21221 - USCF Male Maximum Security (Antelope)</v>
      </c>
      <c r="C70" s="132" t="s">
        <v>215</v>
      </c>
      <c r="D70" s="132" t="s">
        <v>236</v>
      </c>
      <c r="E70" s="132" t="s">
        <v>234</v>
      </c>
      <c r="F70" s="132" t="s">
        <v>145</v>
      </c>
      <c r="G70" s="133">
        <v>130432</v>
      </c>
      <c r="H70" s="132">
        <v>2021</v>
      </c>
      <c r="I70" s="134">
        <v>44392</v>
      </c>
      <c r="J70" s="135"/>
    </row>
    <row r="71" spans="1:10" ht="16.5" customHeight="1" x14ac:dyDescent="0.25">
      <c r="A71" s="130" t="s">
        <v>6916</v>
      </c>
      <c r="B71" s="131" t="str">
        <f t="shared" si="1"/>
        <v>21222 - USCF General Population 2 (Bear 2)</v>
      </c>
      <c r="C71" s="132" t="s">
        <v>215</v>
      </c>
      <c r="D71" s="132" t="s">
        <v>237</v>
      </c>
      <c r="E71" s="132" t="s">
        <v>234</v>
      </c>
      <c r="F71" s="132" t="s">
        <v>145</v>
      </c>
      <c r="G71" s="133">
        <v>47284</v>
      </c>
      <c r="H71" s="132">
        <v>2021</v>
      </c>
      <c r="I71" s="134">
        <v>44392</v>
      </c>
      <c r="J71" s="135"/>
    </row>
    <row r="72" spans="1:10" ht="16.5" customHeight="1" x14ac:dyDescent="0.25">
      <c r="A72" s="130" t="s">
        <v>6917</v>
      </c>
      <c r="B72" s="131" t="str">
        <f t="shared" si="1"/>
        <v>21223 - USCF General Population 4 (Bear 4)</v>
      </c>
      <c r="C72" s="132" t="s">
        <v>215</v>
      </c>
      <c r="D72" s="132" t="s">
        <v>238</v>
      </c>
      <c r="E72" s="132" t="s">
        <v>234</v>
      </c>
      <c r="F72" s="132" t="s">
        <v>145</v>
      </c>
      <c r="G72" s="133">
        <v>52119</v>
      </c>
      <c r="H72" s="132">
        <v>2021</v>
      </c>
      <c r="I72" s="134">
        <v>44392</v>
      </c>
      <c r="J72" s="135"/>
    </row>
    <row r="73" spans="1:10" ht="16.5" customHeight="1" x14ac:dyDescent="0.25">
      <c r="A73" s="130" t="s">
        <v>6918</v>
      </c>
      <c r="B73" s="131" t="str">
        <f t="shared" si="1"/>
        <v>21224 - USCF Medical and Mental Health (Currant)</v>
      </c>
      <c r="C73" s="132" t="s">
        <v>215</v>
      </c>
      <c r="D73" s="132" t="s">
        <v>239</v>
      </c>
      <c r="E73" s="132" t="s">
        <v>234</v>
      </c>
      <c r="F73" s="132" t="s">
        <v>145</v>
      </c>
      <c r="G73" s="133">
        <v>147245</v>
      </c>
      <c r="H73" s="132">
        <v>2021</v>
      </c>
      <c r="I73" s="134">
        <v>44392</v>
      </c>
      <c r="J73" s="135"/>
    </row>
    <row r="74" spans="1:10" ht="16.5" customHeight="1" x14ac:dyDescent="0.25">
      <c r="A74" s="130" t="s">
        <v>6919</v>
      </c>
      <c r="B74" s="131" t="str">
        <f t="shared" si="1"/>
        <v>21225 - USCF General Population 3 (Bear 3)</v>
      </c>
      <c r="C74" s="132" t="s">
        <v>215</v>
      </c>
      <c r="D74" s="132" t="s">
        <v>240</v>
      </c>
      <c r="E74" s="132" t="s">
        <v>234</v>
      </c>
      <c r="F74" s="132" t="s">
        <v>145</v>
      </c>
      <c r="G74" s="133">
        <v>45424</v>
      </c>
      <c r="H74" s="132">
        <v>2021</v>
      </c>
      <c r="I74" s="134">
        <v>44392</v>
      </c>
      <c r="J74" s="135"/>
    </row>
    <row r="75" spans="1:10" ht="16.5" customHeight="1" x14ac:dyDescent="0.25">
      <c r="A75" s="130" t="s">
        <v>6920</v>
      </c>
      <c r="B75" s="131" t="str">
        <f t="shared" si="1"/>
        <v>21226 - USCF Movement and Critical Incident Response Team (Security)</v>
      </c>
      <c r="C75" s="132" t="s">
        <v>215</v>
      </c>
      <c r="D75" s="132" t="s">
        <v>241</v>
      </c>
      <c r="E75" s="132" t="s">
        <v>234</v>
      </c>
      <c r="F75" s="132" t="s">
        <v>145</v>
      </c>
      <c r="G75" s="133">
        <v>21750</v>
      </c>
      <c r="H75" s="132">
        <v>2021</v>
      </c>
      <c r="I75" s="134">
        <v>44392</v>
      </c>
      <c r="J75" s="135"/>
    </row>
    <row r="76" spans="1:10" ht="16.5" customHeight="1" x14ac:dyDescent="0.25">
      <c r="A76" s="130" t="s">
        <v>6921</v>
      </c>
      <c r="B76" s="131" t="str">
        <f t="shared" si="1"/>
        <v>21227 - USCF Administration (Stephen Anderson)</v>
      </c>
      <c r="C76" s="132" t="s">
        <v>215</v>
      </c>
      <c r="D76" s="132" t="s">
        <v>242</v>
      </c>
      <c r="E76" s="132" t="s">
        <v>234</v>
      </c>
      <c r="F76" s="132" t="s">
        <v>145</v>
      </c>
      <c r="G76" s="133">
        <v>38640</v>
      </c>
      <c r="H76" s="132">
        <v>2021</v>
      </c>
      <c r="I76" s="134">
        <v>44392</v>
      </c>
      <c r="J76" s="135"/>
    </row>
    <row r="77" spans="1:10" ht="16.5" customHeight="1" x14ac:dyDescent="0.25">
      <c r="A77" s="130" t="s">
        <v>6922</v>
      </c>
      <c r="B77" s="131" t="str">
        <f t="shared" si="1"/>
        <v>21228 - USCF Utah Correctional Industries (VT)</v>
      </c>
      <c r="C77" s="132" t="s">
        <v>215</v>
      </c>
      <c r="D77" s="132" t="s">
        <v>243</v>
      </c>
      <c r="E77" s="132" t="s">
        <v>234</v>
      </c>
      <c r="F77" s="132" t="s">
        <v>145</v>
      </c>
      <c r="G77" s="133">
        <v>83104</v>
      </c>
      <c r="H77" s="132">
        <v>2021</v>
      </c>
      <c r="I77" s="134">
        <v>44392</v>
      </c>
      <c r="J77" s="135"/>
    </row>
    <row r="78" spans="1:10" ht="16.5" customHeight="1" x14ac:dyDescent="0.25">
      <c r="A78" s="130" t="s">
        <v>6923</v>
      </c>
      <c r="B78" s="131" t="str">
        <f t="shared" si="1"/>
        <v>21229 - USCF General Population 1 (Bear 1)</v>
      </c>
      <c r="C78" s="132" t="s">
        <v>215</v>
      </c>
      <c r="D78" s="132" t="s">
        <v>244</v>
      </c>
      <c r="E78" s="132" t="s">
        <v>234</v>
      </c>
      <c r="F78" s="132" t="s">
        <v>145</v>
      </c>
      <c r="G78" s="133">
        <v>52776</v>
      </c>
      <c r="H78" s="132">
        <v>2021</v>
      </c>
      <c r="I78" s="134">
        <v>44392</v>
      </c>
      <c r="J78" s="135"/>
    </row>
    <row r="79" spans="1:10" ht="16.5" customHeight="1" x14ac:dyDescent="0.25">
      <c r="A79" s="130" t="s">
        <v>6924</v>
      </c>
      <c r="B79" s="131" t="str">
        <f t="shared" si="1"/>
        <v>21230 - USCF Headworks</v>
      </c>
      <c r="C79" s="132" t="s">
        <v>215</v>
      </c>
      <c r="D79" s="132" t="s">
        <v>245</v>
      </c>
      <c r="E79" s="132" t="s">
        <v>234</v>
      </c>
      <c r="F79" s="132" t="s">
        <v>145</v>
      </c>
      <c r="G79" s="133">
        <v>968</v>
      </c>
      <c r="H79" s="132">
        <v>2021</v>
      </c>
      <c r="I79" s="134">
        <v>44396</v>
      </c>
      <c r="J79" s="135"/>
    </row>
    <row r="80" spans="1:10" ht="16.5" customHeight="1" x14ac:dyDescent="0.25">
      <c r="A80" s="130" t="s">
        <v>6925</v>
      </c>
      <c r="B80" s="131" t="str">
        <f t="shared" si="1"/>
        <v>21231 - USCF Condenser Water Facility</v>
      </c>
      <c r="C80" s="132" t="s">
        <v>215</v>
      </c>
      <c r="D80" s="132" t="s">
        <v>246</v>
      </c>
      <c r="E80" s="132" t="s">
        <v>234</v>
      </c>
      <c r="F80" s="132" t="s">
        <v>145</v>
      </c>
      <c r="G80" s="133">
        <v>5207</v>
      </c>
      <c r="H80" s="132">
        <v>2021</v>
      </c>
      <c r="I80" s="134">
        <v>44396</v>
      </c>
      <c r="J80" s="135"/>
    </row>
    <row r="81" spans="1:10" ht="16.5" customHeight="1" x14ac:dyDescent="0.25">
      <c r="A81" s="130" t="s">
        <v>6926</v>
      </c>
      <c r="B81" s="131" t="str">
        <f t="shared" si="1"/>
        <v>21232 - USCF Fire Water Pump Station</v>
      </c>
      <c r="C81" s="132" t="s">
        <v>215</v>
      </c>
      <c r="D81" s="132" t="s">
        <v>247</v>
      </c>
      <c r="E81" s="132" t="s">
        <v>234</v>
      </c>
      <c r="F81" s="132" t="s">
        <v>145</v>
      </c>
      <c r="G81" s="133">
        <v>3220</v>
      </c>
      <c r="H81" s="132">
        <v>2021</v>
      </c>
      <c r="I81" s="134">
        <v>44396</v>
      </c>
      <c r="J81" s="135"/>
    </row>
    <row r="82" spans="1:10" ht="16.5" customHeight="1" x14ac:dyDescent="0.25">
      <c r="A82" s="130" t="s">
        <v>6927</v>
      </c>
      <c r="B82" s="131" t="str">
        <f t="shared" si="1"/>
        <v>100727 - USCF Female General Population (Dell)</v>
      </c>
      <c r="C82" s="132" t="s">
        <v>215</v>
      </c>
      <c r="D82" s="132" t="s">
        <v>248</v>
      </c>
      <c r="E82" s="132" t="s">
        <v>249</v>
      </c>
      <c r="F82" s="132" t="s">
        <v>145</v>
      </c>
      <c r="G82" s="133">
        <v>96110</v>
      </c>
      <c r="H82" s="132">
        <v>2022</v>
      </c>
      <c r="I82" s="134">
        <v>44651</v>
      </c>
      <c r="J82" s="135"/>
    </row>
    <row r="83" spans="1:10" ht="16.5" customHeight="1" x14ac:dyDescent="0.25">
      <c r="A83" s="130" t="s">
        <v>6928</v>
      </c>
      <c r="B83" s="131" t="str">
        <f t="shared" si="1"/>
        <v>100728 - USCF Female Maximum Security (Emerald)</v>
      </c>
      <c r="C83" s="132" t="s">
        <v>215</v>
      </c>
      <c r="D83" s="132" t="s">
        <v>250</v>
      </c>
      <c r="E83" s="132" t="s">
        <v>249</v>
      </c>
      <c r="F83" s="132" t="s">
        <v>145</v>
      </c>
      <c r="G83" s="133">
        <v>48550</v>
      </c>
      <c r="H83" s="132">
        <v>2022</v>
      </c>
      <c r="I83" s="134">
        <v>44651</v>
      </c>
      <c r="J83" s="135"/>
    </row>
    <row r="84" spans="1:10" ht="16.5" customHeight="1" x14ac:dyDescent="0.25">
      <c r="A84" s="130" t="s">
        <v>6929</v>
      </c>
      <c r="B84" s="131" t="str">
        <f t="shared" si="1"/>
        <v>100729 - USCF Female Food Service (Dell Culinary)</v>
      </c>
      <c r="C84" s="132" t="s">
        <v>215</v>
      </c>
      <c r="D84" s="132" t="s">
        <v>251</v>
      </c>
      <c r="E84" s="132" t="s">
        <v>249</v>
      </c>
      <c r="F84" s="132" t="s">
        <v>145</v>
      </c>
      <c r="G84" s="133">
        <v>12209</v>
      </c>
      <c r="H84" s="132">
        <v>2022</v>
      </c>
      <c r="I84" s="134">
        <v>44651</v>
      </c>
      <c r="J84" s="135"/>
    </row>
    <row r="85" spans="1:10" ht="16.5" customHeight="1" x14ac:dyDescent="0.25">
      <c r="A85" s="130" t="s">
        <v>6930</v>
      </c>
      <c r="B85" s="131" t="str">
        <f t="shared" si="1"/>
        <v>100730 - USCF Female Unit Center (Dell Unit Center, DUC)</v>
      </c>
      <c r="C85" s="132" t="s">
        <v>215</v>
      </c>
      <c r="D85" s="132" t="s">
        <v>252</v>
      </c>
      <c r="E85" s="132" t="s">
        <v>249</v>
      </c>
      <c r="F85" s="132" t="s">
        <v>145</v>
      </c>
      <c r="G85" s="133">
        <v>9932</v>
      </c>
      <c r="H85" s="132">
        <v>2022</v>
      </c>
      <c r="I85" s="134">
        <v>44651</v>
      </c>
      <c r="J85" s="135"/>
    </row>
    <row r="86" spans="1:10" ht="16.5" customHeight="1" x14ac:dyDescent="0.25">
      <c r="A86" s="130" t="s">
        <v>6931</v>
      </c>
      <c r="B86" s="131" t="str">
        <f t="shared" si="1"/>
        <v>100731 - USCF Female Utah Correctional Industries</v>
      </c>
      <c r="C86" s="132" t="s">
        <v>215</v>
      </c>
      <c r="D86" s="132" t="s">
        <v>253</v>
      </c>
      <c r="E86" s="132" t="s">
        <v>249</v>
      </c>
      <c r="F86" s="132" t="s">
        <v>145</v>
      </c>
      <c r="G86" s="133">
        <v>22274</v>
      </c>
      <c r="H86" s="132">
        <v>2022</v>
      </c>
      <c r="I86" s="134">
        <v>44651</v>
      </c>
      <c r="J86" s="135"/>
    </row>
    <row r="87" spans="1:10" ht="16.5" customHeight="1" x14ac:dyDescent="0.25">
      <c r="A87" s="130" t="s">
        <v>6932</v>
      </c>
      <c r="B87" s="131" t="str">
        <f t="shared" si="1"/>
        <v>100732 - USCF General Unit Center (Bear Unit Center, BUC)</v>
      </c>
      <c r="C87" s="132" t="s">
        <v>215</v>
      </c>
      <c r="D87" s="132" t="s">
        <v>254</v>
      </c>
      <c r="E87" s="132" t="s">
        <v>249</v>
      </c>
      <c r="F87" s="132" t="s">
        <v>145</v>
      </c>
      <c r="G87" s="133">
        <v>62247</v>
      </c>
      <c r="H87" s="132">
        <v>2022</v>
      </c>
      <c r="I87" s="134">
        <v>44651</v>
      </c>
      <c r="J87" s="135"/>
    </row>
    <row r="88" spans="1:10" ht="16.5" customHeight="1" x14ac:dyDescent="0.25">
      <c r="A88" s="130" t="s">
        <v>6933</v>
      </c>
      <c r="B88" s="131" t="str">
        <f t="shared" si="1"/>
        <v>100733 - USCF Board of Pardons</v>
      </c>
      <c r="C88" s="132" t="s">
        <v>215</v>
      </c>
      <c r="D88" s="132" t="s">
        <v>255</v>
      </c>
      <c r="E88" s="132" t="s">
        <v>249</v>
      </c>
      <c r="F88" s="132" t="s">
        <v>145</v>
      </c>
      <c r="G88" s="133">
        <v>8333</v>
      </c>
      <c r="H88" s="132">
        <v>2022</v>
      </c>
      <c r="I88" s="134">
        <v>44651</v>
      </c>
      <c r="J88" s="135"/>
    </row>
    <row r="89" spans="1:10" ht="16.5" customHeight="1" x14ac:dyDescent="0.25">
      <c r="A89" s="130" t="s">
        <v>6934</v>
      </c>
      <c r="B89" s="131" t="str">
        <f t="shared" si="1"/>
        <v>100734 - USCF Central Maintenance</v>
      </c>
      <c r="C89" s="132" t="s">
        <v>215</v>
      </c>
      <c r="D89" s="132" t="s">
        <v>256</v>
      </c>
      <c r="E89" s="132" t="s">
        <v>249</v>
      </c>
      <c r="F89" s="132" t="s">
        <v>145</v>
      </c>
      <c r="G89" s="133">
        <v>25179</v>
      </c>
      <c r="H89" s="132">
        <v>2022</v>
      </c>
      <c r="I89" s="134">
        <v>44651</v>
      </c>
      <c r="J89" s="135"/>
    </row>
    <row r="90" spans="1:10" ht="16.5" customHeight="1" x14ac:dyDescent="0.25">
      <c r="A90" s="130" t="s">
        <v>6935</v>
      </c>
      <c r="B90" s="131" t="str">
        <f t="shared" si="1"/>
        <v>100735 - USCF General Food Service</v>
      </c>
      <c r="C90" s="132" t="s">
        <v>215</v>
      </c>
      <c r="D90" s="132" t="s">
        <v>257</v>
      </c>
      <c r="E90" s="132" t="s">
        <v>249</v>
      </c>
      <c r="F90" s="132" t="s">
        <v>145</v>
      </c>
      <c r="G90" s="133">
        <v>64145</v>
      </c>
      <c r="H90" s="132">
        <v>2022</v>
      </c>
      <c r="I90" s="134">
        <v>44651</v>
      </c>
      <c r="J90" s="135"/>
    </row>
    <row r="91" spans="1:10" ht="16.5" customHeight="1" x14ac:dyDescent="0.25">
      <c r="A91" s="130" t="s">
        <v>6936</v>
      </c>
      <c r="B91" s="131" t="str">
        <f t="shared" si="1"/>
        <v>100736 - USCF Motor Pool</v>
      </c>
      <c r="C91" s="132" t="s">
        <v>215</v>
      </c>
      <c r="D91" s="132" t="s">
        <v>258</v>
      </c>
      <c r="E91" s="132" t="s">
        <v>249</v>
      </c>
      <c r="F91" s="132" t="s">
        <v>145</v>
      </c>
      <c r="G91" s="133">
        <v>7971</v>
      </c>
      <c r="H91" s="132">
        <v>2022</v>
      </c>
      <c r="I91" s="134">
        <v>44651</v>
      </c>
      <c r="J91" s="135"/>
    </row>
    <row r="92" spans="1:10" ht="16.5" customHeight="1" x14ac:dyDescent="0.25">
      <c r="A92" s="130" t="s">
        <v>6937</v>
      </c>
      <c r="B92" s="131" t="str">
        <f t="shared" si="1"/>
        <v>100737 - USCF Male Visitation</v>
      </c>
      <c r="C92" s="132" t="s">
        <v>215</v>
      </c>
      <c r="D92" s="132" t="s">
        <v>259</v>
      </c>
      <c r="E92" s="132" t="s">
        <v>249</v>
      </c>
      <c r="F92" s="132" t="s">
        <v>145</v>
      </c>
      <c r="G92" s="133">
        <v>8179</v>
      </c>
      <c r="H92" s="132">
        <v>2022</v>
      </c>
      <c r="I92" s="134">
        <v>44651</v>
      </c>
      <c r="J92" s="135"/>
    </row>
    <row r="93" spans="1:10" ht="16.5" customHeight="1" x14ac:dyDescent="0.25">
      <c r="A93" s="130" t="s">
        <v>6938</v>
      </c>
      <c r="B93" s="131" t="str">
        <f t="shared" si="1"/>
        <v>100738 - USCF LEB</v>
      </c>
      <c r="C93" s="132" t="s">
        <v>215</v>
      </c>
      <c r="D93" s="132" t="s">
        <v>260</v>
      </c>
      <c r="E93" s="132" t="s">
        <v>249</v>
      </c>
      <c r="F93" s="132" t="s">
        <v>145</v>
      </c>
      <c r="G93" s="133">
        <v>9261</v>
      </c>
      <c r="H93" s="132">
        <v>2022</v>
      </c>
      <c r="I93" s="134">
        <v>44651</v>
      </c>
      <c r="J93" s="135"/>
    </row>
    <row r="94" spans="1:10" ht="16.5" customHeight="1" x14ac:dyDescent="0.25">
      <c r="A94" s="130" t="s">
        <v>6939</v>
      </c>
      <c r="B94" s="131" t="str">
        <f t="shared" si="1"/>
        <v>100739 - USCF Reception &amp; Orientation (Freemont)</v>
      </c>
      <c r="C94" s="132" t="s">
        <v>215</v>
      </c>
      <c r="D94" s="132" t="s">
        <v>261</v>
      </c>
      <c r="E94" s="132" t="s">
        <v>249</v>
      </c>
      <c r="F94" s="132" t="s">
        <v>145</v>
      </c>
      <c r="G94" s="133">
        <v>76531</v>
      </c>
      <c r="H94" s="132">
        <v>2022</v>
      </c>
      <c r="I94" s="134">
        <v>44651</v>
      </c>
      <c r="J94" s="135"/>
    </row>
    <row r="95" spans="1:10" ht="16.5" customHeight="1" x14ac:dyDescent="0.25">
      <c r="A95" s="130" t="s">
        <v>6940</v>
      </c>
      <c r="B95" s="131" t="str">
        <f t="shared" si="1"/>
        <v>100740 - USCF Kennel</v>
      </c>
      <c r="C95" s="132" t="s">
        <v>215</v>
      </c>
      <c r="D95" s="132" t="s">
        <v>262</v>
      </c>
      <c r="E95" s="132" t="s">
        <v>249</v>
      </c>
      <c r="F95" s="132" t="s">
        <v>145</v>
      </c>
      <c r="G95" s="133">
        <v>2212</v>
      </c>
      <c r="H95" s="132">
        <v>2022</v>
      </c>
      <c r="I95" s="134">
        <v>44651</v>
      </c>
      <c r="J95" s="135"/>
    </row>
    <row r="96" spans="1:10" ht="16.5" customHeight="1" x14ac:dyDescent="0.25">
      <c r="A96" s="130" t="s">
        <v>6941</v>
      </c>
      <c r="B96" s="131" t="str">
        <f t="shared" si="1"/>
        <v>100741 - USCF Vehicle Sallyport Control Tower</v>
      </c>
      <c r="C96" s="132" t="s">
        <v>215</v>
      </c>
      <c r="D96" s="132" t="s">
        <v>263</v>
      </c>
      <c r="E96" s="132" t="s">
        <v>249</v>
      </c>
      <c r="F96" s="132" t="s">
        <v>145</v>
      </c>
      <c r="G96" s="133">
        <v>1731</v>
      </c>
      <c r="H96" s="132">
        <v>2022</v>
      </c>
      <c r="I96" s="134">
        <v>44651</v>
      </c>
      <c r="J96" s="135"/>
    </row>
    <row r="97" spans="1:10" ht="16.5" customHeight="1" x14ac:dyDescent="0.25">
      <c r="A97" s="130" t="s">
        <v>6942</v>
      </c>
      <c r="B97" s="131" t="str">
        <f t="shared" si="1"/>
        <v>100742 - USCF Vehicle Directional Station</v>
      </c>
      <c r="C97" s="132" t="s">
        <v>215</v>
      </c>
      <c r="D97" s="132" t="s">
        <v>264</v>
      </c>
      <c r="E97" s="132" t="s">
        <v>249</v>
      </c>
      <c r="F97" s="132" t="s">
        <v>145</v>
      </c>
      <c r="G97" s="133">
        <v>746</v>
      </c>
      <c r="H97" s="132">
        <v>2022</v>
      </c>
      <c r="I97" s="134">
        <v>44651</v>
      </c>
      <c r="J97" s="135"/>
    </row>
    <row r="98" spans="1:10" ht="16.5" customHeight="1" x14ac:dyDescent="0.25">
      <c r="A98" s="130" t="s">
        <v>6943</v>
      </c>
      <c r="B98" s="131" t="str">
        <f t="shared" si="1"/>
        <v>100743 - USCF Staff Dining</v>
      </c>
      <c r="C98" s="132" t="s">
        <v>215</v>
      </c>
      <c r="D98" s="132" t="s">
        <v>265</v>
      </c>
      <c r="E98" s="132" t="s">
        <v>249</v>
      </c>
      <c r="F98" s="132" t="s">
        <v>145</v>
      </c>
      <c r="G98" s="133">
        <v>5740</v>
      </c>
      <c r="H98" s="132">
        <v>2022</v>
      </c>
      <c r="I98" s="134">
        <v>44651</v>
      </c>
      <c r="J98" s="135"/>
    </row>
    <row r="99" spans="1:10" ht="16.5" customHeight="1" x14ac:dyDescent="0.25">
      <c r="A99" s="130" t="s">
        <v>6944</v>
      </c>
      <c r="B99" s="131" t="str">
        <f t="shared" si="1"/>
        <v>100744 - USCF Staff &amp; Visitor Screening</v>
      </c>
      <c r="C99" s="132" t="s">
        <v>215</v>
      </c>
      <c r="D99" s="132" t="s">
        <v>266</v>
      </c>
      <c r="E99" s="132" t="s">
        <v>249</v>
      </c>
      <c r="F99" s="132" t="s">
        <v>145</v>
      </c>
      <c r="G99" s="133">
        <v>3656</v>
      </c>
      <c r="H99" s="132">
        <v>2022</v>
      </c>
      <c r="I99" s="134">
        <v>44651</v>
      </c>
      <c r="J99" s="135"/>
    </row>
    <row r="100" spans="1:10" ht="16.5" customHeight="1" x14ac:dyDescent="0.25">
      <c r="A100" s="130" t="s">
        <v>6945</v>
      </c>
      <c r="B100" s="131" t="str">
        <f t="shared" si="1"/>
        <v>101315 - USCF Special Treatment Program (Green)</v>
      </c>
      <c r="C100" s="132" t="s">
        <v>215</v>
      </c>
      <c r="D100" s="132" t="s">
        <v>267</v>
      </c>
      <c r="E100" s="132" t="s">
        <v>234</v>
      </c>
      <c r="F100" s="132" t="s">
        <v>145</v>
      </c>
      <c r="G100" s="133">
        <v>109662</v>
      </c>
      <c r="H100" s="132">
        <v>2022</v>
      </c>
      <c r="I100" s="134">
        <v>44699</v>
      </c>
      <c r="J100" s="135"/>
    </row>
    <row r="101" spans="1:10" ht="16.5" customHeight="1" x14ac:dyDescent="0.25">
      <c r="A101" s="130" t="s">
        <v>6946</v>
      </c>
      <c r="B101" s="131" t="str">
        <f t="shared" si="1"/>
        <v>101316 - USCF Horticulture Building</v>
      </c>
      <c r="C101" s="132" t="s">
        <v>215</v>
      </c>
      <c r="D101" s="132" t="s">
        <v>268</v>
      </c>
      <c r="E101" s="132" t="s">
        <v>234</v>
      </c>
      <c r="F101" s="132" t="s">
        <v>145</v>
      </c>
      <c r="G101" s="133">
        <v>2128</v>
      </c>
      <c r="H101" s="132">
        <v>2022</v>
      </c>
      <c r="I101" s="134">
        <v>44699</v>
      </c>
      <c r="J101" s="135"/>
    </row>
    <row r="102" spans="1:10" ht="16.5" customHeight="1" x14ac:dyDescent="0.25">
      <c r="A102" s="130" t="s">
        <v>6947</v>
      </c>
      <c r="B102" s="131" t="str">
        <f t="shared" si="1"/>
        <v>111662 - Munitions Building</v>
      </c>
      <c r="C102" s="132" t="s">
        <v>215</v>
      </c>
      <c r="D102" s="132" t="s">
        <v>269</v>
      </c>
      <c r="E102" s="132" t="s">
        <v>270</v>
      </c>
      <c r="F102" s="132" t="s">
        <v>145</v>
      </c>
      <c r="G102" s="133">
        <v>1210</v>
      </c>
      <c r="H102" s="132">
        <v>2022</v>
      </c>
      <c r="I102" s="134">
        <v>45932</v>
      </c>
      <c r="J102" s="135"/>
    </row>
    <row r="103" spans="1:10" ht="16.5" customHeight="1" x14ac:dyDescent="0.25">
      <c r="A103" s="130" t="s">
        <v>6948</v>
      </c>
      <c r="B103" s="131" t="str">
        <f t="shared" si="1"/>
        <v>01649 - Bonneville Community Correctional Center</v>
      </c>
      <c r="C103" s="132" t="s">
        <v>275</v>
      </c>
      <c r="D103" s="132" t="s">
        <v>276</v>
      </c>
      <c r="E103" s="132" t="s">
        <v>277</v>
      </c>
      <c r="F103" s="132" t="s">
        <v>145</v>
      </c>
      <c r="G103" s="133">
        <v>32160</v>
      </c>
      <c r="H103" s="132">
        <v>1972</v>
      </c>
      <c r="I103" s="134">
        <v>40725</v>
      </c>
      <c r="J103" s="135"/>
    </row>
    <row r="104" spans="1:10" ht="16.5" customHeight="1" x14ac:dyDescent="0.25">
      <c r="A104" s="130" t="s">
        <v>6949</v>
      </c>
      <c r="B104" s="131" t="str">
        <f t="shared" si="1"/>
        <v>02216 - Atherton Community Correctional Center</v>
      </c>
      <c r="C104" s="132" t="s">
        <v>275</v>
      </c>
      <c r="D104" s="132" t="s">
        <v>278</v>
      </c>
      <c r="E104" s="132" t="s">
        <v>279</v>
      </c>
      <c r="F104" s="132" t="s">
        <v>280</v>
      </c>
      <c r="G104" s="133">
        <v>17462</v>
      </c>
      <c r="H104" s="132">
        <v>1983</v>
      </c>
      <c r="I104" s="134">
        <v>40725</v>
      </c>
      <c r="J104" s="135"/>
    </row>
    <row r="105" spans="1:10" ht="16.5" customHeight="1" x14ac:dyDescent="0.25">
      <c r="A105" s="130" t="s">
        <v>6950</v>
      </c>
      <c r="B105" s="131" t="str">
        <f t="shared" si="1"/>
        <v>04953 - Orange Street Community Correctional Center</v>
      </c>
      <c r="C105" s="132" t="s">
        <v>275</v>
      </c>
      <c r="D105" s="132" t="s">
        <v>281</v>
      </c>
      <c r="E105" s="132" t="s">
        <v>282</v>
      </c>
      <c r="F105" s="132" t="s">
        <v>145</v>
      </c>
      <c r="G105" s="133">
        <v>15000</v>
      </c>
      <c r="H105" s="132">
        <v>1986</v>
      </c>
      <c r="I105" s="134">
        <v>40725</v>
      </c>
      <c r="J105" s="135"/>
    </row>
    <row r="106" spans="1:10" ht="16.5" customHeight="1" x14ac:dyDescent="0.25">
      <c r="A106" s="130" t="s">
        <v>6951</v>
      </c>
      <c r="B106" s="131" t="str">
        <f t="shared" si="1"/>
        <v>07938 - Northern Utah Community Correctional Center</v>
      </c>
      <c r="C106" s="132" t="s">
        <v>275</v>
      </c>
      <c r="D106" s="132" t="s">
        <v>283</v>
      </c>
      <c r="E106" s="132" t="s">
        <v>284</v>
      </c>
      <c r="F106" s="132" t="s">
        <v>285</v>
      </c>
      <c r="G106" s="133">
        <v>45000</v>
      </c>
      <c r="H106" s="132">
        <v>1994</v>
      </c>
      <c r="I106" s="134">
        <v>40725</v>
      </c>
      <c r="J106" s="135"/>
    </row>
    <row r="107" spans="1:10" ht="16.5" customHeight="1" x14ac:dyDescent="0.25">
      <c r="A107" s="130" t="s">
        <v>6952</v>
      </c>
      <c r="B107" s="131" t="str">
        <f t="shared" si="1"/>
        <v>08517 - Old BCI</v>
      </c>
      <c r="C107" s="132" t="s">
        <v>275</v>
      </c>
      <c r="D107" s="132" t="s">
        <v>286</v>
      </c>
      <c r="E107" s="132" t="s">
        <v>287</v>
      </c>
      <c r="F107" s="132" t="s">
        <v>288</v>
      </c>
      <c r="G107" s="133">
        <v>35265</v>
      </c>
      <c r="H107" s="132">
        <v>1997</v>
      </c>
      <c r="I107" s="134">
        <v>40725</v>
      </c>
      <c r="J107" s="135"/>
    </row>
    <row r="108" spans="1:10" ht="16.5" customHeight="1" x14ac:dyDescent="0.25">
      <c r="A108" s="130" t="s">
        <v>6953</v>
      </c>
      <c r="B108" s="131" t="str">
        <f t="shared" si="1"/>
        <v>09005 - Atherton Community Correctional Center Shed</v>
      </c>
      <c r="C108" s="132" t="s">
        <v>275</v>
      </c>
      <c r="D108" s="132" t="s">
        <v>289</v>
      </c>
      <c r="E108" s="132" t="s">
        <v>279</v>
      </c>
      <c r="F108" s="132" t="s">
        <v>280</v>
      </c>
      <c r="G108" s="133">
        <v>120</v>
      </c>
      <c r="H108" s="132">
        <v>1990</v>
      </c>
      <c r="I108" s="134">
        <v>40725</v>
      </c>
      <c r="J108" s="135"/>
    </row>
    <row r="109" spans="1:10" ht="16.5" customHeight="1" x14ac:dyDescent="0.25">
      <c r="A109" s="130" t="s">
        <v>6954</v>
      </c>
      <c r="B109" s="131" t="str">
        <f t="shared" si="1"/>
        <v>09006 - Bonneville Community Correctional Center Shed</v>
      </c>
      <c r="C109" s="132" t="s">
        <v>275</v>
      </c>
      <c r="D109" s="132" t="s">
        <v>290</v>
      </c>
      <c r="E109" s="132" t="s">
        <v>277</v>
      </c>
      <c r="F109" s="132" t="s">
        <v>145</v>
      </c>
      <c r="G109" s="133">
        <v>180</v>
      </c>
      <c r="H109" s="132">
        <v>1990</v>
      </c>
      <c r="I109" s="134">
        <v>40725</v>
      </c>
      <c r="J109" s="135"/>
    </row>
    <row r="110" spans="1:10" ht="16.5" customHeight="1" x14ac:dyDescent="0.25">
      <c r="A110" s="130" t="s">
        <v>6955</v>
      </c>
      <c r="B110" s="131" t="str">
        <f t="shared" si="1"/>
        <v>09007 - Orange St Community Correctional Center Garage</v>
      </c>
      <c r="C110" s="132" t="s">
        <v>275</v>
      </c>
      <c r="D110" s="132" t="s">
        <v>291</v>
      </c>
      <c r="E110" s="132" t="s">
        <v>282</v>
      </c>
      <c r="F110" s="132" t="s">
        <v>145</v>
      </c>
      <c r="G110" s="133">
        <v>780</v>
      </c>
      <c r="H110" s="132">
        <v>2009</v>
      </c>
      <c r="I110" s="134">
        <v>40725</v>
      </c>
      <c r="J110" s="135"/>
    </row>
    <row r="111" spans="1:10" ht="16.5" customHeight="1" x14ac:dyDescent="0.25">
      <c r="A111" s="130" t="s">
        <v>6956</v>
      </c>
      <c r="B111" s="131" t="str">
        <f t="shared" si="1"/>
        <v>12219 - Orange Street Classroom</v>
      </c>
      <c r="C111" s="132" t="s">
        <v>275</v>
      </c>
      <c r="D111" s="132" t="s">
        <v>292</v>
      </c>
      <c r="E111" s="132" t="s">
        <v>293</v>
      </c>
      <c r="F111" s="132" t="s">
        <v>145</v>
      </c>
      <c r="G111" s="133">
        <v>2500</v>
      </c>
      <c r="H111" s="132">
        <v>2008</v>
      </c>
      <c r="I111" s="134">
        <v>40725</v>
      </c>
      <c r="J111" s="135"/>
    </row>
    <row r="112" spans="1:10" ht="16.5" customHeight="1" x14ac:dyDescent="0.25">
      <c r="A112" s="130" t="s">
        <v>6957</v>
      </c>
      <c r="B112" s="131" t="str">
        <f t="shared" si="1"/>
        <v>13068 - Fortitude Transition Center</v>
      </c>
      <c r="C112" s="132" t="s">
        <v>275</v>
      </c>
      <c r="D112" s="132" t="s">
        <v>294</v>
      </c>
      <c r="E112" s="132" t="s">
        <v>295</v>
      </c>
      <c r="F112" s="132" t="s">
        <v>145</v>
      </c>
      <c r="G112" s="133">
        <v>43350</v>
      </c>
      <c r="H112" s="132">
        <v>2010</v>
      </c>
      <c r="I112" s="134">
        <v>40725</v>
      </c>
      <c r="J112" s="135"/>
    </row>
    <row r="113" spans="1:10" ht="16.5" customHeight="1" x14ac:dyDescent="0.25">
      <c r="A113" s="130" t="s">
        <v>6958</v>
      </c>
      <c r="B113" s="131" t="str">
        <f t="shared" si="1"/>
        <v>100386 - Timpanogos Community Treatment Center</v>
      </c>
      <c r="C113" s="132" t="s">
        <v>275</v>
      </c>
      <c r="D113" s="132" t="s">
        <v>296</v>
      </c>
      <c r="E113" s="132" t="s">
        <v>297</v>
      </c>
      <c r="F113" s="132" t="s">
        <v>298</v>
      </c>
      <c r="G113" s="133">
        <v>38400</v>
      </c>
      <c r="H113" s="132">
        <v>2023</v>
      </c>
      <c r="I113" s="134">
        <v>44468</v>
      </c>
      <c r="J113" s="135"/>
    </row>
    <row r="114" spans="1:10" ht="16.5" customHeight="1" x14ac:dyDescent="0.25">
      <c r="A114" s="130" t="s">
        <v>6959</v>
      </c>
      <c r="B114" s="131" t="str">
        <f t="shared" si="1"/>
        <v>102379 - Behavioral Health Transition Facility - West Jordan</v>
      </c>
      <c r="C114" s="132" t="s">
        <v>275</v>
      </c>
      <c r="D114" s="132" t="s">
        <v>299</v>
      </c>
      <c r="E114" s="132" t="s">
        <v>300</v>
      </c>
      <c r="F114" s="132" t="s">
        <v>301</v>
      </c>
      <c r="G114" s="133">
        <v>27766</v>
      </c>
      <c r="H114" s="132">
        <v>2008</v>
      </c>
      <c r="I114" s="134">
        <v>44866</v>
      </c>
      <c r="J114" s="135"/>
    </row>
    <row r="115" spans="1:10" ht="16.5" customHeight="1" x14ac:dyDescent="0.25">
      <c r="A115" s="130" t="s">
        <v>6960</v>
      </c>
      <c r="B115" s="131" t="str">
        <f t="shared" si="1"/>
        <v>03121 - Iron County Building</v>
      </c>
      <c r="C115" s="132" t="s">
        <v>304</v>
      </c>
      <c r="D115" s="132" t="s">
        <v>305</v>
      </c>
      <c r="E115" s="132" t="s">
        <v>306</v>
      </c>
      <c r="F115" s="132" t="s">
        <v>307</v>
      </c>
      <c r="G115" s="133">
        <v>37000</v>
      </c>
      <c r="H115" s="132">
        <v>1975</v>
      </c>
      <c r="I115" s="134">
        <v>40724</v>
      </c>
      <c r="J115" s="135"/>
    </row>
    <row r="116" spans="1:10" ht="16.5" customHeight="1" x14ac:dyDescent="0.25">
      <c r="A116" s="130" t="s">
        <v>6961</v>
      </c>
      <c r="B116" s="131" t="str">
        <f t="shared" si="1"/>
        <v>103668 - Sixth District Courthouse</v>
      </c>
      <c r="C116" s="132" t="s">
        <v>304</v>
      </c>
      <c r="D116" s="132" t="s">
        <v>308</v>
      </c>
      <c r="E116" s="132" t="s">
        <v>309</v>
      </c>
      <c r="F116" s="132" t="s">
        <v>310</v>
      </c>
      <c r="G116" s="133">
        <v>28500</v>
      </c>
      <c r="H116" s="132">
        <v>2024</v>
      </c>
      <c r="I116" s="134">
        <v>44927</v>
      </c>
      <c r="J116" s="135"/>
    </row>
    <row r="117" spans="1:10" ht="16.5" customHeight="1" x14ac:dyDescent="0.25">
      <c r="A117" s="130" t="s">
        <v>6962</v>
      </c>
      <c r="B117" s="131" t="str">
        <f t="shared" si="1"/>
        <v>104966 - Historic Bishops Storehouse</v>
      </c>
      <c r="C117" s="132" t="s">
        <v>304</v>
      </c>
      <c r="D117" s="132" t="s">
        <v>311</v>
      </c>
      <c r="E117" s="132" t="s">
        <v>312</v>
      </c>
      <c r="F117" s="132" t="s">
        <v>310</v>
      </c>
      <c r="G117" s="133">
        <v>1200</v>
      </c>
      <c r="H117" s="132">
        <v>1852</v>
      </c>
      <c r="I117" s="134">
        <v>45239</v>
      </c>
      <c r="J117" s="135"/>
    </row>
    <row r="118" spans="1:10" ht="16.5" customHeight="1" x14ac:dyDescent="0.25">
      <c r="A118" s="130" t="s">
        <v>6963</v>
      </c>
      <c r="B118" s="131" t="str">
        <f t="shared" si="1"/>
        <v>12304 - Haven J &amp; Bonnie Rae Barlow Manufacturing Tech Building</v>
      </c>
      <c r="C118" s="132" t="s">
        <v>316</v>
      </c>
      <c r="D118" s="132" t="s">
        <v>317</v>
      </c>
      <c r="E118" s="132" t="s">
        <v>318</v>
      </c>
      <c r="F118" s="132" t="s">
        <v>319</v>
      </c>
      <c r="G118" s="133">
        <v>63000</v>
      </c>
      <c r="H118" s="132">
        <v>2009</v>
      </c>
      <c r="I118" s="134">
        <v>40725</v>
      </c>
      <c r="J118" s="135"/>
    </row>
    <row r="119" spans="1:10" ht="16.5" customHeight="1" x14ac:dyDescent="0.25">
      <c r="A119" s="130" t="s">
        <v>6964</v>
      </c>
      <c r="B119" s="131" t="str">
        <f t="shared" si="1"/>
        <v>14137 - Freeport D-5</v>
      </c>
      <c r="C119" s="132" t="s">
        <v>316</v>
      </c>
      <c r="D119" s="132" t="s">
        <v>320</v>
      </c>
      <c r="E119" s="132" t="s">
        <v>321</v>
      </c>
      <c r="F119" s="132" t="s">
        <v>322</v>
      </c>
      <c r="G119" s="133">
        <v>120000</v>
      </c>
      <c r="H119" s="132">
        <v>1949</v>
      </c>
      <c r="I119" s="134">
        <v>40725</v>
      </c>
      <c r="J119" s="135"/>
    </row>
    <row r="120" spans="1:10" ht="16.5" customHeight="1" x14ac:dyDescent="0.25">
      <c r="A120" s="130" t="s">
        <v>6965</v>
      </c>
      <c r="B120" s="131" t="str">
        <f t="shared" si="1"/>
        <v>17172 - Morgan Business Resource Center</v>
      </c>
      <c r="C120" s="132" t="s">
        <v>316</v>
      </c>
      <c r="D120" s="132" t="s">
        <v>323</v>
      </c>
      <c r="E120" s="132" t="s">
        <v>324</v>
      </c>
      <c r="F120" s="135"/>
      <c r="G120" s="133">
        <v>2900</v>
      </c>
      <c r="H120" s="132">
        <v>1994</v>
      </c>
      <c r="I120" s="134">
        <v>41772</v>
      </c>
      <c r="J120" s="135"/>
    </row>
    <row r="121" spans="1:10" ht="16.5" customHeight="1" x14ac:dyDescent="0.25">
      <c r="A121" s="130" t="s">
        <v>6966</v>
      </c>
      <c r="B121" s="131" t="str">
        <f t="shared" si="1"/>
        <v>18325 - Michael J. Bouwhuis Allied Health Building</v>
      </c>
      <c r="C121" s="132" t="s">
        <v>316</v>
      </c>
      <c r="D121" s="132" t="s">
        <v>325</v>
      </c>
      <c r="E121" s="132" t="s">
        <v>326</v>
      </c>
      <c r="F121" s="132" t="s">
        <v>319</v>
      </c>
      <c r="G121" s="133">
        <v>85000</v>
      </c>
      <c r="H121" s="132">
        <v>2020</v>
      </c>
      <c r="I121" s="134">
        <v>43412</v>
      </c>
      <c r="J121" s="135"/>
    </row>
    <row r="122" spans="1:10" ht="16.5" customHeight="1" x14ac:dyDescent="0.25">
      <c r="A122" s="130" t="s">
        <v>6967</v>
      </c>
      <c r="B122" s="131" t="str">
        <f t="shared" si="1"/>
        <v>21199 - North Building</v>
      </c>
      <c r="C122" s="132" t="s">
        <v>316</v>
      </c>
      <c r="D122" s="132" t="s">
        <v>327</v>
      </c>
      <c r="E122" s="132" t="s">
        <v>328</v>
      </c>
      <c r="F122" s="132" t="s">
        <v>319</v>
      </c>
      <c r="G122" s="133">
        <v>3100</v>
      </c>
      <c r="H122" s="132">
        <v>2000</v>
      </c>
      <c r="I122" s="134">
        <v>44351</v>
      </c>
      <c r="J122" s="135"/>
    </row>
    <row r="123" spans="1:10" ht="16.5" customHeight="1" x14ac:dyDescent="0.25">
      <c r="A123" s="130" t="s">
        <v>6968</v>
      </c>
      <c r="B123" s="131" t="str">
        <f t="shared" si="1"/>
        <v>103923 - Davis Tech North Irrigation Shed</v>
      </c>
      <c r="C123" s="132" t="s">
        <v>316</v>
      </c>
      <c r="D123" s="132" t="s">
        <v>329</v>
      </c>
      <c r="E123" s="132" t="s">
        <v>330</v>
      </c>
      <c r="F123" s="132" t="s">
        <v>319</v>
      </c>
      <c r="G123" s="133">
        <v>263</v>
      </c>
      <c r="H123" s="132">
        <v>2023</v>
      </c>
      <c r="I123" s="134">
        <v>45042</v>
      </c>
      <c r="J123" s="135"/>
    </row>
    <row r="124" spans="1:10" ht="16.5" customHeight="1" x14ac:dyDescent="0.25">
      <c r="A124" s="130" t="s">
        <v>6969</v>
      </c>
      <c r="B124" s="131" t="str">
        <f t="shared" si="1"/>
        <v>111776 - Welding Building</v>
      </c>
      <c r="C124" s="132" t="s">
        <v>316</v>
      </c>
      <c r="D124" s="132" t="s">
        <v>331</v>
      </c>
      <c r="E124" s="132" t="s">
        <v>332</v>
      </c>
      <c r="F124" s="132" t="s">
        <v>319</v>
      </c>
      <c r="G124" s="133">
        <v>17052</v>
      </c>
      <c r="H124" s="132">
        <v>2025</v>
      </c>
      <c r="I124" s="134">
        <v>45953</v>
      </c>
      <c r="J124" s="135"/>
    </row>
    <row r="125" spans="1:10" ht="16.5" customHeight="1" x14ac:dyDescent="0.25">
      <c r="A125" s="130" t="s">
        <v>6970</v>
      </c>
      <c r="B125" s="131" t="str">
        <f t="shared" si="1"/>
        <v>02062 - Davis Technical College Main Building</v>
      </c>
      <c r="C125" s="132" t="s">
        <v>316</v>
      </c>
      <c r="D125" s="132" t="s">
        <v>333</v>
      </c>
      <c r="E125" s="132" t="s">
        <v>334</v>
      </c>
      <c r="F125" s="132" t="s">
        <v>319</v>
      </c>
      <c r="G125" s="133">
        <v>255431</v>
      </c>
      <c r="H125" s="132">
        <v>1983</v>
      </c>
      <c r="I125" s="134">
        <v>40725</v>
      </c>
      <c r="J125" s="135"/>
    </row>
    <row r="126" spans="1:10" ht="16.5" customHeight="1" x14ac:dyDescent="0.25">
      <c r="A126" s="130" t="s">
        <v>6971</v>
      </c>
      <c r="B126" s="131" t="str">
        <f t="shared" si="1"/>
        <v>10514 - Roy &amp; Elizabeth Simmons Entrepreneurial Center</v>
      </c>
      <c r="C126" s="132" t="s">
        <v>316</v>
      </c>
      <c r="D126" s="132" t="s">
        <v>335</v>
      </c>
      <c r="E126" s="135"/>
      <c r="F126" s="135"/>
      <c r="G126" s="133">
        <v>16000</v>
      </c>
      <c r="H126" s="132">
        <v>2006</v>
      </c>
      <c r="I126" s="134">
        <v>40725</v>
      </c>
      <c r="J126" s="135"/>
    </row>
    <row r="127" spans="1:10" ht="16.5" customHeight="1" x14ac:dyDescent="0.25">
      <c r="A127" s="130" t="s">
        <v>6972</v>
      </c>
      <c r="B127" s="131" t="str">
        <f t="shared" si="1"/>
        <v>02209 - Ogden Grain Lab</v>
      </c>
      <c r="C127" s="132" t="s">
        <v>336</v>
      </c>
      <c r="D127" s="132" t="s">
        <v>337</v>
      </c>
      <c r="E127" s="132" t="s">
        <v>338</v>
      </c>
      <c r="F127" s="132" t="s">
        <v>285</v>
      </c>
      <c r="G127" s="133">
        <v>6859</v>
      </c>
      <c r="H127" s="132">
        <v>1950</v>
      </c>
      <c r="I127" s="134">
        <v>40724</v>
      </c>
      <c r="J127" s="135"/>
    </row>
    <row r="128" spans="1:10" ht="16.5" customHeight="1" x14ac:dyDescent="0.25">
      <c r="A128" s="130" t="s">
        <v>6973</v>
      </c>
      <c r="B128" s="131" t="str">
        <f t="shared" si="1"/>
        <v>104505 - Ogden Grain Lab (Shed)</v>
      </c>
      <c r="C128" s="132" t="s">
        <v>336</v>
      </c>
      <c r="D128" s="132" t="s">
        <v>339</v>
      </c>
      <c r="E128" s="132" t="s">
        <v>340</v>
      </c>
      <c r="F128" s="132" t="s">
        <v>285</v>
      </c>
      <c r="G128" s="133">
        <v>28600</v>
      </c>
      <c r="H128" s="132">
        <v>1915</v>
      </c>
      <c r="I128" s="134">
        <v>45142</v>
      </c>
      <c r="J128" s="135"/>
    </row>
    <row r="129" spans="1:10" ht="16.5" customHeight="1" x14ac:dyDescent="0.25">
      <c r="A129" s="130" t="s">
        <v>6974</v>
      </c>
      <c r="B129" s="131" t="str">
        <f t="shared" si="1"/>
        <v>103721 - Administration Building</v>
      </c>
      <c r="C129" s="132" t="s">
        <v>342</v>
      </c>
      <c r="D129" s="132" t="s">
        <v>185</v>
      </c>
      <c r="E129" s="132" t="s">
        <v>343</v>
      </c>
      <c r="F129" s="132" t="s">
        <v>145</v>
      </c>
      <c r="G129" s="133">
        <v>20700</v>
      </c>
      <c r="H129" s="132">
        <v>1993</v>
      </c>
      <c r="I129" s="134">
        <v>45022</v>
      </c>
      <c r="J129" s="135"/>
    </row>
    <row r="130" spans="1:10" ht="16.5" customHeight="1" x14ac:dyDescent="0.25">
      <c r="A130" s="130" t="s">
        <v>6975</v>
      </c>
      <c r="B130" s="131" t="str">
        <f t="shared" si="1"/>
        <v>53169 - ASRS Warehouse Addition</v>
      </c>
      <c r="C130" s="132" t="s">
        <v>342</v>
      </c>
      <c r="D130" s="132" t="s">
        <v>344</v>
      </c>
      <c r="E130" s="132" t="s">
        <v>345</v>
      </c>
      <c r="F130" s="132" t="s">
        <v>145</v>
      </c>
      <c r="G130" s="133">
        <v>144761</v>
      </c>
      <c r="H130" s="132">
        <v>2003</v>
      </c>
      <c r="I130" s="134">
        <v>40725</v>
      </c>
      <c r="J130" s="135"/>
    </row>
    <row r="131" spans="1:10" ht="16.5" customHeight="1" x14ac:dyDescent="0.25">
      <c r="A131" s="130" t="s">
        <v>6976</v>
      </c>
      <c r="B131" s="131" t="str">
        <f t="shared" si="1"/>
        <v>00647 - USDC DCFS</v>
      </c>
      <c r="C131" s="132" t="s">
        <v>346</v>
      </c>
      <c r="D131" s="132" t="s">
        <v>347</v>
      </c>
      <c r="E131" s="132" t="s">
        <v>348</v>
      </c>
      <c r="F131" s="132" t="s">
        <v>349</v>
      </c>
      <c r="G131" s="133">
        <v>10798</v>
      </c>
      <c r="H131" s="132">
        <v>1966</v>
      </c>
      <c r="I131" s="134">
        <v>40725</v>
      </c>
      <c r="J131" s="135"/>
    </row>
    <row r="132" spans="1:10" ht="16.5" customHeight="1" x14ac:dyDescent="0.25">
      <c r="A132" s="130" t="s">
        <v>6977</v>
      </c>
      <c r="B132" s="131" t="str">
        <f t="shared" ref="B132:B195" si="2">_xlfn.CONCAT(A132," - ",D132)</f>
        <v>05738 - Christmas Box House</v>
      </c>
      <c r="C132" s="132" t="s">
        <v>346</v>
      </c>
      <c r="D132" s="132" t="s">
        <v>350</v>
      </c>
      <c r="E132" s="132" t="s">
        <v>351</v>
      </c>
      <c r="F132" s="132" t="s">
        <v>143</v>
      </c>
      <c r="G132" s="133">
        <v>4486</v>
      </c>
      <c r="H132" s="132">
        <v>1992</v>
      </c>
      <c r="I132" s="134">
        <v>40725</v>
      </c>
      <c r="J132" s="135"/>
    </row>
    <row r="133" spans="1:10" ht="16.5" customHeight="1" x14ac:dyDescent="0.25">
      <c r="A133" s="130" t="s">
        <v>6978</v>
      </c>
      <c r="B133" s="131" t="str">
        <f t="shared" si="2"/>
        <v>06497 - Group Home - DSPD</v>
      </c>
      <c r="C133" s="132" t="s">
        <v>346</v>
      </c>
      <c r="D133" s="132" t="s">
        <v>352</v>
      </c>
      <c r="E133" s="132" t="s">
        <v>353</v>
      </c>
      <c r="F133" s="132" t="s">
        <v>354</v>
      </c>
      <c r="G133" s="133">
        <v>4483</v>
      </c>
      <c r="H133" s="132">
        <v>1981</v>
      </c>
      <c r="I133" s="134">
        <v>40725</v>
      </c>
      <c r="J133" s="135"/>
    </row>
    <row r="134" spans="1:10" ht="16.5" customHeight="1" x14ac:dyDescent="0.25">
      <c r="A134" s="130" t="s">
        <v>6979</v>
      </c>
      <c r="B134" s="131" t="str">
        <f t="shared" si="2"/>
        <v>06559 - Spanish Fork DSPD Group Home</v>
      </c>
      <c r="C134" s="132" t="s">
        <v>346</v>
      </c>
      <c r="D134" s="132" t="s">
        <v>355</v>
      </c>
      <c r="E134" s="132" t="s">
        <v>356</v>
      </c>
      <c r="F134" s="132" t="s">
        <v>357</v>
      </c>
      <c r="G134" s="133">
        <v>4584</v>
      </c>
      <c r="H134" s="132">
        <v>1992</v>
      </c>
      <c r="I134" s="134">
        <v>40725</v>
      </c>
      <c r="J134" s="135"/>
    </row>
    <row r="135" spans="1:10" ht="16.5" customHeight="1" x14ac:dyDescent="0.25">
      <c r="A135" s="130" t="s">
        <v>6980</v>
      </c>
      <c r="B135" s="131" t="str">
        <f t="shared" si="2"/>
        <v>06627 - Group Home DSPD</v>
      </c>
      <c r="C135" s="132" t="s">
        <v>346</v>
      </c>
      <c r="D135" s="132" t="s">
        <v>358</v>
      </c>
      <c r="E135" s="132" t="s">
        <v>359</v>
      </c>
      <c r="F135" s="132" t="s">
        <v>360</v>
      </c>
      <c r="G135" s="133">
        <v>5460</v>
      </c>
      <c r="H135" s="132">
        <v>1994</v>
      </c>
      <c r="I135" s="134">
        <v>40725</v>
      </c>
      <c r="J135" s="135"/>
    </row>
    <row r="136" spans="1:10" ht="16.5" customHeight="1" x14ac:dyDescent="0.25">
      <c r="A136" s="130" t="s">
        <v>6981</v>
      </c>
      <c r="B136" s="131" t="str">
        <f t="shared" si="2"/>
        <v>06630 - DSPD Group Home - St George</v>
      </c>
      <c r="C136" s="132" t="s">
        <v>346</v>
      </c>
      <c r="D136" s="132" t="s">
        <v>361</v>
      </c>
      <c r="E136" s="132" t="s">
        <v>362</v>
      </c>
      <c r="F136" s="132" t="s">
        <v>363</v>
      </c>
      <c r="G136" s="133">
        <v>4626</v>
      </c>
      <c r="H136" s="132">
        <v>1993</v>
      </c>
      <c r="I136" s="134">
        <v>40725</v>
      </c>
      <c r="J136" s="135"/>
    </row>
    <row r="137" spans="1:10" ht="16.5" customHeight="1" x14ac:dyDescent="0.25">
      <c r="A137" s="130" t="s">
        <v>6982</v>
      </c>
      <c r="B137" s="131" t="str">
        <f t="shared" si="2"/>
        <v>08452 - DSPD Group Home - North Ogden</v>
      </c>
      <c r="C137" s="132" t="s">
        <v>346</v>
      </c>
      <c r="D137" s="132" t="s">
        <v>364</v>
      </c>
      <c r="E137" s="132" t="s">
        <v>365</v>
      </c>
      <c r="F137" s="132" t="s">
        <v>366</v>
      </c>
      <c r="G137" s="133">
        <v>5256</v>
      </c>
      <c r="H137" s="132">
        <v>1996</v>
      </c>
      <c r="I137" s="134">
        <v>40725</v>
      </c>
      <c r="J137" s="135"/>
    </row>
    <row r="138" spans="1:10" ht="16.5" customHeight="1" x14ac:dyDescent="0.25">
      <c r="A138" s="130" t="s">
        <v>6983</v>
      </c>
      <c r="B138" s="131" t="str">
        <f t="shared" si="2"/>
        <v>15127 - UCI Production Warehouse</v>
      </c>
      <c r="C138" s="132" t="s">
        <v>346</v>
      </c>
      <c r="D138" s="132" t="s">
        <v>274</v>
      </c>
      <c r="E138" s="132" t="s">
        <v>302</v>
      </c>
      <c r="F138" s="132" t="s">
        <v>214</v>
      </c>
      <c r="G138" s="133">
        <v>18000</v>
      </c>
      <c r="H138" s="132">
        <v>2010</v>
      </c>
      <c r="I138" s="134">
        <v>40725</v>
      </c>
      <c r="J138" s="135"/>
    </row>
    <row r="139" spans="1:10" ht="16.5" customHeight="1" x14ac:dyDescent="0.25">
      <c r="A139" s="130" t="s">
        <v>6984</v>
      </c>
      <c r="B139" s="131" t="str">
        <f t="shared" si="2"/>
        <v>18731 - Clearfield DSPD</v>
      </c>
      <c r="C139" s="132" t="s">
        <v>346</v>
      </c>
      <c r="D139" s="132" t="s">
        <v>367</v>
      </c>
      <c r="E139" s="132" t="s">
        <v>368</v>
      </c>
      <c r="F139" s="132" t="s">
        <v>322</v>
      </c>
      <c r="G139" s="133">
        <v>12725</v>
      </c>
      <c r="H139" s="132">
        <v>2000</v>
      </c>
      <c r="I139" s="134">
        <v>43644</v>
      </c>
      <c r="J139" s="135"/>
    </row>
    <row r="140" spans="1:10" ht="16.5" customHeight="1" x14ac:dyDescent="0.25">
      <c r="A140" s="130" t="s">
        <v>6985</v>
      </c>
      <c r="B140" s="131" t="str">
        <f t="shared" si="2"/>
        <v>21133 - Orem DCFS</v>
      </c>
      <c r="C140" s="132" t="s">
        <v>346</v>
      </c>
      <c r="D140" s="132" t="s">
        <v>369</v>
      </c>
      <c r="E140" s="132" t="s">
        <v>370</v>
      </c>
      <c r="F140" s="132" t="s">
        <v>298</v>
      </c>
      <c r="G140" s="133">
        <v>14775</v>
      </c>
      <c r="H140" s="132">
        <v>2000</v>
      </c>
      <c r="I140" s="134">
        <v>44298</v>
      </c>
      <c r="J140" s="135"/>
    </row>
    <row r="141" spans="1:10" ht="16.5" customHeight="1" x14ac:dyDescent="0.25">
      <c r="A141" s="130" t="s">
        <v>6986</v>
      </c>
      <c r="B141" s="131" t="str">
        <f t="shared" si="2"/>
        <v>103747 - Comprehensive Therapy Building</v>
      </c>
      <c r="C141" s="132" t="s">
        <v>346</v>
      </c>
      <c r="D141" s="132" t="s">
        <v>371</v>
      </c>
      <c r="E141" s="132" t="s">
        <v>372</v>
      </c>
      <c r="F141" s="132" t="s">
        <v>349</v>
      </c>
      <c r="G141" s="133">
        <v>64100</v>
      </c>
      <c r="H141" s="132">
        <v>2025</v>
      </c>
      <c r="I141" s="134">
        <v>44958</v>
      </c>
      <c r="J141" s="135"/>
    </row>
    <row r="142" spans="1:10" ht="16.5" customHeight="1" x14ac:dyDescent="0.25">
      <c r="A142" s="130" t="s">
        <v>6987</v>
      </c>
      <c r="B142" s="131" t="str">
        <f t="shared" si="2"/>
        <v>15865 - Fuel Network Shed #1 in Draper</v>
      </c>
      <c r="C142" s="132" t="s">
        <v>375</v>
      </c>
      <c r="D142" s="132" t="s">
        <v>376</v>
      </c>
      <c r="E142" s="132" t="s">
        <v>377</v>
      </c>
      <c r="F142" s="132" t="s">
        <v>214</v>
      </c>
      <c r="G142" s="133">
        <v>160</v>
      </c>
      <c r="H142" s="132">
        <v>2000</v>
      </c>
      <c r="I142" s="134">
        <v>41422</v>
      </c>
      <c r="J142" s="135"/>
    </row>
    <row r="143" spans="1:10" ht="16.5" customHeight="1" x14ac:dyDescent="0.25">
      <c r="A143" s="130" t="s">
        <v>6988</v>
      </c>
      <c r="B143" s="131" t="str">
        <f t="shared" si="2"/>
        <v>15866 - Fuel Network Shed #2 in Draper</v>
      </c>
      <c r="C143" s="132" t="s">
        <v>375</v>
      </c>
      <c r="D143" s="132" t="s">
        <v>378</v>
      </c>
      <c r="E143" s="132" t="s">
        <v>377</v>
      </c>
      <c r="F143" s="132" t="s">
        <v>214</v>
      </c>
      <c r="G143" s="133">
        <v>48</v>
      </c>
      <c r="H143" s="132">
        <v>2000</v>
      </c>
      <c r="I143" s="134">
        <v>41422</v>
      </c>
      <c r="J143" s="135"/>
    </row>
    <row r="144" spans="1:10" ht="16.5" customHeight="1" x14ac:dyDescent="0.25">
      <c r="A144" s="130" t="s">
        <v>6989</v>
      </c>
      <c r="B144" s="131" t="str">
        <f t="shared" si="2"/>
        <v>15867 - Fuel Cargo Container for Fleet in Draper</v>
      </c>
      <c r="C144" s="132" t="s">
        <v>375</v>
      </c>
      <c r="D144" s="132" t="s">
        <v>379</v>
      </c>
      <c r="E144" s="132" t="s">
        <v>377</v>
      </c>
      <c r="F144" s="132" t="s">
        <v>214</v>
      </c>
      <c r="G144" s="133">
        <v>320</v>
      </c>
      <c r="H144" s="132">
        <v>2000</v>
      </c>
      <c r="I144" s="134">
        <v>41422</v>
      </c>
      <c r="J144" s="135"/>
    </row>
    <row r="145" spans="1:10" ht="16.5" customHeight="1" x14ac:dyDescent="0.25">
      <c r="A145" s="130" t="s">
        <v>6990</v>
      </c>
      <c r="B145" s="131" t="str">
        <f t="shared" si="2"/>
        <v>00176 - Cedar City North Employment Center</v>
      </c>
      <c r="C145" s="132" t="s">
        <v>383</v>
      </c>
      <c r="D145" s="132" t="s">
        <v>384</v>
      </c>
      <c r="E145" s="132" t="s">
        <v>385</v>
      </c>
      <c r="F145" s="132" t="s">
        <v>315</v>
      </c>
      <c r="G145" s="133">
        <v>14742</v>
      </c>
      <c r="H145" s="132">
        <v>1988</v>
      </c>
      <c r="I145" s="134">
        <v>40725</v>
      </c>
      <c r="J145" s="135"/>
    </row>
    <row r="146" spans="1:10" ht="16.5" customHeight="1" x14ac:dyDescent="0.25">
      <c r="A146" s="130" t="s">
        <v>6991</v>
      </c>
      <c r="B146" s="131" t="str">
        <f t="shared" si="2"/>
        <v>00488 - Wasatch Chapel</v>
      </c>
      <c r="C146" s="132" t="s">
        <v>382</v>
      </c>
      <c r="D146" s="132" t="s">
        <v>386</v>
      </c>
      <c r="E146" s="132" t="s">
        <v>271</v>
      </c>
      <c r="F146" s="132" t="s">
        <v>214</v>
      </c>
      <c r="G146" s="133">
        <v>5462</v>
      </c>
      <c r="H146" s="132">
        <v>1961</v>
      </c>
      <c r="I146" s="134">
        <v>40725</v>
      </c>
      <c r="J146" s="135"/>
    </row>
    <row r="147" spans="1:10" ht="16.5" customHeight="1" x14ac:dyDescent="0.25">
      <c r="A147" s="130" t="s">
        <v>6992</v>
      </c>
      <c r="B147" s="131" t="str">
        <f t="shared" si="2"/>
        <v>00493 - State Capitol</v>
      </c>
      <c r="C147" s="132" t="s">
        <v>387</v>
      </c>
      <c r="D147" s="132" t="s">
        <v>388</v>
      </c>
      <c r="E147" s="132" t="s">
        <v>389</v>
      </c>
      <c r="F147" s="132" t="s">
        <v>145</v>
      </c>
      <c r="G147" s="133">
        <v>329330</v>
      </c>
      <c r="H147" s="132">
        <v>1916</v>
      </c>
      <c r="I147" s="134">
        <v>40725</v>
      </c>
      <c r="J147" s="135"/>
    </row>
    <row r="148" spans="1:10" ht="16.5" customHeight="1" x14ac:dyDescent="0.25">
      <c r="A148" s="130" t="s">
        <v>6993</v>
      </c>
      <c r="B148" s="131" t="str">
        <f t="shared" si="2"/>
        <v>00496 - Council Hall</v>
      </c>
      <c r="C148" s="132" t="s">
        <v>387</v>
      </c>
      <c r="D148" s="132" t="s">
        <v>390</v>
      </c>
      <c r="E148" s="132" t="s">
        <v>391</v>
      </c>
      <c r="F148" s="132" t="s">
        <v>145</v>
      </c>
      <c r="G148" s="133">
        <v>9220</v>
      </c>
      <c r="H148" s="132">
        <v>1866</v>
      </c>
      <c r="I148" s="134">
        <v>40725</v>
      </c>
      <c r="J148" s="135"/>
    </row>
    <row r="149" spans="1:10" ht="16.5" customHeight="1" x14ac:dyDescent="0.25">
      <c r="A149" s="130" t="s">
        <v>6994</v>
      </c>
      <c r="B149" s="131" t="str">
        <f t="shared" si="2"/>
        <v>00497 - Daughters of Utah Pioneers Museum</v>
      </c>
      <c r="C149" s="132" t="s">
        <v>387</v>
      </c>
      <c r="D149" s="132" t="s">
        <v>392</v>
      </c>
      <c r="E149" s="132" t="s">
        <v>393</v>
      </c>
      <c r="F149" s="132" t="s">
        <v>145</v>
      </c>
      <c r="G149" s="133">
        <v>33579</v>
      </c>
      <c r="H149" s="132">
        <v>1950</v>
      </c>
      <c r="I149" s="134">
        <v>40725</v>
      </c>
      <c r="J149" s="135"/>
    </row>
    <row r="150" spans="1:10" ht="16.5" customHeight="1" x14ac:dyDescent="0.25">
      <c r="A150" s="130" t="s">
        <v>6995</v>
      </c>
      <c r="B150" s="131" t="str">
        <f t="shared" si="2"/>
        <v>00498 - Carriage House</v>
      </c>
      <c r="C150" s="132" t="s">
        <v>387</v>
      </c>
      <c r="D150" s="132" t="s">
        <v>394</v>
      </c>
      <c r="E150" s="132" t="s">
        <v>393</v>
      </c>
      <c r="F150" s="132" t="s">
        <v>145</v>
      </c>
      <c r="G150" s="133">
        <v>8288</v>
      </c>
      <c r="H150" s="132">
        <v>1972</v>
      </c>
      <c r="I150" s="134">
        <v>40725</v>
      </c>
      <c r="J150" s="135"/>
    </row>
    <row r="151" spans="1:10" ht="16.5" customHeight="1" x14ac:dyDescent="0.25">
      <c r="A151" s="130" t="s">
        <v>6996</v>
      </c>
      <c r="B151" s="131" t="str">
        <f t="shared" si="2"/>
        <v>00502 - White Memorial Chapel</v>
      </c>
      <c r="C151" s="132" t="s">
        <v>387</v>
      </c>
      <c r="D151" s="132" t="s">
        <v>395</v>
      </c>
      <c r="E151" s="132" t="s">
        <v>391</v>
      </c>
      <c r="F151" s="132" t="s">
        <v>145</v>
      </c>
      <c r="G151" s="133">
        <v>3246</v>
      </c>
      <c r="H151" s="132">
        <v>1980</v>
      </c>
      <c r="I151" s="134">
        <v>40725</v>
      </c>
      <c r="J151" s="135"/>
    </row>
    <row r="152" spans="1:10" ht="16.5" customHeight="1" x14ac:dyDescent="0.25">
      <c r="A152" s="130" t="s">
        <v>6997</v>
      </c>
      <c r="B152" s="131" t="str">
        <f t="shared" si="2"/>
        <v>00579 - Vernal Employment Center</v>
      </c>
      <c r="C152" s="132" t="s">
        <v>383</v>
      </c>
      <c r="D152" s="132" t="s">
        <v>396</v>
      </c>
      <c r="E152" s="132" t="s">
        <v>397</v>
      </c>
      <c r="F152" s="132" t="s">
        <v>398</v>
      </c>
      <c r="G152" s="133">
        <v>8395</v>
      </c>
      <c r="H152" s="132">
        <v>1978</v>
      </c>
      <c r="I152" s="134">
        <v>40725</v>
      </c>
      <c r="J152" s="135"/>
    </row>
    <row r="153" spans="1:10" ht="16.5" customHeight="1" x14ac:dyDescent="0.25">
      <c r="A153" s="130" t="s">
        <v>6998</v>
      </c>
      <c r="B153" s="131" t="str">
        <f t="shared" si="2"/>
        <v>00593 - Provo North Employment Center</v>
      </c>
      <c r="C153" s="132" t="s">
        <v>383</v>
      </c>
      <c r="D153" s="132" t="s">
        <v>399</v>
      </c>
      <c r="E153" s="132" t="s">
        <v>400</v>
      </c>
      <c r="F153" s="132" t="s">
        <v>313</v>
      </c>
      <c r="G153" s="133">
        <v>26600</v>
      </c>
      <c r="H153" s="132">
        <v>1981</v>
      </c>
      <c r="I153" s="134">
        <v>40725</v>
      </c>
      <c r="J153" s="135"/>
    </row>
    <row r="154" spans="1:10" ht="16.5" customHeight="1" x14ac:dyDescent="0.25">
      <c r="A154" s="130" t="s">
        <v>6999</v>
      </c>
      <c r="B154" s="131" t="str">
        <f t="shared" si="2"/>
        <v>00623 - USDC Recycling</v>
      </c>
      <c r="C154" s="132" t="s">
        <v>401</v>
      </c>
      <c r="D154" s="132" t="s">
        <v>402</v>
      </c>
      <c r="E154" s="132" t="s">
        <v>403</v>
      </c>
      <c r="F154" s="132" t="s">
        <v>349</v>
      </c>
      <c r="G154" s="133">
        <v>6920</v>
      </c>
      <c r="H154" s="132">
        <v>1933</v>
      </c>
      <c r="I154" s="134">
        <v>40725</v>
      </c>
      <c r="J154" s="135"/>
    </row>
    <row r="155" spans="1:10" ht="16.5" customHeight="1" x14ac:dyDescent="0.25">
      <c r="A155" s="130" t="s">
        <v>7000</v>
      </c>
      <c r="B155" s="131" t="str">
        <f t="shared" si="2"/>
        <v>00624 - Recreation Building</v>
      </c>
      <c r="C155" s="132" t="s">
        <v>401</v>
      </c>
      <c r="D155" s="132" t="s">
        <v>404</v>
      </c>
      <c r="E155" s="132" t="s">
        <v>405</v>
      </c>
      <c r="F155" s="132" t="s">
        <v>349</v>
      </c>
      <c r="G155" s="133">
        <v>6240</v>
      </c>
      <c r="H155" s="132">
        <v>1933</v>
      </c>
      <c r="I155" s="134">
        <v>40725</v>
      </c>
      <c r="J155" s="135"/>
    </row>
    <row r="156" spans="1:10" ht="16.5" customHeight="1" x14ac:dyDescent="0.25">
      <c r="A156" s="130" t="s">
        <v>7001</v>
      </c>
      <c r="B156" s="131" t="str">
        <f t="shared" si="2"/>
        <v>00638 - USDC DFCM Grounds Shop</v>
      </c>
      <c r="C156" s="132" t="s">
        <v>401</v>
      </c>
      <c r="D156" s="132" t="s">
        <v>406</v>
      </c>
      <c r="E156" s="132" t="s">
        <v>407</v>
      </c>
      <c r="F156" s="132" t="s">
        <v>349</v>
      </c>
      <c r="G156" s="133">
        <v>4660</v>
      </c>
      <c r="H156" s="132">
        <v>1953</v>
      </c>
      <c r="I156" s="134">
        <v>40725</v>
      </c>
      <c r="J156" s="135"/>
    </row>
    <row r="157" spans="1:10" ht="16.5" customHeight="1" x14ac:dyDescent="0.25">
      <c r="A157" s="130" t="s">
        <v>7002</v>
      </c>
      <c r="B157" s="131" t="str">
        <f t="shared" si="2"/>
        <v>00640 - Evergreen &amp; Canteen (B-3)</v>
      </c>
      <c r="C157" s="132" t="s">
        <v>401</v>
      </c>
      <c r="D157" s="132" t="s">
        <v>408</v>
      </c>
      <c r="E157" s="132" t="s">
        <v>409</v>
      </c>
      <c r="F157" s="132" t="s">
        <v>349</v>
      </c>
      <c r="G157" s="133">
        <v>60393</v>
      </c>
      <c r="H157" s="132">
        <v>1956</v>
      </c>
      <c r="I157" s="134">
        <v>40725</v>
      </c>
      <c r="J157" s="135"/>
    </row>
    <row r="158" spans="1:10" ht="16.5" customHeight="1" x14ac:dyDescent="0.25">
      <c r="A158" s="130" t="s">
        <v>7003</v>
      </c>
      <c r="B158" s="131" t="str">
        <f t="shared" si="2"/>
        <v>00641 - Pineridge Lodge (C-3)</v>
      </c>
      <c r="C158" s="132" t="s">
        <v>401</v>
      </c>
      <c r="D158" s="132" t="s">
        <v>410</v>
      </c>
      <c r="E158" s="132" t="s">
        <v>411</v>
      </c>
      <c r="F158" s="132" t="s">
        <v>349</v>
      </c>
      <c r="G158" s="133">
        <v>7150</v>
      </c>
      <c r="H158" s="132">
        <v>1961</v>
      </c>
      <c r="I158" s="134">
        <v>40725</v>
      </c>
      <c r="J158" s="135"/>
    </row>
    <row r="159" spans="1:10" ht="16.5" customHeight="1" x14ac:dyDescent="0.25">
      <c r="A159" s="130" t="s">
        <v>7004</v>
      </c>
      <c r="B159" s="131" t="str">
        <f t="shared" si="2"/>
        <v>00642 - Laurelwood Lodge</v>
      </c>
      <c r="C159" s="132" t="s">
        <v>401</v>
      </c>
      <c r="D159" s="132" t="s">
        <v>412</v>
      </c>
      <c r="E159" s="132" t="s">
        <v>413</v>
      </c>
      <c r="F159" s="132" t="s">
        <v>349</v>
      </c>
      <c r="G159" s="133">
        <v>7150</v>
      </c>
      <c r="H159" s="132">
        <v>1961</v>
      </c>
      <c r="I159" s="134">
        <v>40725</v>
      </c>
      <c r="J159" s="135"/>
    </row>
    <row r="160" spans="1:10" ht="16.5" customHeight="1" x14ac:dyDescent="0.25">
      <c r="A160" s="130" t="s">
        <v>7005</v>
      </c>
      <c r="B160" s="131" t="str">
        <f t="shared" si="2"/>
        <v>00651 - USDC MEDICAL SERVICES</v>
      </c>
      <c r="C160" s="132" t="s">
        <v>401</v>
      </c>
      <c r="D160" s="132" t="s">
        <v>414</v>
      </c>
      <c r="E160" s="132" t="s">
        <v>409</v>
      </c>
      <c r="F160" s="132" t="s">
        <v>349</v>
      </c>
      <c r="G160" s="133">
        <v>8825</v>
      </c>
      <c r="H160" s="132">
        <v>1968</v>
      </c>
      <c r="I160" s="134">
        <v>40725</v>
      </c>
      <c r="J160" s="135"/>
    </row>
    <row r="161" spans="1:10" ht="16.5" customHeight="1" x14ac:dyDescent="0.25">
      <c r="A161" s="130" t="s">
        <v>7006</v>
      </c>
      <c r="B161" s="131" t="str">
        <f t="shared" si="2"/>
        <v>00653 - USDC Maintenance Shop</v>
      </c>
      <c r="C161" s="132" t="s">
        <v>401</v>
      </c>
      <c r="D161" s="132" t="s">
        <v>415</v>
      </c>
      <c r="E161" s="132" t="s">
        <v>407</v>
      </c>
      <c r="F161" s="132" t="s">
        <v>349</v>
      </c>
      <c r="G161" s="133">
        <v>6050</v>
      </c>
      <c r="H161" s="132">
        <v>1970</v>
      </c>
      <c r="I161" s="134">
        <v>40725</v>
      </c>
      <c r="J161" s="135"/>
    </row>
    <row r="162" spans="1:10" ht="16.5" customHeight="1" x14ac:dyDescent="0.25">
      <c r="A162" s="130" t="s">
        <v>7007</v>
      </c>
      <c r="B162" s="131" t="str">
        <f t="shared" si="2"/>
        <v>00654 - Comp Therapy Building</v>
      </c>
      <c r="C162" s="132" t="s">
        <v>401</v>
      </c>
      <c r="D162" s="132" t="s">
        <v>416</v>
      </c>
      <c r="E162" s="132" t="s">
        <v>409</v>
      </c>
      <c r="F162" s="132" t="s">
        <v>349</v>
      </c>
      <c r="G162" s="133">
        <v>10365</v>
      </c>
      <c r="H162" s="132">
        <v>1972</v>
      </c>
      <c r="I162" s="134">
        <v>40725</v>
      </c>
      <c r="J162" s="135"/>
    </row>
    <row r="163" spans="1:10" ht="16.5" customHeight="1" x14ac:dyDescent="0.25">
      <c r="A163" s="130" t="s">
        <v>7008</v>
      </c>
      <c r="B163" s="131" t="str">
        <f t="shared" si="2"/>
        <v>00659 - Service Station (A-B)</v>
      </c>
      <c r="C163" s="132" t="s">
        <v>401</v>
      </c>
      <c r="D163" s="132" t="s">
        <v>417</v>
      </c>
      <c r="E163" s="132" t="s">
        <v>418</v>
      </c>
      <c r="F163" s="132" t="s">
        <v>349</v>
      </c>
      <c r="G163" s="133">
        <v>1320</v>
      </c>
      <c r="H163" s="132">
        <v>1975</v>
      </c>
      <c r="I163" s="134">
        <v>40725</v>
      </c>
      <c r="J163" s="135"/>
    </row>
    <row r="164" spans="1:10" ht="16.5" customHeight="1" x14ac:dyDescent="0.25">
      <c r="A164" s="130" t="s">
        <v>7009</v>
      </c>
      <c r="B164" s="131" t="str">
        <f t="shared" si="2"/>
        <v>00660 - USDC Administration Building</v>
      </c>
      <c r="C164" s="132" t="s">
        <v>401</v>
      </c>
      <c r="D164" s="132" t="s">
        <v>419</v>
      </c>
      <c r="E164" s="132" t="s">
        <v>420</v>
      </c>
      <c r="F164" s="132" t="s">
        <v>349</v>
      </c>
      <c r="G164" s="133">
        <v>7742</v>
      </c>
      <c r="H164" s="132">
        <v>1976</v>
      </c>
      <c r="I164" s="134">
        <v>40725</v>
      </c>
      <c r="J164" s="135"/>
    </row>
    <row r="165" spans="1:10" ht="16.5" customHeight="1" x14ac:dyDescent="0.25">
      <c r="A165" s="130" t="s">
        <v>7010</v>
      </c>
      <c r="B165" s="131" t="str">
        <f t="shared" si="2"/>
        <v>01241 - Farmington Public Safety</v>
      </c>
      <c r="C165" s="132" t="s">
        <v>421</v>
      </c>
      <c r="D165" s="132" t="s">
        <v>422</v>
      </c>
      <c r="E165" s="132" t="s">
        <v>423</v>
      </c>
      <c r="F165" s="132" t="s">
        <v>424</v>
      </c>
      <c r="G165" s="133">
        <v>8763</v>
      </c>
      <c r="H165" s="132">
        <v>1981</v>
      </c>
      <c r="I165" s="134">
        <v>40725</v>
      </c>
      <c r="J165" s="135"/>
    </row>
    <row r="166" spans="1:10" ht="16.5" customHeight="1" x14ac:dyDescent="0.25">
      <c r="A166" s="130" t="s">
        <v>7011</v>
      </c>
      <c r="B166" s="131" t="str">
        <f t="shared" si="2"/>
        <v>01633 - Fine Arts Building (Glendenning Home)</v>
      </c>
      <c r="C166" s="132" t="s">
        <v>425</v>
      </c>
      <c r="D166" s="132" t="s">
        <v>426</v>
      </c>
      <c r="E166" s="132" t="s">
        <v>427</v>
      </c>
      <c r="F166" s="132" t="s">
        <v>145</v>
      </c>
      <c r="G166" s="133">
        <v>3960</v>
      </c>
      <c r="H166" s="132">
        <v>1883</v>
      </c>
      <c r="I166" s="134">
        <v>40725</v>
      </c>
      <c r="J166" s="135"/>
    </row>
    <row r="167" spans="1:10" ht="16.5" customHeight="1" x14ac:dyDescent="0.25">
      <c r="A167" s="130" t="s">
        <v>7012</v>
      </c>
      <c r="B167" s="131" t="str">
        <f t="shared" si="2"/>
        <v>01639 - ABC Main Office</v>
      </c>
      <c r="C167" s="132" t="s">
        <v>428</v>
      </c>
      <c r="D167" s="132" t="s">
        <v>429</v>
      </c>
      <c r="E167" s="132" t="s">
        <v>430</v>
      </c>
      <c r="F167" s="132" t="s">
        <v>145</v>
      </c>
      <c r="G167" s="133">
        <v>20700</v>
      </c>
      <c r="H167" s="132">
        <v>1993</v>
      </c>
      <c r="I167" s="134">
        <v>40725</v>
      </c>
      <c r="J167" s="135"/>
    </row>
    <row r="168" spans="1:10" ht="16.5" customHeight="1" x14ac:dyDescent="0.25">
      <c r="A168" s="130" t="s">
        <v>7013</v>
      </c>
      <c r="B168" s="131" t="str">
        <f t="shared" si="2"/>
        <v>01644 - Calvin Rampton Building - UDOT - DPS</v>
      </c>
      <c r="C168" s="132" t="s">
        <v>382</v>
      </c>
      <c r="D168" s="132" t="s">
        <v>431</v>
      </c>
      <c r="E168" s="132" t="s">
        <v>432</v>
      </c>
      <c r="F168" s="132" t="s">
        <v>280</v>
      </c>
      <c r="G168" s="133">
        <v>154797</v>
      </c>
      <c r="H168" s="132">
        <v>1981</v>
      </c>
      <c r="I168" s="134">
        <v>40725</v>
      </c>
      <c r="J168" s="135"/>
    </row>
    <row r="169" spans="1:10" ht="16.5" customHeight="1" x14ac:dyDescent="0.25">
      <c r="A169" s="130" t="s">
        <v>7014</v>
      </c>
      <c r="B169" s="131" t="str">
        <f t="shared" si="2"/>
        <v>01645 - DPS Call Center</v>
      </c>
      <c r="C169" s="132" t="s">
        <v>421</v>
      </c>
      <c r="D169" s="132" t="s">
        <v>433</v>
      </c>
      <c r="E169" s="132" t="s">
        <v>432</v>
      </c>
      <c r="F169" s="132" t="s">
        <v>280</v>
      </c>
      <c r="G169" s="133">
        <v>37000</v>
      </c>
      <c r="H169" s="132">
        <v>1981</v>
      </c>
      <c r="I169" s="134">
        <v>40725</v>
      </c>
      <c r="J169" s="135"/>
    </row>
    <row r="170" spans="1:10" ht="16.5" customHeight="1" x14ac:dyDescent="0.25">
      <c r="A170" s="130" t="s">
        <v>7015</v>
      </c>
      <c r="B170" s="131" t="str">
        <f t="shared" si="2"/>
        <v>01646 - MTF Maintenance Shop</v>
      </c>
      <c r="C170" s="132" t="s">
        <v>434</v>
      </c>
      <c r="D170" s="132" t="s">
        <v>435</v>
      </c>
      <c r="E170" s="132" t="s">
        <v>432</v>
      </c>
      <c r="F170" s="132" t="s">
        <v>280</v>
      </c>
      <c r="G170" s="133">
        <v>120877</v>
      </c>
      <c r="H170" s="132">
        <v>1981</v>
      </c>
      <c r="I170" s="134">
        <v>40725</v>
      </c>
      <c r="J170" s="135"/>
    </row>
    <row r="171" spans="1:10" ht="16.5" customHeight="1" x14ac:dyDescent="0.25">
      <c r="A171" s="130" t="s">
        <v>7016</v>
      </c>
      <c r="B171" s="131" t="str">
        <f t="shared" si="2"/>
        <v>01652 - Heber M Wells Building</v>
      </c>
      <c r="C171" s="132" t="s">
        <v>382</v>
      </c>
      <c r="D171" s="132" t="s">
        <v>436</v>
      </c>
      <c r="E171" s="132" t="s">
        <v>437</v>
      </c>
      <c r="F171" s="132" t="s">
        <v>145</v>
      </c>
      <c r="G171" s="133">
        <v>344880</v>
      </c>
      <c r="H171" s="132">
        <v>1983</v>
      </c>
      <c r="I171" s="134">
        <v>40725</v>
      </c>
      <c r="J171" s="135"/>
    </row>
    <row r="172" spans="1:10" ht="16.5" customHeight="1" x14ac:dyDescent="0.25">
      <c r="A172" s="130" t="s">
        <v>7017</v>
      </c>
      <c r="B172" s="131" t="str">
        <f t="shared" si="2"/>
        <v>01653 - Heber M Wells Parking</v>
      </c>
      <c r="C172" s="132" t="s">
        <v>382</v>
      </c>
      <c r="D172" s="132" t="s">
        <v>438</v>
      </c>
      <c r="E172" s="132" t="s">
        <v>437</v>
      </c>
      <c r="F172" s="132" t="s">
        <v>145</v>
      </c>
      <c r="G172" s="133">
        <v>149600</v>
      </c>
      <c r="H172" s="132">
        <v>1983</v>
      </c>
      <c r="I172" s="134">
        <v>40725</v>
      </c>
      <c r="J172" s="135"/>
    </row>
    <row r="173" spans="1:10" ht="16.5" customHeight="1" x14ac:dyDescent="0.25">
      <c r="A173" s="130" t="s">
        <v>7018</v>
      </c>
      <c r="B173" s="131" t="str">
        <f t="shared" si="2"/>
        <v>01654 - D&amp;RG Railroad Depot</v>
      </c>
      <c r="C173" s="132" t="s">
        <v>425</v>
      </c>
      <c r="D173" s="132" t="s">
        <v>439</v>
      </c>
      <c r="E173" s="132" t="s">
        <v>440</v>
      </c>
      <c r="F173" s="132" t="s">
        <v>145</v>
      </c>
      <c r="G173" s="133">
        <v>79980</v>
      </c>
      <c r="H173" s="132">
        <v>1910</v>
      </c>
      <c r="I173" s="134">
        <v>40725</v>
      </c>
      <c r="J173" s="135"/>
    </row>
    <row r="174" spans="1:10" ht="16.5" customHeight="1" x14ac:dyDescent="0.25">
      <c r="A174" s="130" t="s">
        <v>7019</v>
      </c>
      <c r="B174" s="131" t="str">
        <f t="shared" si="2"/>
        <v>01655 - Governor's Mansion</v>
      </c>
      <c r="C174" s="132" t="s">
        <v>382</v>
      </c>
      <c r="D174" s="132" t="s">
        <v>441</v>
      </c>
      <c r="E174" s="132" t="s">
        <v>442</v>
      </c>
      <c r="F174" s="132" t="s">
        <v>145</v>
      </c>
      <c r="G174" s="133">
        <v>22443</v>
      </c>
      <c r="H174" s="132">
        <v>1902</v>
      </c>
      <c r="I174" s="134">
        <v>40725</v>
      </c>
      <c r="J174" s="135"/>
    </row>
    <row r="175" spans="1:10" ht="16.5" customHeight="1" x14ac:dyDescent="0.25">
      <c r="A175" s="130" t="s">
        <v>7020</v>
      </c>
      <c r="B175" s="131" t="str">
        <f t="shared" si="2"/>
        <v>01656 - Governor's Carriage House</v>
      </c>
      <c r="C175" s="132" t="s">
        <v>382</v>
      </c>
      <c r="D175" s="132" t="s">
        <v>443</v>
      </c>
      <c r="E175" s="132" t="s">
        <v>442</v>
      </c>
      <c r="F175" s="132" t="s">
        <v>145</v>
      </c>
      <c r="G175" s="133">
        <v>6372</v>
      </c>
      <c r="H175" s="132">
        <v>1902</v>
      </c>
      <c r="I175" s="134">
        <v>40725</v>
      </c>
      <c r="J175" s="135"/>
    </row>
    <row r="176" spans="1:10" ht="16.5" customHeight="1" x14ac:dyDescent="0.25">
      <c r="A176" s="130" t="s">
        <v>7021</v>
      </c>
      <c r="B176" s="131" t="str">
        <f t="shared" si="2"/>
        <v>01664 - Office of Rehabilitative Services</v>
      </c>
      <c r="C176" s="132" t="s">
        <v>383</v>
      </c>
      <c r="D176" s="132" t="s">
        <v>444</v>
      </c>
      <c r="E176" s="132" t="s">
        <v>445</v>
      </c>
      <c r="F176" s="132" t="s">
        <v>145</v>
      </c>
      <c r="G176" s="133">
        <v>31725</v>
      </c>
      <c r="H176" s="132">
        <v>1977</v>
      </c>
      <c r="I176" s="134">
        <v>40725</v>
      </c>
      <c r="J176" s="135"/>
    </row>
    <row r="177" spans="1:10" ht="16.5" customHeight="1" x14ac:dyDescent="0.25">
      <c r="A177" s="130" t="s">
        <v>7022</v>
      </c>
      <c r="B177" s="131" t="str">
        <f t="shared" si="2"/>
        <v>01843 - Richfield Office Center</v>
      </c>
      <c r="C177" s="132" t="s">
        <v>382</v>
      </c>
      <c r="D177" s="132" t="s">
        <v>446</v>
      </c>
      <c r="E177" s="132" t="s">
        <v>447</v>
      </c>
      <c r="F177" s="132" t="s">
        <v>373</v>
      </c>
      <c r="G177" s="133">
        <v>13054</v>
      </c>
      <c r="H177" s="132">
        <v>1938</v>
      </c>
      <c r="I177" s="134">
        <v>40725</v>
      </c>
      <c r="J177" s="135"/>
    </row>
    <row r="178" spans="1:10" ht="16.5" customHeight="1" x14ac:dyDescent="0.25">
      <c r="A178" s="130" t="s">
        <v>7023</v>
      </c>
      <c r="B178" s="131" t="str">
        <f t="shared" si="2"/>
        <v>01903 - Liquor Store #34</v>
      </c>
      <c r="C178" s="132" t="s">
        <v>428</v>
      </c>
      <c r="D178" s="132" t="s">
        <v>448</v>
      </c>
      <c r="E178" s="132" t="s">
        <v>449</v>
      </c>
      <c r="F178" s="132" t="s">
        <v>380</v>
      </c>
      <c r="G178" s="133">
        <v>10607</v>
      </c>
      <c r="H178" s="132">
        <v>1980</v>
      </c>
      <c r="I178" s="134">
        <v>40725</v>
      </c>
      <c r="J178" s="135"/>
    </row>
    <row r="179" spans="1:10" ht="16.5" customHeight="1" x14ac:dyDescent="0.25">
      <c r="A179" s="130" t="s">
        <v>7024</v>
      </c>
      <c r="B179" s="131" t="str">
        <f t="shared" si="2"/>
        <v>01915 - Vernal DCFS Building</v>
      </c>
      <c r="C179" s="132" t="s">
        <v>450</v>
      </c>
      <c r="D179" s="132" t="s">
        <v>451</v>
      </c>
      <c r="E179" s="132" t="s">
        <v>452</v>
      </c>
      <c r="F179" s="132" t="s">
        <v>398</v>
      </c>
      <c r="G179" s="133">
        <v>8030</v>
      </c>
      <c r="H179" s="132">
        <v>1978</v>
      </c>
      <c r="I179" s="134">
        <v>40725</v>
      </c>
      <c r="J179" s="135"/>
    </row>
    <row r="180" spans="1:10" ht="16.5" customHeight="1" x14ac:dyDescent="0.25">
      <c r="A180" s="130" t="s">
        <v>7025</v>
      </c>
      <c r="B180" s="131" t="str">
        <f t="shared" si="2"/>
        <v>02004 - 260 W 300 N - Provo</v>
      </c>
      <c r="C180" s="132" t="s">
        <v>382</v>
      </c>
      <c r="D180" s="132" t="s">
        <v>453</v>
      </c>
      <c r="E180" s="132" t="s">
        <v>454</v>
      </c>
      <c r="F180" s="132" t="s">
        <v>313</v>
      </c>
      <c r="G180" s="133">
        <v>10677</v>
      </c>
      <c r="H180" s="132">
        <v>1956</v>
      </c>
      <c r="I180" s="134">
        <v>40724</v>
      </c>
      <c r="J180" s="135"/>
    </row>
    <row r="181" spans="1:10" ht="16.5" customHeight="1" x14ac:dyDescent="0.25">
      <c r="A181" s="130" t="s">
        <v>7026</v>
      </c>
      <c r="B181" s="131" t="str">
        <f t="shared" si="2"/>
        <v>02034 - Rose Warehouse</v>
      </c>
      <c r="C181" s="132" t="s">
        <v>401</v>
      </c>
      <c r="D181" s="132" t="s">
        <v>455</v>
      </c>
      <c r="E181" s="132" t="s">
        <v>456</v>
      </c>
      <c r="F181" s="132" t="s">
        <v>349</v>
      </c>
      <c r="G181" s="133">
        <v>8342</v>
      </c>
      <c r="H181" s="132">
        <v>1967</v>
      </c>
      <c r="I181" s="134">
        <v>40725</v>
      </c>
      <c r="J181" s="135"/>
    </row>
    <row r="182" spans="1:10" ht="16.5" customHeight="1" x14ac:dyDescent="0.25">
      <c r="A182" s="130" t="s">
        <v>7027</v>
      </c>
      <c r="B182" s="131" t="str">
        <f t="shared" si="2"/>
        <v>02035 - Pump House</v>
      </c>
      <c r="C182" s="132" t="s">
        <v>401</v>
      </c>
      <c r="D182" s="132" t="s">
        <v>218</v>
      </c>
      <c r="E182" s="132" t="s">
        <v>457</v>
      </c>
      <c r="F182" s="132" t="s">
        <v>349</v>
      </c>
      <c r="G182" s="133">
        <v>140</v>
      </c>
      <c r="H182" s="132">
        <v>1977</v>
      </c>
      <c r="I182" s="134">
        <v>40725</v>
      </c>
      <c r="J182" s="135"/>
    </row>
    <row r="183" spans="1:10" ht="16.5" customHeight="1" x14ac:dyDescent="0.25">
      <c r="A183" s="130" t="s">
        <v>7028</v>
      </c>
      <c r="B183" s="131" t="str">
        <f t="shared" si="2"/>
        <v>02036 - Steel Warehouse #3</v>
      </c>
      <c r="C183" s="132" t="s">
        <v>401</v>
      </c>
      <c r="D183" s="132" t="s">
        <v>458</v>
      </c>
      <c r="E183" s="132" t="s">
        <v>409</v>
      </c>
      <c r="F183" s="132" t="s">
        <v>349</v>
      </c>
      <c r="G183" s="133">
        <v>2304</v>
      </c>
      <c r="H183" s="132">
        <v>1967</v>
      </c>
      <c r="I183" s="134">
        <v>40725</v>
      </c>
      <c r="J183" s="135"/>
    </row>
    <row r="184" spans="1:10" ht="16.5" customHeight="1" x14ac:dyDescent="0.25">
      <c r="A184" s="130" t="s">
        <v>7029</v>
      </c>
      <c r="B184" s="131" t="str">
        <f t="shared" si="2"/>
        <v>02037 - Auditorium</v>
      </c>
      <c r="C184" s="132" t="s">
        <v>401</v>
      </c>
      <c r="D184" s="132" t="s">
        <v>459</v>
      </c>
      <c r="E184" s="132" t="s">
        <v>460</v>
      </c>
      <c r="F184" s="132" t="s">
        <v>349</v>
      </c>
      <c r="G184" s="133">
        <v>9345</v>
      </c>
      <c r="H184" s="132">
        <v>1976</v>
      </c>
      <c r="I184" s="134">
        <v>40725</v>
      </c>
      <c r="J184" s="135"/>
    </row>
    <row r="185" spans="1:10" ht="16.5" customHeight="1" x14ac:dyDescent="0.25">
      <c r="A185" s="130" t="s">
        <v>7030</v>
      </c>
      <c r="B185" s="131" t="str">
        <f t="shared" si="2"/>
        <v>02038 - Transformer Vault</v>
      </c>
      <c r="C185" s="132" t="s">
        <v>401</v>
      </c>
      <c r="D185" s="132" t="s">
        <v>461</v>
      </c>
      <c r="E185" s="132" t="s">
        <v>409</v>
      </c>
      <c r="F185" s="132" t="s">
        <v>349</v>
      </c>
      <c r="G185" s="133">
        <v>150</v>
      </c>
      <c r="H185" s="132">
        <v>1977</v>
      </c>
      <c r="I185" s="134">
        <v>40725</v>
      </c>
      <c r="J185" s="135"/>
    </row>
    <row r="186" spans="1:10" ht="16.5" customHeight="1" x14ac:dyDescent="0.25">
      <c r="A186" s="130" t="s">
        <v>7031</v>
      </c>
      <c r="B186" s="131" t="str">
        <f t="shared" si="2"/>
        <v>02039 - Sunset Residential Unit</v>
      </c>
      <c r="C186" s="132" t="s">
        <v>401</v>
      </c>
      <c r="D186" s="132" t="s">
        <v>462</v>
      </c>
      <c r="E186" s="132" t="s">
        <v>463</v>
      </c>
      <c r="F186" s="132" t="s">
        <v>349</v>
      </c>
      <c r="G186" s="133">
        <v>18694</v>
      </c>
      <c r="H186" s="132">
        <v>1980</v>
      </c>
      <c r="I186" s="134">
        <v>40725</v>
      </c>
      <c r="J186" s="135"/>
    </row>
    <row r="187" spans="1:10" ht="16.5" customHeight="1" x14ac:dyDescent="0.25">
      <c r="A187" s="130" t="s">
        <v>7032</v>
      </c>
      <c r="B187" s="131" t="str">
        <f t="shared" si="2"/>
        <v>02040 - Willow Creek Residential Unit</v>
      </c>
      <c r="C187" s="132" t="s">
        <v>401</v>
      </c>
      <c r="D187" s="132" t="s">
        <v>464</v>
      </c>
      <c r="E187" s="132" t="s">
        <v>465</v>
      </c>
      <c r="F187" s="132" t="s">
        <v>349</v>
      </c>
      <c r="G187" s="133">
        <v>23912</v>
      </c>
      <c r="H187" s="132">
        <v>1980</v>
      </c>
      <c r="I187" s="134">
        <v>40725</v>
      </c>
      <c r="J187" s="135"/>
    </row>
    <row r="188" spans="1:10" ht="16.5" customHeight="1" x14ac:dyDescent="0.25">
      <c r="A188" s="130" t="s">
        <v>7033</v>
      </c>
      <c r="B188" s="131" t="str">
        <f t="shared" si="2"/>
        <v>02042 - Oak Ridge Residential Unit</v>
      </c>
      <c r="C188" s="132" t="s">
        <v>401</v>
      </c>
      <c r="D188" s="132" t="s">
        <v>466</v>
      </c>
      <c r="E188" s="132" t="s">
        <v>467</v>
      </c>
      <c r="F188" s="132" t="s">
        <v>349</v>
      </c>
      <c r="G188" s="133">
        <v>23884</v>
      </c>
      <c r="H188" s="132">
        <v>1980</v>
      </c>
      <c r="I188" s="134">
        <v>40725</v>
      </c>
      <c r="J188" s="135"/>
    </row>
    <row r="189" spans="1:10" ht="16.5" customHeight="1" x14ac:dyDescent="0.25">
      <c r="A189" s="130" t="s">
        <v>7034</v>
      </c>
      <c r="B189" s="131" t="str">
        <f t="shared" si="2"/>
        <v>02043 - Quail Run Residential Unit</v>
      </c>
      <c r="C189" s="132" t="s">
        <v>401</v>
      </c>
      <c r="D189" s="132" t="s">
        <v>468</v>
      </c>
      <c r="E189" s="132" t="s">
        <v>469</v>
      </c>
      <c r="F189" s="132" t="s">
        <v>349</v>
      </c>
      <c r="G189" s="133">
        <v>23884</v>
      </c>
      <c r="H189" s="132">
        <v>1980</v>
      </c>
      <c r="I189" s="134">
        <v>40725</v>
      </c>
      <c r="J189" s="135"/>
    </row>
    <row r="190" spans="1:10" ht="16.5" customHeight="1" x14ac:dyDescent="0.25">
      <c r="A190" s="130" t="s">
        <v>7035</v>
      </c>
      <c r="B190" s="131" t="str">
        <f t="shared" si="2"/>
        <v>02044 - Rain Tree Residential Unit</v>
      </c>
      <c r="C190" s="132" t="s">
        <v>401</v>
      </c>
      <c r="D190" s="132" t="s">
        <v>470</v>
      </c>
      <c r="E190" s="132" t="s">
        <v>471</v>
      </c>
      <c r="F190" s="132" t="s">
        <v>349</v>
      </c>
      <c r="G190" s="133">
        <v>23912</v>
      </c>
      <c r="H190" s="132">
        <v>1980</v>
      </c>
      <c r="I190" s="134">
        <v>40725</v>
      </c>
      <c r="J190" s="135"/>
    </row>
    <row r="191" spans="1:10" ht="16.5" customHeight="1" x14ac:dyDescent="0.25">
      <c r="A191" s="130" t="s">
        <v>7036</v>
      </c>
      <c r="B191" s="131" t="str">
        <f t="shared" si="2"/>
        <v>02045 - New Electrical Vault</v>
      </c>
      <c r="C191" s="132" t="s">
        <v>401</v>
      </c>
      <c r="D191" s="132" t="s">
        <v>472</v>
      </c>
      <c r="E191" s="132" t="s">
        <v>409</v>
      </c>
      <c r="F191" s="132" t="s">
        <v>349</v>
      </c>
      <c r="G191" s="133">
        <v>385</v>
      </c>
      <c r="H191" s="132">
        <v>1977</v>
      </c>
      <c r="I191" s="134">
        <v>40725</v>
      </c>
      <c r="J191" s="135"/>
    </row>
    <row r="192" spans="1:10" ht="16.5" customHeight="1" x14ac:dyDescent="0.25">
      <c r="A192" s="130" t="s">
        <v>7037</v>
      </c>
      <c r="B192" s="131" t="str">
        <f t="shared" si="2"/>
        <v>02046 - Cottonwood Residential Unit</v>
      </c>
      <c r="C192" s="132" t="s">
        <v>401</v>
      </c>
      <c r="D192" s="132" t="s">
        <v>473</v>
      </c>
      <c r="E192" s="132" t="s">
        <v>474</v>
      </c>
      <c r="F192" s="132" t="s">
        <v>349</v>
      </c>
      <c r="G192" s="133">
        <v>21854</v>
      </c>
      <c r="H192" s="132">
        <v>1981</v>
      </c>
      <c r="I192" s="134">
        <v>40725</v>
      </c>
      <c r="J192" s="135"/>
    </row>
    <row r="193" spans="1:10" ht="16.5" customHeight="1" x14ac:dyDescent="0.25">
      <c r="A193" s="130" t="s">
        <v>7038</v>
      </c>
      <c r="B193" s="131" t="str">
        <f t="shared" si="2"/>
        <v>02070 - Horse Stalls (Farm)</v>
      </c>
      <c r="C193" s="132" t="s">
        <v>401</v>
      </c>
      <c r="D193" s="132" t="s">
        <v>475</v>
      </c>
      <c r="E193" s="132" t="s">
        <v>409</v>
      </c>
      <c r="F193" s="132" t="s">
        <v>349</v>
      </c>
      <c r="G193" s="133">
        <v>1440</v>
      </c>
      <c r="H193" s="132">
        <v>1935</v>
      </c>
      <c r="I193" s="134">
        <v>40725</v>
      </c>
      <c r="J193" s="135"/>
    </row>
    <row r="194" spans="1:10" ht="16.5" customHeight="1" x14ac:dyDescent="0.25">
      <c r="A194" s="130" t="s">
        <v>7039</v>
      </c>
      <c r="B194" s="131" t="str">
        <f t="shared" si="2"/>
        <v>02073 - Storage - Plumbers' Storage</v>
      </c>
      <c r="C194" s="132" t="s">
        <v>401</v>
      </c>
      <c r="D194" s="132" t="s">
        <v>476</v>
      </c>
      <c r="E194" s="132" t="s">
        <v>407</v>
      </c>
      <c r="F194" s="132" t="s">
        <v>349</v>
      </c>
      <c r="G194" s="133">
        <v>832</v>
      </c>
      <c r="H194" s="132">
        <v>1960</v>
      </c>
      <c r="I194" s="134">
        <v>40725</v>
      </c>
      <c r="J194" s="135"/>
    </row>
    <row r="195" spans="1:10" ht="16.5" customHeight="1" x14ac:dyDescent="0.25">
      <c r="A195" s="130" t="s">
        <v>7040</v>
      </c>
      <c r="B195" s="131" t="str">
        <f t="shared" si="2"/>
        <v>02076 - Grounds Shop</v>
      </c>
      <c r="C195" s="132" t="s">
        <v>401</v>
      </c>
      <c r="D195" s="132" t="s">
        <v>477</v>
      </c>
      <c r="E195" s="132" t="s">
        <v>409</v>
      </c>
      <c r="F195" s="132" t="s">
        <v>349</v>
      </c>
      <c r="G195" s="133">
        <v>1911</v>
      </c>
      <c r="H195" s="132">
        <v>1957</v>
      </c>
      <c r="I195" s="134">
        <v>40725</v>
      </c>
      <c r="J195" s="135"/>
    </row>
    <row r="196" spans="1:10" ht="16.5" customHeight="1" x14ac:dyDescent="0.25">
      <c r="A196" s="130" t="s">
        <v>7041</v>
      </c>
      <c r="B196" s="131" t="str">
        <f t="shared" ref="B196:B259" si="3">_xlfn.CONCAT(A196," - ",D196)</f>
        <v>02627 - Liquor Store #6</v>
      </c>
      <c r="C196" s="132" t="s">
        <v>428</v>
      </c>
      <c r="D196" s="132" t="s">
        <v>478</v>
      </c>
      <c r="E196" s="132" t="s">
        <v>479</v>
      </c>
      <c r="F196" s="132" t="s">
        <v>149</v>
      </c>
      <c r="G196" s="133">
        <v>7300</v>
      </c>
      <c r="H196" s="132">
        <v>1964</v>
      </c>
      <c r="I196" s="134">
        <v>40725</v>
      </c>
      <c r="J196" s="135"/>
    </row>
    <row r="197" spans="1:10" ht="16.5" customHeight="1" x14ac:dyDescent="0.25">
      <c r="A197" s="130" t="s">
        <v>7042</v>
      </c>
      <c r="B197" s="131" t="str">
        <f t="shared" si="3"/>
        <v>02902 - Liquor Store #30</v>
      </c>
      <c r="C197" s="132" t="s">
        <v>428</v>
      </c>
      <c r="D197" s="132" t="s">
        <v>480</v>
      </c>
      <c r="E197" s="132" t="s">
        <v>481</v>
      </c>
      <c r="F197" s="132" t="s">
        <v>354</v>
      </c>
      <c r="G197" s="133">
        <v>7577</v>
      </c>
      <c r="H197" s="132">
        <v>1979</v>
      </c>
      <c r="I197" s="134">
        <v>40725</v>
      </c>
      <c r="J197" s="135"/>
    </row>
    <row r="198" spans="1:10" ht="16.5" customHeight="1" x14ac:dyDescent="0.25">
      <c r="A198" s="130" t="s">
        <v>7043</v>
      </c>
      <c r="B198" s="131" t="str">
        <f t="shared" si="3"/>
        <v>03069 - Liquor Store #27</v>
      </c>
      <c r="C198" s="132" t="s">
        <v>428</v>
      </c>
      <c r="D198" s="132" t="s">
        <v>482</v>
      </c>
      <c r="E198" s="132" t="s">
        <v>483</v>
      </c>
      <c r="F198" s="132" t="s">
        <v>143</v>
      </c>
      <c r="G198" s="133">
        <v>4238</v>
      </c>
      <c r="H198" s="132">
        <v>1993</v>
      </c>
      <c r="I198" s="134">
        <v>40725</v>
      </c>
      <c r="J198" s="135"/>
    </row>
    <row r="199" spans="1:10" ht="16.5" customHeight="1" x14ac:dyDescent="0.25">
      <c r="A199" s="130" t="s">
        <v>7044</v>
      </c>
      <c r="B199" s="131" t="str">
        <f t="shared" si="3"/>
        <v>03266 - Pleasant View Residential</v>
      </c>
      <c r="C199" s="132" t="s">
        <v>401</v>
      </c>
      <c r="D199" s="132" t="s">
        <v>484</v>
      </c>
      <c r="E199" s="132" t="s">
        <v>485</v>
      </c>
      <c r="F199" s="132" t="s">
        <v>349</v>
      </c>
      <c r="G199" s="133">
        <v>22229</v>
      </c>
      <c r="H199" s="132">
        <v>1977</v>
      </c>
      <c r="I199" s="134">
        <v>40725</v>
      </c>
      <c r="J199" s="135"/>
    </row>
    <row r="200" spans="1:10" ht="16.5" customHeight="1" x14ac:dyDescent="0.25">
      <c r="A200" s="130" t="s">
        <v>7045</v>
      </c>
      <c r="B200" s="131" t="str">
        <f t="shared" si="3"/>
        <v>03267 - USDC Aspen</v>
      </c>
      <c r="C200" s="132" t="s">
        <v>401</v>
      </c>
      <c r="D200" s="132" t="s">
        <v>486</v>
      </c>
      <c r="E200" s="132" t="s">
        <v>487</v>
      </c>
      <c r="F200" s="132" t="s">
        <v>349</v>
      </c>
      <c r="G200" s="133">
        <v>66720</v>
      </c>
      <c r="H200" s="132">
        <v>1981</v>
      </c>
      <c r="I200" s="134">
        <v>40725</v>
      </c>
      <c r="J200" s="135"/>
    </row>
    <row r="201" spans="1:10" ht="16.5" customHeight="1" x14ac:dyDescent="0.25">
      <c r="A201" s="130" t="s">
        <v>7046</v>
      </c>
      <c r="B201" s="131" t="str">
        <f t="shared" si="3"/>
        <v>03845 - State Board Of Education</v>
      </c>
      <c r="C201" s="132" t="s">
        <v>488</v>
      </c>
      <c r="D201" s="132" t="s">
        <v>489</v>
      </c>
      <c r="E201" s="132" t="s">
        <v>490</v>
      </c>
      <c r="F201" s="132" t="s">
        <v>145</v>
      </c>
      <c r="G201" s="133">
        <v>87681</v>
      </c>
      <c r="H201" s="132">
        <v>1975</v>
      </c>
      <c r="I201" s="134">
        <v>40725</v>
      </c>
      <c r="J201" s="135"/>
    </row>
    <row r="202" spans="1:10" ht="16.5" customHeight="1" x14ac:dyDescent="0.25">
      <c r="A202" s="130" t="s">
        <v>7047</v>
      </c>
      <c r="B202" s="131" t="str">
        <f t="shared" si="3"/>
        <v>03882 - Provo Work Crew Office</v>
      </c>
      <c r="C202" s="132" t="s">
        <v>304</v>
      </c>
      <c r="D202" s="132" t="s">
        <v>491</v>
      </c>
      <c r="E202" s="132" t="s">
        <v>492</v>
      </c>
      <c r="F202" s="132" t="s">
        <v>313</v>
      </c>
      <c r="G202" s="133">
        <v>9716</v>
      </c>
      <c r="H202" s="132">
        <v>1983</v>
      </c>
      <c r="I202" s="134">
        <v>40725</v>
      </c>
      <c r="J202" s="135"/>
    </row>
    <row r="203" spans="1:10" ht="16.5" customHeight="1" x14ac:dyDescent="0.25">
      <c r="A203" s="130" t="s">
        <v>7048</v>
      </c>
      <c r="B203" s="131" t="str">
        <f t="shared" si="3"/>
        <v>03891 - Liquor Store #7</v>
      </c>
      <c r="C203" s="132" t="s">
        <v>428</v>
      </c>
      <c r="D203" s="132" t="s">
        <v>493</v>
      </c>
      <c r="E203" s="132" t="s">
        <v>494</v>
      </c>
      <c r="F203" s="132" t="s">
        <v>374</v>
      </c>
      <c r="G203" s="133">
        <v>3500</v>
      </c>
      <c r="H203" s="132">
        <v>1984</v>
      </c>
      <c r="I203" s="134">
        <v>40725</v>
      </c>
      <c r="J203" s="135"/>
    </row>
    <row r="204" spans="1:10" ht="16.5" customHeight="1" x14ac:dyDescent="0.25">
      <c r="A204" s="130" t="s">
        <v>7049</v>
      </c>
      <c r="B204" s="131" t="str">
        <f t="shared" si="3"/>
        <v>03896 - Serv Station Storage</v>
      </c>
      <c r="C204" s="132" t="s">
        <v>401</v>
      </c>
      <c r="D204" s="132" t="s">
        <v>495</v>
      </c>
      <c r="E204" s="132" t="s">
        <v>409</v>
      </c>
      <c r="F204" s="132" t="s">
        <v>349</v>
      </c>
      <c r="G204" s="133">
        <v>100</v>
      </c>
      <c r="H204" s="132">
        <v>1975</v>
      </c>
      <c r="I204" s="134">
        <v>40725</v>
      </c>
      <c r="J204" s="135"/>
    </row>
    <row r="205" spans="1:10" ht="16.5" customHeight="1" x14ac:dyDescent="0.25">
      <c r="A205" s="130" t="s">
        <v>7050</v>
      </c>
      <c r="B205" s="131" t="str">
        <f t="shared" si="3"/>
        <v>03902 - Liquor Store #14</v>
      </c>
      <c r="C205" s="132" t="s">
        <v>428</v>
      </c>
      <c r="D205" s="132" t="s">
        <v>496</v>
      </c>
      <c r="E205" s="132" t="s">
        <v>497</v>
      </c>
      <c r="F205" s="132" t="s">
        <v>145</v>
      </c>
      <c r="G205" s="133">
        <v>3591</v>
      </c>
      <c r="H205" s="132">
        <v>1966</v>
      </c>
      <c r="I205" s="134">
        <v>40725</v>
      </c>
      <c r="J205" s="135"/>
    </row>
    <row r="206" spans="1:10" ht="16.5" customHeight="1" x14ac:dyDescent="0.25">
      <c r="A206" s="130" t="s">
        <v>7051</v>
      </c>
      <c r="B206" s="131" t="str">
        <f t="shared" si="3"/>
        <v>04276 - Ogden South Employment Center</v>
      </c>
      <c r="C206" s="132" t="s">
        <v>383</v>
      </c>
      <c r="D206" s="132" t="s">
        <v>498</v>
      </c>
      <c r="E206" s="132" t="s">
        <v>499</v>
      </c>
      <c r="F206" s="132" t="s">
        <v>285</v>
      </c>
      <c r="G206" s="133">
        <v>23800</v>
      </c>
      <c r="H206" s="132">
        <v>1986</v>
      </c>
      <c r="I206" s="134">
        <v>40725</v>
      </c>
      <c r="J206" s="135"/>
    </row>
    <row r="207" spans="1:10" ht="16.5" customHeight="1" x14ac:dyDescent="0.25">
      <c r="A207" s="130" t="s">
        <v>7052</v>
      </c>
      <c r="B207" s="131" t="str">
        <f t="shared" si="3"/>
        <v>04277 - Richfield South Employment Center</v>
      </c>
      <c r="C207" s="132" t="s">
        <v>383</v>
      </c>
      <c r="D207" s="132" t="s">
        <v>500</v>
      </c>
      <c r="E207" s="132" t="s">
        <v>501</v>
      </c>
      <c r="F207" s="132" t="s">
        <v>373</v>
      </c>
      <c r="G207" s="133">
        <v>5600</v>
      </c>
      <c r="H207" s="132">
        <v>1985</v>
      </c>
      <c r="I207" s="134">
        <v>40725</v>
      </c>
      <c r="J207" s="135"/>
    </row>
    <row r="208" spans="1:10" ht="16.5" customHeight="1" x14ac:dyDescent="0.25">
      <c r="A208" s="130" t="s">
        <v>7053</v>
      </c>
      <c r="B208" s="131" t="str">
        <f t="shared" si="3"/>
        <v>04794 - Midvale Collections Storage</v>
      </c>
      <c r="C208" s="132" t="s">
        <v>383</v>
      </c>
      <c r="D208" s="132" t="s">
        <v>502</v>
      </c>
      <c r="E208" s="132" t="s">
        <v>503</v>
      </c>
      <c r="F208" s="132" t="s">
        <v>504</v>
      </c>
      <c r="G208" s="133">
        <v>29382</v>
      </c>
      <c r="H208" s="132">
        <v>1982</v>
      </c>
      <c r="I208" s="134">
        <v>40725</v>
      </c>
      <c r="J208" s="135"/>
    </row>
    <row r="209" spans="1:10" ht="16.5" customHeight="1" x14ac:dyDescent="0.25">
      <c r="A209" s="130" t="s">
        <v>7054</v>
      </c>
      <c r="B209" s="131" t="str">
        <f t="shared" si="3"/>
        <v>04824 - Liquor Store #23</v>
      </c>
      <c r="C209" s="132" t="s">
        <v>428</v>
      </c>
      <c r="D209" s="132" t="s">
        <v>505</v>
      </c>
      <c r="E209" s="132" t="s">
        <v>506</v>
      </c>
      <c r="F209" s="132" t="s">
        <v>507</v>
      </c>
      <c r="G209" s="133">
        <v>3986</v>
      </c>
      <c r="H209" s="132">
        <v>1993</v>
      </c>
      <c r="I209" s="134">
        <v>40725</v>
      </c>
      <c r="J209" s="135"/>
    </row>
    <row r="210" spans="1:10" ht="16.5" customHeight="1" x14ac:dyDescent="0.25">
      <c r="A210" s="130" t="s">
        <v>7055</v>
      </c>
      <c r="B210" s="131" t="str">
        <f t="shared" si="3"/>
        <v>04888 - Greenhouse (Farm)</v>
      </c>
      <c r="C210" s="132" t="s">
        <v>401</v>
      </c>
      <c r="D210" s="132" t="s">
        <v>508</v>
      </c>
      <c r="E210" s="132" t="s">
        <v>409</v>
      </c>
      <c r="F210" s="132" t="s">
        <v>349</v>
      </c>
      <c r="G210" s="133">
        <v>1800</v>
      </c>
      <c r="H210" s="132">
        <v>1969</v>
      </c>
      <c r="I210" s="134">
        <v>40725</v>
      </c>
      <c r="J210" s="135"/>
    </row>
    <row r="211" spans="1:10" ht="16.5" customHeight="1" x14ac:dyDescent="0.25">
      <c r="A211" s="130" t="s">
        <v>7056</v>
      </c>
      <c r="B211" s="131" t="str">
        <f t="shared" si="3"/>
        <v>04892 - Vernal DSPD Building</v>
      </c>
      <c r="C211" s="132" t="s">
        <v>450</v>
      </c>
      <c r="D211" s="132" t="s">
        <v>509</v>
      </c>
      <c r="E211" s="132" t="s">
        <v>510</v>
      </c>
      <c r="F211" s="132" t="s">
        <v>398</v>
      </c>
      <c r="G211" s="133">
        <v>4621</v>
      </c>
      <c r="H211" s="132">
        <v>1983</v>
      </c>
      <c r="I211" s="134">
        <v>40725</v>
      </c>
      <c r="J211" s="135"/>
    </row>
    <row r="212" spans="1:10" ht="16.5" customHeight="1" x14ac:dyDescent="0.25">
      <c r="A212" s="130" t="s">
        <v>7057</v>
      </c>
      <c r="B212" s="131" t="str">
        <f t="shared" si="3"/>
        <v>04905 - Navajo Trust Admin-Blanding</v>
      </c>
      <c r="C212" s="132" t="s">
        <v>511</v>
      </c>
      <c r="D212" s="132" t="s">
        <v>512</v>
      </c>
      <c r="E212" s="132" t="s">
        <v>513</v>
      </c>
      <c r="F212" s="132" t="s">
        <v>514</v>
      </c>
      <c r="G212" s="133">
        <v>23113</v>
      </c>
      <c r="H212" s="132">
        <v>1978</v>
      </c>
      <c r="I212" s="134">
        <v>40725</v>
      </c>
      <c r="J212" s="135"/>
    </row>
    <row r="213" spans="1:10" ht="16.5" customHeight="1" x14ac:dyDescent="0.25">
      <c r="A213" s="130" t="s">
        <v>7058</v>
      </c>
      <c r="B213" s="131" t="str">
        <f t="shared" si="3"/>
        <v>04916 - Ogden Regional Center</v>
      </c>
      <c r="C213" s="132" t="s">
        <v>382</v>
      </c>
      <c r="D213" s="132" t="s">
        <v>515</v>
      </c>
      <c r="E213" s="132" t="s">
        <v>516</v>
      </c>
      <c r="F213" s="132" t="s">
        <v>285</v>
      </c>
      <c r="G213" s="133">
        <v>108702</v>
      </c>
      <c r="H213" s="132">
        <v>1986</v>
      </c>
      <c r="I213" s="134">
        <v>40725</v>
      </c>
      <c r="J213" s="135"/>
    </row>
    <row r="214" spans="1:10" ht="16.5" customHeight="1" x14ac:dyDescent="0.25">
      <c r="A214" s="130" t="s">
        <v>7059</v>
      </c>
      <c r="B214" s="131" t="str">
        <f t="shared" si="3"/>
        <v>04938 - Eighth District Juvenile Court</v>
      </c>
      <c r="C214" s="132" t="s">
        <v>304</v>
      </c>
      <c r="D214" s="132" t="s">
        <v>517</v>
      </c>
      <c r="E214" s="132" t="s">
        <v>518</v>
      </c>
      <c r="F214" s="132" t="s">
        <v>398</v>
      </c>
      <c r="G214" s="133">
        <v>4635</v>
      </c>
      <c r="H214" s="132">
        <v>1987</v>
      </c>
      <c r="I214" s="134">
        <v>40725</v>
      </c>
      <c r="J214" s="135"/>
    </row>
    <row r="215" spans="1:10" ht="16.5" customHeight="1" x14ac:dyDescent="0.25">
      <c r="A215" s="130" t="s">
        <v>7060</v>
      </c>
      <c r="B215" s="131" t="str">
        <f t="shared" si="3"/>
        <v>05273 - Data Processing Building</v>
      </c>
      <c r="C215" s="132" t="s">
        <v>387</v>
      </c>
      <c r="D215" s="132" t="s">
        <v>519</v>
      </c>
      <c r="E215" s="132" t="s">
        <v>520</v>
      </c>
      <c r="F215" s="132" t="s">
        <v>145</v>
      </c>
      <c r="G215" s="133">
        <v>22000</v>
      </c>
      <c r="H215" s="132">
        <v>1989</v>
      </c>
      <c r="I215" s="134">
        <v>40725</v>
      </c>
      <c r="J215" s="135"/>
    </row>
    <row r="216" spans="1:10" ht="16.5" customHeight="1" x14ac:dyDescent="0.25">
      <c r="A216" s="130" t="s">
        <v>7061</v>
      </c>
      <c r="B216" s="131" t="str">
        <f t="shared" si="3"/>
        <v>05304 - Cedar City Regional Center</v>
      </c>
      <c r="C216" s="132" t="s">
        <v>450</v>
      </c>
      <c r="D216" s="132" t="s">
        <v>521</v>
      </c>
      <c r="E216" s="132" t="s">
        <v>522</v>
      </c>
      <c r="F216" s="132" t="s">
        <v>315</v>
      </c>
      <c r="G216" s="133">
        <v>11408</v>
      </c>
      <c r="H216" s="132">
        <v>2000</v>
      </c>
      <c r="I216" s="134">
        <v>40725</v>
      </c>
      <c r="J216" s="135"/>
    </row>
    <row r="217" spans="1:10" ht="16.5" customHeight="1" x14ac:dyDescent="0.25">
      <c r="A217" s="130" t="s">
        <v>7062</v>
      </c>
      <c r="B217" s="131" t="str">
        <f t="shared" si="3"/>
        <v>05340 - Warehouse</v>
      </c>
      <c r="C217" s="132" t="s">
        <v>401</v>
      </c>
      <c r="D217" s="132" t="s">
        <v>165</v>
      </c>
      <c r="E217" s="132" t="s">
        <v>523</v>
      </c>
      <c r="F217" s="132" t="s">
        <v>349</v>
      </c>
      <c r="G217" s="133">
        <v>2304</v>
      </c>
      <c r="H217" s="132">
        <v>1978</v>
      </c>
      <c r="I217" s="134">
        <v>40725</v>
      </c>
      <c r="J217" s="135"/>
    </row>
    <row r="218" spans="1:10" ht="16.5" customHeight="1" x14ac:dyDescent="0.25">
      <c r="A218" s="130" t="s">
        <v>7063</v>
      </c>
      <c r="B218" s="131" t="str">
        <f t="shared" si="3"/>
        <v>05342 - Petting Zoo (Farm)</v>
      </c>
      <c r="C218" s="132" t="s">
        <v>401</v>
      </c>
      <c r="D218" s="132" t="s">
        <v>524</v>
      </c>
      <c r="E218" s="132" t="s">
        <v>525</v>
      </c>
      <c r="F218" s="132" t="s">
        <v>349</v>
      </c>
      <c r="G218" s="133">
        <v>3562</v>
      </c>
      <c r="H218" s="132">
        <v>1936</v>
      </c>
      <c r="I218" s="134">
        <v>40725</v>
      </c>
      <c r="J218" s="135"/>
    </row>
    <row r="219" spans="1:10" ht="16.5" customHeight="1" x14ac:dyDescent="0.25">
      <c r="A219" s="130" t="s">
        <v>7064</v>
      </c>
      <c r="B219" s="131" t="str">
        <f t="shared" si="3"/>
        <v>05374 - Provo Regional Center</v>
      </c>
      <c r="C219" s="132" t="s">
        <v>382</v>
      </c>
      <c r="D219" s="132" t="s">
        <v>526</v>
      </c>
      <c r="E219" s="132" t="s">
        <v>527</v>
      </c>
      <c r="F219" s="132" t="s">
        <v>313</v>
      </c>
      <c r="G219" s="133">
        <v>126070</v>
      </c>
      <c r="H219" s="132">
        <v>1988</v>
      </c>
      <c r="I219" s="134">
        <v>40725</v>
      </c>
      <c r="J219" s="135"/>
    </row>
    <row r="220" spans="1:10" ht="16.5" customHeight="1" x14ac:dyDescent="0.25">
      <c r="A220" s="130" t="s">
        <v>7065</v>
      </c>
      <c r="B220" s="131" t="str">
        <f t="shared" si="3"/>
        <v>05559 - Ogden Juvenile Probation &amp; GAL</v>
      </c>
      <c r="C220" s="132" t="s">
        <v>450</v>
      </c>
      <c r="D220" s="132" t="s">
        <v>528</v>
      </c>
      <c r="E220" s="132" t="s">
        <v>529</v>
      </c>
      <c r="F220" s="132" t="s">
        <v>285</v>
      </c>
      <c r="G220" s="133">
        <v>25796</v>
      </c>
      <c r="H220" s="132">
        <v>2000</v>
      </c>
      <c r="I220" s="134">
        <v>40725</v>
      </c>
      <c r="J220" s="135"/>
    </row>
    <row r="221" spans="1:10" ht="16.5" customHeight="1" x14ac:dyDescent="0.25">
      <c r="A221" s="130" t="s">
        <v>7066</v>
      </c>
      <c r="B221" s="131" t="str">
        <f t="shared" si="3"/>
        <v>05564 - Wildlife Warehouse</v>
      </c>
      <c r="C221" s="132" t="s">
        <v>530</v>
      </c>
      <c r="D221" s="132" t="s">
        <v>531</v>
      </c>
      <c r="E221" s="132" t="s">
        <v>532</v>
      </c>
      <c r="F221" s="132" t="s">
        <v>145</v>
      </c>
      <c r="G221" s="133">
        <v>4320</v>
      </c>
      <c r="H221" s="132">
        <v>1970</v>
      </c>
      <c r="I221" s="134">
        <v>40725</v>
      </c>
      <c r="J221" s="135"/>
    </row>
    <row r="222" spans="1:10" ht="16.5" customHeight="1" x14ac:dyDescent="0.25">
      <c r="A222" s="130" t="s">
        <v>7067</v>
      </c>
      <c r="B222" s="131" t="str">
        <f t="shared" si="3"/>
        <v>05565 - Parks &amp; Rec Garage</v>
      </c>
      <c r="C222" s="132" t="s">
        <v>533</v>
      </c>
      <c r="D222" s="132" t="s">
        <v>534</v>
      </c>
      <c r="E222" s="132" t="s">
        <v>535</v>
      </c>
      <c r="F222" s="132" t="s">
        <v>145</v>
      </c>
      <c r="G222" s="133">
        <v>8120</v>
      </c>
      <c r="H222" s="132">
        <v>2000</v>
      </c>
      <c r="I222" s="134">
        <v>40725</v>
      </c>
      <c r="J222" s="135"/>
    </row>
    <row r="223" spans="1:10" ht="16.5" customHeight="1" x14ac:dyDescent="0.25">
      <c r="A223" s="130" t="s">
        <v>7068</v>
      </c>
      <c r="B223" s="131" t="str">
        <f t="shared" si="3"/>
        <v>05566 - Wildlife Barn</v>
      </c>
      <c r="C223" s="132" t="s">
        <v>530</v>
      </c>
      <c r="D223" s="132" t="s">
        <v>536</v>
      </c>
      <c r="E223" s="132" t="s">
        <v>537</v>
      </c>
      <c r="F223" s="132" t="s">
        <v>145</v>
      </c>
      <c r="G223" s="133">
        <v>4000</v>
      </c>
      <c r="H223" s="132">
        <v>1970</v>
      </c>
      <c r="I223" s="134">
        <v>40725</v>
      </c>
      <c r="J223" s="135"/>
    </row>
    <row r="224" spans="1:10" ht="16.5" customHeight="1" x14ac:dyDescent="0.25">
      <c r="A224" s="130" t="s">
        <v>7069</v>
      </c>
      <c r="B224" s="131" t="str">
        <f t="shared" si="3"/>
        <v>05572 - Murray Highway Patrol Office</v>
      </c>
      <c r="C224" s="132" t="s">
        <v>421</v>
      </c>
      <c r="D224" s="132" t="s">
        <v>538</v>
      </c>
      <c r="E224" s="132" t="s">
        <v>539</v>
      </c>
      <c r="F224" s="132" t="s">
        <v>540</v>
      </c>
      <c r="G224" s="133">
        <v>18860</v>
      </c>
      <c r="H224" s="132">
        <v>2000</v>
      </c>
      <c r="I224" s="134">
        <v>40725</v>
      </c>
      <c r="J224" s="135"/>
    </row>
    <row r="225" spans="1:10" ht="16.5" customHeight="1" x14ac:dyDescent="0.25">
      <c r="A225" s="130" t="s">
        <v>7070</v>
      </c>
      <c r="B225" s="131" t="str">
        <f t="shared" si="3"/>
        <v>05575 - Ogden Parking</v>
      </c>
      <c r="C225" s="132" t="s">
        <v>382</v>
      </c>
      <c r="D225" s="132" t="s">
        <v>541</v>
      </c>
      <c r="E225" s="132" t="s">
        <v>516</v>
      </c>
      <c r="F225" s="132" t="s">
        <v>285</v>
      </c>
      <c r="G225" s="133">
        <v>100000</v>
      </c>
      <c r="H225" s="132">
        <v>2000</v>
      </c>
      <c r="I225" s="134">
        <v>40725</v>
      </c>
      <c r="J225" s="135"/>
    </row>
    <row r="226" spans="1:10" ht="16.5" customHeight="1" x14ac:dyDescent="0.25">
      <c r="A226" s="130" t="s">
        <v>7071</v>
      </c>
      <c r="B226" s="131" t="str">
        <f t="shared" si="3"/>
        <v>05576 - UHP Data</v>
      </c>
      <c r="C226" s="132" t="s">
        <v>421</v>
      </c>
      <c r="D226" s="132" t="s">
        <v>542</v>
      </c>
      <c r="E226" s="132" t="s">
        <v>543</v>
      </c>
      <c r="F226" s="132" t="s">
        <v>540</v>
      </c>
      <c r="G226" s="133">
        <v>3900</v>
      </c>
      <c r="H226" s="132">
        <v>2000</v>
      </c>
      <c r="I226" s="134">
        <v>40725</v>
      </c>
      <c r="J226" s="135"/>
    </row>
    <row r="227" spans="1:10" ht="16.5" customHeight="1" x14ac:dyDescent="0.25">
      <c r="A227" s="130" t="s">
        <v>7072</v>
      </c>
      <c r="B227" s="131" t="str">
        <f t="shared" si="3"/>
        <v>05632 - Dept of Workforce Services South County</v>
      </c>
      <c r="C227" s="132" t="s">
        <v>383</v>
      </c>
      <c r="D227" s="132" t="s">
        <v>544</v>
      </c>
      <c r="E227" s="132" t="s">
        <v>545</v>
      </c>
      <c r="F227" s="132" t="s">
        <v>288</v>
      </c>
      <c r="G227" s="133">
        <v>36500</v>
      </c>
      <c r="H227" s="132">
        <v>2000</v>
      </c>
      <c r="I227" s="134">
        <v>40725</v>
      </c>
      <c r="J227" s="135"/>
    </row>
    <row r="228" spans="1:10" ht="16.5" customHeight="1" x14ac:dyDescent="0.25">
      <c r="A228" s="130" t="s">
        <v>7073</v>
      </c>
      <c r="B228" s="131" t="str">
        <f t="shared" si="3"/>
        <v>05633 - Workforce Services Metro</v>
      </c>
      <c r="C228" s="132" t="s">
        <v>383</v>
      </c>
      <c r="D228" s="132" t="s">
        <v>546</v>
      </c>
      <c r="E228" s="132" t="s">
        <v>547</v>
      </c>
      <c r="F228" s="132" t="s">
        <v>145</v>
      </c>
      <c r="G228" s="133">
        <v>36008</v>
      </c>
      <c r="H228" s="132">
        <v>2000</v>
      </c>
      <c r="I228" s="134">
        <v>40725</v>
      </c>
      <c r="J228" s="135"/>
    </row>
    <row r="229" spans="1:10" ht="16.5" customHeight="1" x14ac:dyDescent="0.25">
      <c r="A229" s="130" t="s">
        <v>7074</v>
      </c>
      <c r="B229" s="131" t="str">
        <f t="shared" si="3"/>
        <v>05667 - St George South Employment Center</v>
      </c>
      <c r="C229" s="132" t="s">
        <v>383</v>
      </c>
      <c r="D229" s="132" t="s">
        <v>548</v>
      </c>
      <c r="E229" s="132" t="s">
        <v>549</v>
      </c>
      <c r="F229" s="132" t="s">
        <v>363</v>
      </c>
      <c r="G229" s="133">
        <v>7273</v>
      </c>
      <c r="H229" s="132">
        <v>2000</v>
      </c>
      <c r="I229" s="134">
        <v>40725</v>
      </c>
      <c r="J229" s="135"/>
    </row>
    <row r="230" spans="1:10" ht="16.5" customHeight="1" x14ac:dyDescent="0.25">
      <c r="A230" s="130" t="s">
        <v>7075</v>
      </c>
      <c r="B230" s="131" t="str">
        <f t="shared" si="3"/>
        <v>05870 - DWS Call Center-Environmental Quality Building #1</v>
      </c>
      <c r="C230" s="132" t="s">
        <v>383</v>
      </c>
      <c r="D230" s="132" t="s">
        <v>550</v>
      </c>
      <c r="E230" s="132" t="s">
        <v>551</v>
      </c>
      <c r="F230" s="132" t="s">
        <v>145</v>
      </c>
      <c r="G230" s="133">
        <v>29030</v>
      </c>
      <c r="H230" s="132">
        <v>1983</v>
      </c>
      <c r="I230" s="134">
        <v>40725</v>
      </c>
      <c r="J230" s="135"/>
    </row>
    <row r="231" spans="1:10" ht="16.5" customHeight="1" x14ac:dyDescent="0.25">
      <c r="A231" s="130" t="s">
        <v>7076</v>
      </c>
      <c r="B231" s="131" t="str">
        <f t="shared" si="3"/>
        <v>06241 - Liquor Store #3</v>
      </c>
      <c r="C231" s="132" t="s">
        <v>428</v>
      </c>
      <c r="D231" s="132" t="s">
        <v>552</v>
      </c>
      <c r="E231" s="132" t="s">
        <v>553</v>
      </c>
      <c r="F231" s="132" t="s">
        <v>280</v>
      </c>
      <c r="G231" s="133">
        <v>12411</v>
      </c>
      <c r="H231" s="132">
        <v>2008</v>
      </c>
      <c r="I231" s="134">
        <v>40725</v>
      </c>
      <c r="J231" s="135"/>
    </row>
    <row r="232" spans="1:10" ht="16.5" customHeight="1" x14ac:dyDescent="0.25">
      <c r="A232" s="130" t="s">
        <v>7077</v>
      </c>
      <c r="B232" s="131" t="str">
        <f t="shared" si="3"/>
        <v>06261 - Cedar City Hall of Justice</v>
      </c>
      <c r="C232" s="132" t="s">
        <v>304</v>
      </c>
      <c r="D232" s="132" t="s">
        <v>554</v>
      </c>
      <c r="E232" s="132" t="s">
        <v>555</v>
      </c>
      <c r="F232" s="132" t="s">
        <v>315</v>
      </c>
      <c r="G232" s="133">
        <v>15425</v>
      </c>
      <c r="H232" s="132">
        <v>2000</v>
      </c>
      <c r="I232" s="134">
        <v>40725</v>
      </c>
      <c r="J232" s="135"/>
    </row>
    <row r="233" spans="1:10" ht="16.5" customHeight="1" x14ac:dyDescent="0.25">
      <c r="A233" s="130" t="s">
        <v>7078</v>
      </c>
      <c r="B233" s="131" t="str">
        <f t="shared" si="3"/>
        <v>06280 - Liquor Store #5</v>
      </c>
      <c r="C233" s="132" t="s">
        <v>428</v>
      </c>
      <c r="D233" s="132" t="s">
        <v>556</v>
      </c>
      <c r="E233" s="132" t="s">
        <v>557</v>
      </c>
      <c r="F233" s="132" t="s">
        <v>313</v>
      </c>
      <c r="G233" s="133">
        <v>6000</v>
      </c>
      <c r="H233" s="132">
        <v>2005</v>
      </c>
      <c r="I233" s="134">
        <v>40725</v>
      </c>
      <c r="J233" s="135"/>
    </row>
    <row r="234" spans="1:10" ht="16.5" customHeight="1" x14ac:dyDescent="0.25">
      <c r="A234" s="130" t="s">
        <v>7079</v>
      </c>
      <c r="B234" s="131" t="str">
        <f t="shared" si="3"/>
        <v>06284 - Liquor Store #17</v>
      </c>
      <c r="C234" s="132" t="s">
        <v>428</v>
      </c>
      <c r="D234" s="132" t="s">
        <v>558</v>
      </c>
      <c r="E234" s="132" t="s">
        <v>559</v>
      </c>
      <c r="F234" s="132" t="s">
        <v>298</v>
      </c>
      <c r="G234" s="133">
        <v>6000</v>
      </c>
      <c r="H234" s="132">
        <v>2000</v>
      </c>
      <c r="I234" s="134">
        <v>40725</v>
      </c>
      <c r="J234" s="135"/>
    </row>
    <row r="235" spans="1:10" ht="16.5" customHeight="1" x14ac:dyDescent="0.25">
      <c r="A235" s="130" t="s">
        <v>7080</v>
      </c>
      <c r="B235" s="131" t="str">
        <f t="shared" si="3"/>
        <v>06285 - Liquor Store #19</v>
      </c>
      <c r="C235" s="132" t="s">
        <v>428</v>
      </c>
      <c r="D235" s="132" t="s">
        <v>560</v>
      </c>
      <c r="E235" s="132" t="s">
        <v>561</v>
      </c>
      <c r="F235" s="132" t="s">
        <v>285</v>
      </c>
      <c r="G235" s="133">
        <v>6000</v>
      </c>
      <c r="H235" s="132">
        <v>1981</v>
      </c>
      <c r="I235" s="134">
        <v>40725</v>
      </c>
      <c r="J235" s="135"/>
    </row>
    <row r="236" spans="1:10" ht="16.5" customHeight="1" x14ac:dyDescent="0.25">
      <c r="A236" s="130" t="s">
        <v>7081</v>
      </c>
      <c r="B236" s="131" t="str">
        <f t="shared" si="3"/>
        <v>06286 - Main Street Storage</v>
      </c>
      <c r="C236" s="132" t="s">
        <v>425</v>
      </c>
      <c r="D236" s="132" t="s">
        <v>562</v>
      </c>
      <c r="E236" s="132" t="s">
        <v>563</v>
      </c>
      <c r="F236" s="132" t="s">
        <v>145</v>
      </c>
      <c r="G236" s="133">
        <v>3500</v>
      </c>
      <c r="H236" s="132">
        <v>1983</v>
      </c>
      <c r="I236" s="134">
        <v>40725</v>
      </c>
      <c r="J236" s="135"/>
    </row>
    <row r="237" spans="1:10" ht="16.5" customHeight="1" x14ac:dyDescent="0.25">
      <c r="A237" s="130" t="s">
        <v>7082</v>
      </c>
      <c r="B237" s="131" t="str">
        <f t="shared" si="3"/>
        <v>06287 - Liquor Store #28</v>
      </c>
      <c r="C237" s="132" t="s">
        <v>428</v>
      </c>
      <c r="D237" s="132" t="s">
        <v>564</v>
      </c>
      <c r="E237" s="132" t="s">
        <v>565</v>
      </c>
      <c r="F237" s="132" t="s">
        <v>398</v>
      </c>
      <c r="G237" s="133">
        <v>3500</v>
      </c>
      <c r="H237" s="132">
        <v>1983</v>
      </c>
      <c r="I237" s="134">
        <v>40725</v>
      </c>
      <c r="J237" s="135"/>
    </row>
    <row r="238" spans="1:10" ht="16.5" customHeight="1" x14ac:dyDescent="0.25">
      <c r="A238" s="130" t="s">
        <v>7083</v>
      </c>
      <c r="B238" s="131" t="str">
        <f t="shared" si="3"/>
        <v>06288 - Liquor Store #32</v>
      </c>
      <c r="C238" s="132" t="s">
        <v>428</v>
      </c>
      <c r="D238" s="132" t="s">
        <v>566</v>
      </c>
      <c r="E238" s="132" t="s">
        <v>567</v>
      </c>
      <c r="F238" s="132" t="s">
        <v>363</v>
      </c>
      <c r="G238" s="133">
        <v>4000</v>
      </c>
      <c r="H238" s="132">
        <v>1970</v>
      </c>
      <c r="I238" s="134">
        <v>40725</v>
      </c>
      <c r="J238" s="135"/>
    </row>
    <row r="239" spans="1:10" ht="16.5" customHeight="1" x14ac:dyDescent="0.25">
      <c r="A239" s="130" t="s">
        <v>7084</v>
      </c>
      <c r="B239" s="131" t="str">
        <f t="shared" si="3"/>
        <v>06289 - Liquor Store #33</v>
      </c>
      <c r="C239" s="132" t="s">
        <v>428</v>
      </c>
      <c r="D239" s="132" t="s">
        <v>568</v>
      </c>
      <c r="E239" s="132" t="s">
        <v>569</v>
      </c>
      <c r="F239" s="132" t="s">
        <v>145</v>
      </c>
      <c r="G239" s="133">
        <v>17330</v>
      </c>
      <c r="H239" s="132">
        <v>1992</v>
      </c>
      <c r="I239" s="134">
        <v>40725</v>
      </c>
      <c r="J239" s="135"/>
    </row>
    <row r="240" spans="1:10" ht="16.5" customHeight="1" x14ac:dyDescent="0.25">
      <c r="A240" s="130" t="s">
        <v>7085</v>
      </c>
      <c r="B240" s="131" t="str">
        <f t="shared" si="3"/>
        <v>06290 - Liquor Store #35</v>
      </c>
      <c r="C240" s="132" t="s">
        <v>428</v>
      </c>
      <c r="D240" s="132" t="s">
        <v>570</v>
      </c>
      <c r="E240" s="132" t="s">
        <v>571</v>
      </c>
      <c r="F240" s="132" t="s">
        <v>145</v>
      </c>
      <c r="G240" s="133">
        <v>6270</v>
      </c>
      <c r="H240" s="132">
        <v>2000</v>
      </c>
      <c r="I240" s="134">
        <v>40725</v>
      </c>
      <c r="J240" s="135"/>
    </row>
    <row r="241" spans="1:10" ht="16.5" customHeight="1" x14ac:dyDescent="0.25">
      <c r="A241" s="130" t="s">
        <v>7086</v>
      </c>
      <c r="B241" s="131" t="str">
        <f t="shared" si="3"/>
        <v>06316 - Fourth District &amp; Juvenile Courts</v>
      </c>
      <c r="C241" s="132" t="s">
        <v>304</v>
      </c>
      <c r="D241" s="132" t="s">
        <v>572</v>
      </c>
      <c r="E241" s="132" t="s">
        <v>573</v>
      </c>
      <c r="F241" s="132" t="s">
        <v>298</v>
      </c>
      <c r="G241" s="133">
        <v>18718</v>
      </c>
      <c r="H241" s="132">
        <v>1989</v>
      </c>
      <c r="I241" s="134">
        <v>40725</v>
      </c>
      <c r="J241" s="135"/>
    </row>
    <row r="242" spans="1:10" ht="16.5" customHeight="1" x14ac:dyDescent="0.25">
      <c r="A242" s="130" t="s">
        <v>7087</v>
      </c>
      <c r="B242" s="131" t="str">
        <f t="shared" si="3"/>
        <v>06509 - Liquor Store #22</v>
      </c>
      <c r="C242" s="132" t="s">
        <v>428</v>
      </c>
      <c r="D242" s="132" t="s">
        <v>574</v>
      </c>
      <c r="E242" s="132" t="s">
        <v>575</v>
      </c>
      <c r="F242" s="132" t="s">
        <v>576</v>
      </c>
      <c r="G242" s="133">
        <v>3720</v>
      </c>
      <c r="H242" s="132">
        <v>2000</v>
      </c>
      <c r="I242" s="134">
        <v>40725</v>
      </c>
      <c r="J242" s="135"/>
    </row>
    <row r="243" spans="1:10" ht="16.5" customHeight="1" x14ac:dyDescent="0.25">
      <c r="A243" s="130" t="s">
        <v>7088</v>
      </c>
      <c r="B243" s="131" t="str">
        <f t="shared" si="3"/>
        <v>06531 - Davis County Court Complex</v>
      </c>
      <c r="C243" s="132" t="s">
        <v>304</v>
      </c>
      <c r="D243" s="132" t="s">
        <v>577</v>
      </c>
      <c r="E243" s="132" t="s">
        <v>578</v>
      </c>
      <c r="F243" s="132" t="s">
        <v>424</v>
      </c>
      <c r="G243" s="133">
        <v>98699</v>
      </c>
      <c r="H243" s="132">
        <v>1991</v>
      </c>
      <c r="I243" s="134">
        <v>40725</v>
      </c>
      <c r="J243" s="135"/>
    </row>
    <row r="244" spans="1:10" ht="16.5" customHeight="1" x14ac:dyDescent="0.25">
      <c r="A244" s="130" t="s">
        <v>7089</v>
      </c>
      <c r="B244" s="131" t="str">
        <f t="shared" si="3"/>
        <v>06579 - Administrative North</v>
      </c>
      <c r="C244" s="132" t="s">
        <v>383</v>
      </c>
      <c r="D244" s="132" t="s">
        <v>579</v>
      </c>
      <c r="E244" s="132" t="s">
        <v>580</v>
      </c>
      <c r="F244" s="132" t="s">
        <v>145</v>
      </c>
      <c r="G244" s="133">
        <v>204801</v>
      </c>
      <c r="H244" s="132">
        <v>1991</v>
      </c>
      <c r="I244" s="134">
        <v>40725</v>
      </c>
      <c r="J244" s="135"/>
    </row>
    <row r="245" spans="1:10" ht="16.5" customHeight="1" x14ac:dyDescent="0.25">
      <c r="A245" s="130" t="s">
        <v>7090</v>
      </c>
      <c r="B245" s="131" t="str">
        <f t="shared" si="3"/>
        <v>06625 - DHHS Downtown</v>
      </c>
      <c r="C245" s="132" t="s">
        <v>450</v>
      </c>
      <c r="D245" s="132" t="s">
        <v>581</v>
      </c>
      <c r="E245" s="132" t="s">
        <v>582</v>
      </c>
      <c r="F245" s="132" t="s">
        <v>145</v>
      </c>
      <c r="G245" s="133">
        <v>65960</v>
      </c>
      <c r="H245" s="132">
        <v>1992</v>
      </c>
      <c r="I245" s="134">
        <v>40725</v>
      </c>
      <c r="J245" s="135"/>
    </row>
    <row r="246" spans="1:10" ht="16.5" customHeight="1" x14ac:dyDescent="0.25">
      <c r="A246" s="130" t="s">
        <v>7091</v>
      </c>
      <c r="B246" s="131" t="str">
        <f t="shared" si="3"/>
        <v>06629 - Moab Regional Center</v>
      </c>
      <c r="C246" s="132" t="s">
        <v>382</v>
      </c>
      <c r="D246" s="132" t="s">
        <v>583</v>
      </c>
      <c r="E246" s="132" t="s">
        <v>584</v>
      </c>
      <c r="F246" s="132" t="s">
        <v>143</v>
      </c>
      <c r="G246" s="133">
        <v>15770</v>
      </c>
      <c r="H246" s="132">
        <v>2000</v>
      </c>
      <c r="I246" s="134">
        <v>40725</v>
      </c>
      <c r="J246" s="135"/>
    </row>
    <row r="247" spans="1:10" ht="16.5" customHeight="1" x14ac:dyDescent="0.25">
      <c r="A247" s="130" t="s">
        <v>7092</v>
      </c>
      <c r="B247" s="131" t="str">
        <f t="shared" si="3"/>
        <v>06765 - Chemical Storage Facility</v>
      </c>
      <c r="C247" s="132" t="s">
        <v>585</v>
      </c>
      <c r="D247" s="132" t="s">
        <v>586</v>
      </c>
      <c r="E247" s="132" t="s">
        <v>587</v>
      </c>
      <c r="F247" s="132" t="s">
        <v>145</v>
      </c>
      <c r="G247" s="133">
        <v>1200</v>
      </c>
      <c r="H247" s="132">
        <v>1993</v>
      </c>
      <c r="I247" s="134">
        <v>40725</v>
      </c>
      <c r="J247" s="135"/>
    </row>
    <row r="248" spans="1:10" ht="16.5" customHeight="1" x14ac:dyDescent="0.25">
      <c r="A248" s="130" t="s">
        <v>7093</v>
      </c>
      <c r="B248" s="131" t="str">
        <f t="shared" si="3"/>
        <v>07010 - Layton Second District Court</v>
      </c>
      <c r="C248" s="132" t="s">
        <v>304</v>
      </c>
      <c r="D248" s="132" t="s">
        <v>588</v>
      </c>
      <c r="E248" s="132" t="s">
        <v>589</v>
      </c>
      <c r="F248" s="132" t="s">
        <v>354</v>
      </c>
      <c r="G248" s="133">
        <v>22025</v>
      </c>
      <c r="H248" s="132">
        <v>1993</v>
      </c>
      <c r="I248" s="134">
        <v>40725</v>
      </c>
      <c r="J248" s="135"/>
    </row>
    <row r="249" spans="1:10" ht="16.5" customHeight="1" x14ac:dyDescent="0.25">
      <c r="A249" s="130" t="s">
        <v>7094</v>
      </c>
      <c r="B249" s="131" t="str">
        <f t="shared" si="3"/>
        <v>07097 - DHS Clearfield Office Building</v>
      </c>
      <c r="C249" s="132" t="s">
        <v>450</v>
      </c>
      <c r="D249" s="132" t="s">
        <v>590</v>
      </c>
      <c r="E249" s="132" t="s">
        <v>591</v>
      </c>
      <c r="F249" s="132" t="s">
        <v>322</v>
      </c>
      <c r="G249" s="133">
        <v>25167</v>
      </c>
      <c r="H249" s="132">
        <v>1980</v>
      </c>
      <c r="I249" s="134">
        <v>40725</v>
      </c>
      <c r="J249" s="135"/>
    </row>
    <row r="250" spans="1:10" ht="16.5" customHeight="1" x14ac:dyDescent="0.25">
      <c r="A250" s="130" t="s">
        <v>7095</v>
      </c>
      <c r="B250" s="131" t="str">
        <f t="shared" si="3"/>
        <v>07130 - Ogden Second Dist Court Building</v>
      </c>
      <c r="C250" s="132" t="s">
        <v>304</v>
      </c>
      <c r="D250" s="132" t="s">
        <v>592</v>
      </c>
      <c r="E250" s="132" t="s">
        <v>593</v>
      </c>
      <c r="F250" s="132" t="s">
        <v>285</v>
      </c>
      <c r="G250" s="133">
        <v>90928</v>
      </c>
      <c r="H250" s="132">
        <v>1997</v>
      </c>
      <c r="I250" s="134">
        <v>40725</v>
      </c>
      <c r="J250" s="135"/>
    </row>
    <row r="251" spans="1:10" ht="16.5" customHeight="1" x14ac:dyDescent="0.25">
      <c r="A251" s="130" t="s">
        <v>7096</v>
      </c>
      <c r="B251" s="131" t="str">
        <f t="shared" si="3"/>
        <v>07277 - 1950 W Regional Building-Environmental Quality Building #2</v>
      </c>
      <c r="C251" s="132" t="s">
        <v>382</v>
      </c>
      <c r="D251" s="132" t="s">
        <v>594</v>
      </c>
      <c r="E251" s="132" t="s">
        <v>595</v>
      </c>
      <c r="F251" s="132" t="s">
        <v>145</v>
      </c>
      <c r="G251" s="133">
        <v>44684</v>
      </c>
      <c r="H251" s="132">
        <v>1986</v>
      </c>
      <c r="I251" s="134">
        <v>40725</v>
      </c>
      <c r="J251" s="135"/>
    </row>
    <row r="252" spans="1:10" ht="16.5" customHeight="1" x14ac:dyDescent="0.25">
      <c r="A252" s="130" t="s">
        <v>7097</v>
      </c>
      <c r="B252" s="131" t="str">
        <f t="shared" si="3"/>
        <v>07418 - Tax Commission Building</v>
      </c>
      <c r="C252" s="132" t="s">
        <v>596</v>
      </c>
      <c r="D252" s="132" t="s">
        <v>597</v>
      </c>
      <c r="E252" s="132" t="s">
        <v>598</v>
      </c>
      <c r="F252" s="132" t="s">
        <v>145</v>
      </c>
      <c r="G252" s="133">
        <v>206042</v>
      </c>
      <c r="H252" s="132">
        <v>1994</v>
      </c>
      <c r="I252" s="134">
        <v>40725</v>
      </c>
      <c r="J252" s="135"/>
    </row>
    <row r="253" spans="1:10" ht="16.5" customHeight="1" x14ac:dyDescent="0.25">
      <c r="A253" s="130" t="s">
        <v>7098</v>
      </c>
      <c r="B253" s="131" t="str">
        <f t="shared" si="3"/>
        <v>07457 - Liquor Store #9</v>
      </c>
      <c r="C253" s="132" t="s">
        <v>428</v>
      </c>
      <c r="D253" s="132" t="s">
        <v>599</v>
      </c>
      <c r="E253" s="132" t="s">
        <v>600</v>
      </c>
      <c r="F253" s="132" t="s">
        <v>540</v>
      </c>
      <c r="G253" s="133">
        <v>7000</v>
      </c>
      <c r="H253" s="132">
        <v>1991</v>
      </c>
      <c r="I253" s="134">
        <v>40725</v>
      </c>
      <c r="J253" s="135"/>
    </row>
    <row r="254" spans="1:10" ht="16.5" customHeight="1" x14ac:dyDescent="0.25">
      <c r="A254" s="130" t="s">
        <v>7099</v>
      </c>
      <c r="B254" s="131" t="str">
        <f t="shared" si="3"/>
        <v>07461 - Brigham City Courts Building</v>
      </c>
      <c r="C254" s="132" t="s">
        <v>304</v>
      </c>
      <c r="D254" s="132" t="s">
        <v>601</v>
      </c>
      <c r="E254" s="132" t="s">
        <v>602</v>
      </c>
      <c r="F254" s="132" t="s">
        <v>576</v>
      </c>
      <c r="G254" s="133">
        <v>31622</v>
      </c>
      <c r="H254" s="132">
        <v>1994</v>
      </c>
      <c r="I254" s="134">
        <v>40725</v>
      </c>
      <c r="J254" s="135"/>
    </row>
    <row r="255" spans="1:10" ht="16.5" customHeight="1" x14ac:dyDescent="0.25">
      <c r="A255" s="130" t="s">
        <v>7100</v>
      </c>
      <c r="B255" s="131" t="str">
        <f t="shared" si="3"/>
        <v>07581 - ABC Warehouse</v>
      </c>
      <c r="C255" s="132" t="s">
        <v>428</v>
      </c>
      <c r="D255" s="132" t="s">
        <v>603</v>
      </c>
      <c r="E255" s="132" t="s">
        <v>430</v>
      </c>
      <c r="F255" s="132" t="s">
        <v>145</v>
      </c>
      <c r="G255" s="133">
        <v>147012</v>
      </c>
      <c r="H255" s="132">
        <v>1994</v>
      </c>
      <c r="I255" s="134">
        <v>40725</v>
      </c>
      <c r="J255" s="135"/>
    </row>
    <row r="256" spans="1:10" ht="16.5" customHeight="1" x14ac:dyDescent="0.25">
      <c r="A256" s="130" t="s">
        <v>7101</v>
      </c>
      <c r="B256" s="131" t="str">
        <f t="shared" si="3"/>
        <v>08060 - Robert G. Sanderson Community Center for the Deaf</v>
      </c>
      <c r="C256" s="132" t="s">
        <v>383</v>
      </c>
      <c r="D256" s="132" t="s">
        <v>604</v>
      </c>
      <c r="E256" s="132" t="s">
        <v>605</v>
      </c>
      <c r="F256" s="132" t="s">
        <v>288</v>
      </c>
      <c r="G256" s="133">
        <v>32100</v>
      </c>
      <c r="H256" s="132">
        <v>1992</v>
      </c>
      <c r="I256" s="134">
        <v>40725</v>
      </c>
      <c r="J256" s="135"/>
    </row>
    <row r="257" spans="1:10" ht="16.5" customHeight="1" x14ac:dyDescent="0.25">
      <c r="A257" s="130" t="s">
        <v>7102</v>
      </c>
      <c r="B257" s="131" t="str">
        <f t="shared" si="3"/>
        <v>08194 - Richfield Courts</v>
      </c>
      <c r="C257" s="132" t="s">
        <v>304</v>
      </c>
      <c r="D257" s="132" t="s">
        <v>606</v>
      </c>
      <c r="E257" s="132" t="s">
        <v>607</v>
      </c>
      <c r="F257" s="132" t="s">
        <v>373</v>
      </c>
      <c r="G257" s="133">
        <v>19839</v>
      </c>
      <c r="H257" s="132">
        <v>1995</v>
      </c>
      <c r="I257" s="134">
        <v>40725</v>
      </c>
      <c r="J257" s="135"/>
    </row>
    <row r="258" spans="1:10" ht="16.5" customHeight="1" x14ac:dyDescent="0.25">
      <c r="A258" s="130" t="s">
        <v>7103</v>
      </c>
      <c r="B258" s="131" t="str">
        <f t="shared" si="3"/>
        <v>08356 - Scott Matheson Courthouse</v>
      </c>
      <c r="C258" s="132" t="s">
        <v>304</v>
      </c>
      <c r="D258" s="132" t="s">
        <v>608</v>
      </c>
      <c r="E258" s="132" t="s">
        <v>609</v>
      </c>
      <c r="F258" s="132" t="s">
        <v>145</v>
      </c>
      <c r="G258" s="133">
        <v>750000</v>
      </c>
      <c r="H258" s="132">
        <v>1998</v>
      </c>
      <c r="I258" s="134">
        <v>40725</v>
      </c>
      <c r="J258" s="135"/>
    </row>
    <row r="259" spans="1:10" ht="16.5" customHeight="1" x14ac:dyDescent="0.25">
      <c r="A259" s="130" t="s">
        <v>7104</v>
      </c>
      <c r="B259" s="131" t="str">
        <f t="shared" si="3"/>
        <v>08441 - Box Elder County Regional Center</v>
      </c>
      <c r="C259" s="132" t="s">
        <v>382</v>
      </c>
      <c r="D259" s="132" t="s">
        <v>610</v>
      </c>
      <c r="E259" s="132" t="s">
        <v>611</v>
      </c>
      <c r="F259" s="132" t="s">
        <v>576</v>
      </c>
      <c r="G259" s="133">
        <v>111419</v>
      </c>
      <c r="H259" s="132">
        <v>1979</v>
      </c>
      <c r="I259" s="134">
        <v>40725</v>
      </c>
      <c r="J259" s="135"/>
    </row>
    <row r="260" spans="1:10" ht="16.5" customHeight="1" x14ac:dyDescent="0.25">
      <c r="A260" s="130" t="s">
        <v>7105</v>
      </c>
      <c r="B260" s="131" t="str">
        <f t="shared" ref="B260:B323" si="4">_xlfn.CONCAT(A260," - ",D260)</f>
        <v>08518 - AP&amp;P Downtown - Freemont</v>
      </c>
      <c r="C260" s="132" t="s">
        <v>275</v>
      </c>
      <c r="D260" s="132" t="s">
        <v>612</v>
      </c>
      <c r="E260" s="132" t="s">
        <v>613</v>
      </c>
      <c r="F260" s="132" t="s">
        <v>145</v>
      </c>
      <c r="G260" s="133">
        <v>35265</v>
      </c>
      <c r="H260" s="132">
        <v>1997</v>
      </c>
      <c r="I260" s="134">
        <v>40725</v>
      </c>
      <c r="J260" s="135"/>
    </row>
    <row r="261" spans="1:10" ht="16.5" customHeight="1" x14ac:dyDescent="0.25">
      <c r="A261" s="130" t="s">
        <v>7106</v>
      </c>
      <c r="B261" s="131" t="str">
        <f t="shared" si="4"/>
        <v>08589 - ITS Alternate Site</v>
      </c>
      <c r="C261" s="132" t="s">
        <v>382</v>
      </c>
      <c r="D261" s="132" t="s">
        <v>614</v>
      </c>
      <c r="E261" s="132" t="s">
        <v>615</v>
      </c>
      <c r="F261" s="132" t="s">
        <v>373</v>
      </c>
      <c r="G261" s="133">
        <v>14660</v>
      </c>
      <c r="H261" s="132">
        <v>1997</v>
      </c>
      <c r="I261" s="134">
        <v>40725</v>
      </c>
      <c r="J261" s="135"/>
    </row>
    <row r="262" spans="1:10" ht="16.5" customHeight="1" x14ac:dyDescent="0.25">
      <c r="A262" s="130" t="s">
        <v>7107</v>
      </c>
      <c r="B262" s="131" t="str">
        <f t="shared" si="4"/>
        <v>08623 - Liquor Store #37</v>
      </c>
      <c r="C262" s="132" t="s">
        <v>428</v>
      </c>
      <c r="D262" s="132" t="s">
        <v>616</v>
      </c>
      <c r="E262" s="132" t="s">
        <v>617</v>
      </c>
      <c r="F262" s="132" t="s">
        <v>380</v>
      </c>
      <c r="G262" s="133">
        <v>8177</v>
      </c>
      <c r="H262" s="132">
        <v>2008</v>
      </c>
      <c r="I262" s="134">
        <v>40725</v>
      </c>
      <c r="J262" s="135"/>
    </row>
    <row r="263" spans="1:10" ht="16.5" customHeight="1" x14ac:dyDescent="0.25">
      <c r="A263" s="130" t="s">
        <v>7108</v>
      </c>
      <c r="B263" s="131" t="str">
        <f t="shared" si="4"/>
        <v>08732 - Parking Terrace (Matheson Courthouse)</v>
      </c>
      <c r="C263" s="132" t="s">
        <v>304</v>
      </c>
      <c r="D263" s="132" t="s">
        <v>618</v>
      </c>
      <c r="E263" s="132" t="s">
        <v>609</v>
      </c>
      <c r="F263" s="132" t="s">
        <v>145</v>
      </c>
      <c r="G263" s="133">
        <v>330000</v>
      </c>
      <c r="H263" s="132">
        <v>1998</v>
      </c>
      <c r="I263" s="134">
        <v>40725</v>
      </c>
      <c r="J263" s="135"/>
    </row>
    <row r="264" spans="1:10" ht="16.5" customHeight="1" x14ac:dyDescent="0.25">
      <c r="A264" s="130" t="s">
        <v>7109</v>
      </c>
      <c r="B264" s="131" t="str">
        <f t="shared" si="4"/>
        <v>08733 - Liquor Store #13</v>
      </c>
      <c r="C264" s="132" t="s">
        <v>428</v>
      </c>
      <c r="D264" s="132" t="s">
        <v>619</v>
      </c>
      <c r="E264" s="132" t="s">
        <v>620</v>
      </c>
      <c r="F264" s="132" t="s">
        <v>145</v>
      </c>
      <c r="G264" s="133">
        <v>8660</v>
      </c>
      <c r="H264" s="132">
        <v>2008</v>
      </c>
      <c r="I264" s="134">
        <v>40725</v>
      </c>
      <c r="J264" s="135"/>
    </row>
    <row r="265" spans="1:10" ht="16.5" customHeight="1" x14ac:dyDescent="0.25">
      <c r="A265" s="130" t="s">
        <v>7110</v>
      </c>
      <c r="B265" s="131" t="str">
        <f t="shared" si="4"/>
        <v>08734 - Liquor Store #26</v>
      </c>
      <c r="C265" s="132" t="s">
        <v>428</v>
      </c>
      <c r="D265" s="132" t="s">
        <v>621</v>
      </c>
      <c r="E265" s="132" t="s">
        <v>622</v>
      </c>
      <c r="F265" s="132" t="s">
        <v>288</v>
      </c>
      <c r="G265" s="133">
        <v>12068</v>
      </c>
      <c r="H265" s="132">
        <v>2009</v>
      </c>
      <c r="I265" s="134">
        <v>40725</v>
      </c>
      <c r="J265" s="135"/>
    </row>
    <row r="266" spans="1:10" ht="16.5" customHeight="1" x14ac:dyDescent="0.25">
      <c r="A266" s="130" t="s">
        <v>7111</v>
      </c>
      <c r="B266" s="131" t="str">
        <f t="shared" si="4"/>
        <v>08743 - State Library Building</v>
      </c>
      <c r="C266" s="132" t="s">
        <v>425</v>
      </c>
      <c r="D266" s="132" t="s">
        <v>623</v>
      </c>
      <c r="E266" s="132" t="s">
        <v>624</v>
      </c>
      <c r="F266" s="132" t="s">
        <v>145</v>
      </c>
      <c r="G266" s="133">
        <v>137800</v>
      </c>
      <c r="H266" s="132">
        <v>1951</v>
      </c>
      <c r="I266" s="134">
        <v>40725</v>
      </c>
      <c r="J266" s="135"/>
    </row>
    <row r="267" spans="1:10" ht="16.5" customHeight="1" x14ac:dyDescent="0.25">
      <c r="A267" s="130" t="s">
        <v>7112</v>
      </c>
      <c r="B267" s="131" t="str">
        <f t="shared" si="4"/>
        <v>08888 - Government Surplus</v>
      </c>
      <c r="C267" s="132" t="s">
        <v>382</v>
      </c>
      <c r="D267" s="132" t="s">
        <v>625</v>
      </c>
      <c r="E267" s="132" t="s">
        <v>377</v>
      </c>
      <c r="F267" s="132" t="s">
        <v>214</v>
      </c>
      <c r="G267" s="133">
        <v>23050</v>
      </c>
      <c r="H267" s="132">
        <v>1998</v>
      </c>
      <c r="I267" s="134">
        <v>40725</v>
      </c>
      <c r="J267" s="135"/>
    </row>
    <row r="268" spans="1:10" ht="16.5" customHeight="1" x14ac:dyDescent="0.25">
      <c r="A268" s="130" t="s">
        <v>7113</v>
      </c>
      <c r="B268" s="131" t="str">
        <f t="shared" si="4"/>
        <v>08940 - Liquor Store #16</v>
      </c>
      <c r="C268" s="132" t="s">
        <v>428</v>
      </c>
      <c r="D268" s="132" t="s">
        <v>626</v>
      </c>
      <c r="E268" s="132" t="s">
        <v>627</v>
      </c>
      <c r="F268" s="132" t="s">
        <v>360</v>
      </c>
      <c r="G268" s="133">
        <v>12000</v>
      </c>
      <c r="H268" s="132">
        <v>1997</v>
      </c>
      <c r="I268" s="134">
        <v>40725</v>
      </c>
      <c r="J268" s="135"/>
    </row>
    <row r="269" spans="1:10" ht="16.5" customHeight="1" x14ac:dyDescent="0.25">
      <c r="A269" s="130" t="s">
        <v>7114</v>
      </c>
      <c r="B269" s="131" t="str">
        <f t="shared" si="4"/>
        <v>08969 - Ogden Crime Lab</v>
      </c>
      <c r="C269" s="132" t="s">
        <v>421</v>
      </c>
      <c r="D269" s="132" t="s">
        <v>628</v>
      </c>
      <c r="E269" s="132" t="s">
        <v>629</v>
      </c>
      <c r="F269" s="132" t="s">
        <v>285</v>
      </c>
      <c r="G269" s="133">
        <v>3779</v>
      </c>
      <c r="H269" s="132">
        <v>1960</v>
      </c>
      <c r="I269" s="134">
        <v>40725</v>
      </c>
      <c r="J269" s="135"/>
    </row>
    <row r="270" spans="1:10" ht="16.5" customHeight="1" x14ac:dyDescent="0.25">
      <c r="A270" s="130" t="s">
        <v>7115</v>
      </c>
      <c r="B270" s="131" t="str">
        <f t="shared" si="4"/>
        <v>08970 - DWS Brigham City</v>
      </c>
      <c r="C270" s="132" t="s">
        <v>383</v>
      </c>
      <c r="D270" s="132" t="s">
        <v>630</v>
      </c>
      <c r="E270" s="132" t="s">
        <v>631</v>
      </c>
      <c r="F270" s="132" t="s">
        <v>576</v>
      </c>
      <c r="G270" s="133">
        <v>5226</v>
      </c>
      <c r="H270" s="132">
        <v>1977</v>
      </c>
      <c r="I270" s="134">
        <v>40725</v>
      </c>
      <c r="J270" s="135"/>
    </row>
    <row r="271" spans="1:10" ht="16.5" customHeight="1" x14ac:dyDescent="0.25">
      <c r="A271" s="130" t="s">
        <v>7116</v>
      </c>
      <c r="B271" s="131" t="str">
        <f t="shared" si="4"/>
        <v>09077 - Clearfield Employment Center</v>
      </c>
      <c r="C271" s="132" t="s">
        <v>383</v>
      </c>
      <c r="D271" s="132" t="s">
        <v>632</v>
      </c>
      <c r="E271" s="132" t="s">
        <v>368</v>
      </c>
      <c r="F271" s="132" t="s">
        <v>322</v>
      </c>
      <c r="G271" s="133">
        <v>36888</v>
      </c>
      <c r="H271" s="132">
        <v>2001</v>
      </c>
      <c r="I271" s="134">
        <v>40725</v>
      </c>
      <c r="J271" s="135"/>
    </row>
    <row r="272" spans="1:10" ht="16.5" customHeight="1" x14ac:dyDescent="0.25">
      <c r="A272" s="130" t="s">
        <v>7117</v>
      </c>
      <c r="B272" s="131" t="str">
        <f t="shared" si="4"/>
        <v>09151 - Utah Arts Council Storage</v>
      </c>
      <c r="C272" s="132" t="s">
        <v>425</v>
      </c>
      <c r="D272" s="132" t="s">
        <v>633</v>
      </c>
      <c r="E272" s="132" t="s">
        <v>634</v>
      </c>
      <c r="F272" s="132" t="s">
        <v>145</v>
      </c>
      <c r="G272" s="133">
        <v>10200</v>
      </c>
      <c r="H272" s="132">
        <v>1970</v>
      </c>
      <c r="I272" s="134">
        <v>40725</v>
      </c>
      <c r="J272" s="135"/>
    </row>
    <row r="273" spans="1:10" ht="16.5" customHeight="1" x14ac:dyDescent="0.25">
      <c r="A273" s="130" t="s">
        <v>7118</v>
      </c>
      <c r="B273" s="131" t="str">
        <f t="shared" si="4"/>
        <v>09165 - Vernal 8th Dist. Courthouse</v>
      </c>
      <c r="C273" s="132" t="s">
        <v>304</v>
      </c>
      <c r="D273" s="132" t="s">
        <v>635</v>
      </c>
      <c r="E273" s="132" t="s">
        <v>636</v>
      </c>
      <c r="F273" s="132" t="s">
        <v>398</v>
      </c>
      <c r="G273" s="133">
        <v>35221</v>
      </c>
      <c r="H273" s="132">
        <v>2001</v>
      </c>
      <c r="I273" s="134">
        <v>40725</v>
      </c>
      <c r="J273" s="135"/>
    </row>
    <row r="274" spans="1:10" ht="16.5" customHeight="1" x14ac:dyDescent="0.25">
      <c r="A274" s="130" t="s">
        <v>7119</v>
      </c>
      <c r="B274" s="131" t="str">
        <f t="shared" si="4"/>
        <v>09204 - USDC MA Office</v>
      </c>
      <c r="C274" s="132" t="s">
        <v>401</v>
      </c>
      <c r="D274" s="132" t="s">
        <v>637</v>
      </c>
      <c r="E274" s="132" t="s">
        <v>638</v>
      </c>
      <c r="F274" s="132" t="s">
        <v>349</v>
      </c>
      <c r="G274" s="133">
        <v>14808</v>
      </c>
      <c r="H274" s="132">
        <v>1983</v>
      </c>
      <c r="I274" s="134">
        <v>40725</v>
      </c>
      <c r="J274" s="135"/>
    </row>
    <row r="275" spans="1:10" ht="16.5" customHeight="1" x14ac:dyDescent="0.25">
      <c r="A275" s="130" t="s">
        <v>7120</v>
      </c>
      <c r="B275" s="131" t="str">
        <f t="shared" si="4"/>
        <v>09267 - ABC Cleveland Ave</v>
      </c>
      <c r="C275" s="132" t="s">
        <v>428</v>
      </c>
      <c r="D275" s="132" t="s">
        <v>639</v>
      </c>
      <c r="E275" s="132" t="s">
        <v>640</v>
      </c>
      <c r="F275" s="132" t="s">
        <v>145</v>
      </c>
      <c r="G275" s="133">
        <v>6000</v>
      </c>
      <c r="H275" s="132">
        <v>2000</v>
      </c>
      <c r="I275" s="134">
        <v>40725</v>
      </c>
      <c r="J275" s="135"/>
    </row>
    <row r="276" spans="1:10" ht="16.5" customHeight="1" x14ac:dyDescent="0.25">
      <c r="A276" s="130" t="s">
        <v>7121</v>
      </c>
      <c r="B276" s="131" t="str">
        <f t="shared" si="4"/>
        <v>09271 - House Building</v>
      </c>
      <c r="C276" s="132" t="s">
        <v>387</v>
      </c>
      <c r="D276" s="132" t="s">
        <v>641</v>
      </c>
      <c r="E276" s="132" t="s">
        <v>642</v>
      </c>
      <c r="F276" s="132" t="s">
        <v>145</v>
      </c>
      <c r="G276" s="133">
        <v>99914</v>
      </c>
      <c r="H276" s="132">
        <v>2003</v>
      </c>
      <c r="I276" s="134">
        <v>40725</v>
      </c>
      <c r="J276" s="135"/>
    </row>
    <row r="277" spans="1:10" ht="16.5" customHeight="1" x14ac:dyDescent="0.25">
      <c r="A277" s="130" t="s">
        <v>7122</v>
      </c>
      <c r="B277" s="131" t="str">
        <f t="shared" si="4"/>
        <v>09347 - Provo Regional Pkg Terrace</v>
      </c>
      <c r="C277" s="132" t="s">
        <v>382</v>
      </c>
      <c r="D277" s="132" t="s">
        <v>643</v>
      </c>
      <c r="E277" s="132" t="s">
        <v>644</v>
      </c>
      <c r="F277" s="132" t="s">
        <v>313</v>
      </c>
      <c r="G277" s="133">
        <v>217862</v>
      </c>
      <c r="H277" s="132">
        <v>1998</v>
      </c>
      <c r="I277" s="134">
        <v>40725</v>
      </c>
      <c r="J277" s="135"/>
    </row>
    <row r="278" spans="1:10" ht="16.5" customHeight="1" x14ac:dyDescent="0.25">
      <c r="A278" s="130" t="s">
        <v>7123</v>
      </c>
      <c r="B278" s="131" t="str">
        <f t="shared" si="4"/>
        <v>09348 - Highway Patrol UHP BDO</v>
      </c>
      <c r="C278" s="132" t="s">
        <v>421</v>
      </c>
      <c r="D278" s="132" t="s">
        <v>645</v>
      </c>
      <c r="E278" s="132" t="s">
        <v>646</v>
      </c>
      <c r="F278" s="132" t="s">
        <v>285</v>
      </c>
      <c r="G278" s="133">
        <v>4035</v>
      </c>
      <c r="H278" s="132">
        <v>2002</v>
      </c>
      <c r="I278" s="134">
        <v>40725</v>
      </c>
      <c r="J278" s="135"/>
    </row>
    <row r="279" spans="1:10" ht="16.5" customHeight="1" x14ac:dyDescent="0.25">
      <c r="A279" s="130" t="s">
        <v>7124</v>
      </c>
      <c r="B279" s="131" t="str">
        <f t="shared" si="4"/>
        <v>09349 - DOT Region 3 Administration</v>
      </c>
      <c r="C279" s="132" t="s">
        <v>434</v>
      </c>
      <c r="D279" s="132" t="s">
        <v>647</v>
      </c>
      <c r="E279" s="132" t="s">
        <v>648</v>
      </c>
      <c r="F279" s="132" t="s">
        <v>298</v>
      </c>
      <c r="G279" s="133">
        <v>15844</v>
      </c>
      <c r="H279" s="132">
        <v>2002</v>
      </c>
      <c r="I279" s="134">
        <v>40725</v>
      </c>
      <c r="J279" s="135"/>
    </row>
    <row r="280" spans="1:10" ht="16.5" customHeight="1" x14ac:dyDescent="0.25">
      <c r="A280" s="130" t="s">
        <v>7125</v>
      </c>
      <c r="B280" s="131" t="str">
        <f t="shared" si="4"/>
        <v>09350 - Heavy Equip/Paint Shop Reg 3</v>
      </c>
      <c r="C280" s="132" t="s">
        <v>434</v>
      </c>
      <c r="D280" s="132" t="s">
        <v>649</v>
      </c>
      <c r="E280" s="132" t="s">
        <v>650</v>
      </c>
      <c r="F280" s="132" t="s">
        <v>298</v>
      </c>
      <c r="G280" s="133">
        <v>15025</v>
      </c>
      <c r="H280" s="132">
        <v>2002</v>
      </c>
      <c r="I280" s="134">
        <v>40725</v>
      </c>
      <c r="J280" s="135"/>
    </row>
    <row r="281" spans="1:10" ht="16.5" customHeight="1" x14ac:dyDescent="0.25">
      <c r="A281" s="130" t="s">
        <v>7126</v>
      </c>
      <c r="B281" s="131" t="str">
        <f t="shared" si="4"/>
        <v>09351 - Materials Lab Reg 3</v>
      </c>
      <c r="C281" s="132" t="s">
        <v>434</v>
      </c>
      <c r="D281" s="132" t="s">
        <v>651</v>
      </c>
      <c r="E281" s="132" t="s">
        <v>650</v>
      </c>
      <c r="F281" s="132" t="s">
        <v>298</v>
      </c>
      <c r="G281" s="133">
        <v>4854</v>
      </c>
      <c r="H281" s="132">
        <v>2002</v>
      </c>
      <c r="I281" s="134">
        <v>40725</v>
      </c>
      <c r="J281" s="135"/>
    </row>
    <row r="282" spans="1:10" ht="16.5" customHeight="1" x14ac:dyDescent="0.25">
      <c r="A282" s="130" t="s">
        <v>7127</v>
      </c>
      <c r="B282" s="131" t="str">
        <f t="shared" si="4"/>
        <v>09352 - Warehouse/Shop Building Reg 3</v>
      </c>
      <c r="C282" s="132" t="s">
        <v>434</v>
      </c>
      <c r="D282" s="132" t="s">
        <v>652</v>
      </c>
      <c r="E282" s="132" t="s">
        <v>650</v>
      </c>
      <c r="F282" s="132" t="s">
        <v>298</v>
      </c>
      <c r="G282" s="133">
        <v>12130</v>
      </c>
      <c r="H282" s="132">
        <v>2002</v>
      </c>
      <c r="I282" s="134">
        <v>40725</v>
      </c>
      <c r="J282" s="135"/>
    </row>
    <row r="283" spans="1:10" ht="16.5" customHeight="1" x14ac:dyDescent="0.25">
      <c r="A283" s="130" t="s">
        <v>7128</v>
      </c>
      <c r="B283" s="131" t="str">
        <f t="shared" si="4"/>
        <v>09470 - Liquor Store #31</v>
      </c>
      <c r="C283" s="132" t="s">
        <v>428</v>
      </c>
      <c r="D283" s="132" t="s">
        <v>653</v>
      </c>
      <c r="E283" s="132" t="s">
        <v>654</v>
      </c>
      <c r="F283" s="132" t="s">
        <v>214</v>
      </c>
      <c r="G283" s="133">
        <v>13187</v>
      </c>
      <c r="H283" s="132">
        <v>2002</v>
      </c>
      <c r="I283" s="134">
        <v>40725</v>
      </c>
      <c r="J283" s="135"/>
    </row>
    <row r="284" spans="1:10" ht="16.5" customHeight="1" x14ac:dyDescent="0.25">
      <c r="A284" s="130" t="s">
        <v>7129</v>
      </c>
      <c r="B284" s="131" t="str">
        <f t="shared" si="4"/>
        <v>09475 - Logan First District Courts</v>
      </c>
      <c r="C284" s="132" t="s">
        <v>304</v>
      </c>
      <c r="D284" s="132" t="s">
        <v>655</v>
      </c>
      <c r="E284" s="132" t="s">
        <v>656</v>
      </c>
      <c r="F284" s="132" t="s">
        <v>149</v>
      </c>
      <c r="G284" s="133">
        <v>78642</v>
      </c>
      <c r="H284" s="132">
        <v>2003</v>
      </c>
      <c r="I284" s="134">
        <v>40725</v>
      </c>
      <c r="J284" s="135"/>
    </row>
    <row r="285" spans="1:10" ht="16.5" customHeight="1" x14ac:dyDescent="0.25">
      <c r="A285" s="130" t="s">
        <v>7130</v>
      </c>
      <c r="B285" s="131" t="str">
        <f t="shared" si="4"/>
        <v>09516 - West Valley UHP</v>
      </c>
      <c r="C285" s="132" t="s">
        <v>421</v>
      </c>
      <c r="D285" s="132" t="s">
        <v>657</v>
      </c>
      <c r="E285" s="132" t="s">
        <v>658</v>
      </c>
      <c r="F285" s="132" t="s">
        <v>280</v>
      </c>
      <c r="G285" s="133">
        <v>10095</v>
      </c>
      <c r="H285" s="132">
        <v>2004</v>
      </c>
      <c r="I285" s="134">
        <v>40725</v>
      </c>
      <c r="J285" s="135"/>
    </row>
    <row r="286" spans="1:10" ht="16.5" customHeight="1" x14ac:dyDescent="0.25">
      <c r="A286" s="130" t="s">
        <v>7131</v>
      </c>
      <c r="B286" s="131" t="str">
        <f t="shared" si="4"/>
        <v>09517 - Liquor Store #10</v>
      </c>
      <c r="C286" s="132" t="s">
        <v>428</v>
      </c>
      <c r="D286" s="132" t="s">
        <v>659</v>
      </c>
      <c r="E286" s="132" t="s">
        <v>660</v>
      </c>
      <c r="F286" s="132" t="s">
        <v>303</v>
      </c>
      <c r="G286" s="133">
        <v>11584</v>
      </c>
      <c r="H286" s="132">
        <v>2004</v>
      </c>
      <c r="I286" s="134">
        <v>40725</v>
      </c>
      <c r="J286" s="135"/>
    </row>
    <row r="287" spans="1:10" ht="16.5" customHeight="1" x14ac:dyDescent="0.25">
      <c r="A287" s="130" t="s">
        <v>7132</v>
      </c>
      <c r="B287" s="131" t="str">
        <f t="shared" si="4"/>
        <v>09626 - East Capitol Complex Building</v>
      </c>
      <c r="C287" s="132" t="s">
        <v>387</v>
      </c>
      <c r="D287" s="132" t="s">
        <v>661</v>
      </c>
      <c r="E287" s="132" t="s">
        <v>662</v>
      </c>
      <c r="F287" s="132" t="s">
        <v>145</v>
      </c>
      <c r="G287" s="133">
        <v>99914</v>
      </c>
      <c r="H287" s="132">
        <v>2003</v>
      </c>
      <c r="I287" s="134">
        <v>40725</v>
      </c>
      <c r="J287" s="135"/>
    </row>
    <row r="288" spans="1:10" ht="16.5" customHeight="1" x14ac:dyDescent="0.25">
      <c r="A288" s="130" t="s">
        <v>7133</v>
      </c>
      <c r="B288" s="131" t="str">
        <f t="shared" si="4"/>
        <v>09628 - Orem Public Safety</v>
      </c>
      <c r="C288" s="132" t="s">
        <v>663</v>
      </c>
      <c r="D288" s="132" t="s">
        <v>664</v>
      </c>
      <c r="E288" s="132" t="s">
        <v>665</v>
      </c>
      <c r="F288" s="132" t="s">
        <v>298</v>
      </c>
      <c r="G288" s="133">
        <v>13205</v>
      </c>
      <c r="H288" s="132">
        <v>2003</v>
      </c>
      <c r="I288" s="134">
        <v>40725</v>
      </c>
      <c r="J288" s="135"/>
    </row>
    <row r="289" spans="1:10" ht="16.5" customHeight="1" x14ac:dyDescent="0.25">
      <c r="A289" s="130" t="s">
        <v>7134</v>
      </c>
      <c r="B289" s="131" t="str">
        <f t="shared" si="4"/>
        <v>09636 - State Archives Building</v>
      </c>
      <c r="C289" s="132" t="s">
        <v>382</v>
      </c>
      <c r="D289" s="132" t="s">
        <v>666</v>
      </c>
      <c r="E289" s="132" t="s">
        <v>667</v>
      </c>
      <c r="F289" s="132" t="s">
        <v>145</v>
      </c>
      <c r="G289" s="133">
        <v>25466</v>
      </c>
      <c r="H289" s="132">
        <v>2004</v>
      </c>
      <c r="I289" s="134">
        <v>40725</v>
      </c>
      <c r="J289" s="135"/>
    </row>
    <row r="290" spans="1:10" ht="16.5" customHeight="1" x14ac:dyDescent="0.25">
      <c r="A290" s="130" t="s">
        <v>7135</v>
      </c>
      <c r="B290" s="131" t="str">
        <f t="shared" si="4"/>
        <v>09834 - Tooele District/Juvenile Court Facility</v>
      </c>
      <c r="C290" s="132" t="s">
        <v>304</v>
      </c>
      <c r="D290" s="132" t="s">
        <v>668</v>
      </c>
      <c r="E290" s="132" t="s">
        <v>669</v>
      </c>
      <c r="F290" s="132" t="s">
        <v>303</v>
      </c>
      <c r="G290" s="133">
        <v>58968</v>
      </c>
      <c r="H290" s="132">
        <v>2000</v>
      </c>
      <c r="I290" s="134">
        <v>40725</v>
      </c>
      <c r="J290" s="135"/>
    </row>
    <row r="291" spans="1:10" ht="16.5" customHeight="1" x14ac:dyDescent="0.25">
      <c r="A291" s="130" t="s">
        <v>7136</v>
      </c>
      <c r="B291" s="131" t="str">
        <f t="shared" si="4"/>
        <v>09843 - Academy Square/Ogden Regional Center</v>
      </c>
      <c r="C291" s="132" t="s">
        <v>450</v>
      </c>
      <c r="D291" s="132" t="s">
        <v>670</v>
      </c>
      <c r="E291" s="132" t="s">
        <v>671</v>
      </c>
      <c r="F291" s="132" t="s">
        <v>285</v>
      </c>
      <c r="G291" s="133">
        <v>53939</v>
      </c>
      <c r="H291" s="132">
        <v>2000</v>
      </c>
      <c r="I291" s="134">
        <v>40725</v>
      </c>
      <c r="J291" s="135"/>
    </row>
    <row r="292" spans="1:10" ht="16.5" customHeight="1" x14ac:dyDescent="0.25">
      <c r="A292" s="130" t="s">
        <v>7137</v>
      </c>
      <c r="B292" s="131" t="str">
        <f t="shared" si="4"/>
        <v>09866 - Liquor Store #38</v>
      </c>
      <c r="C292" s="132" t="s">
        <v>428</v>
      </c>
      <c r="D292" s="132" t="s">
        <v>672</v>
      </c>
      <c r="E292" s="132" t="s">
        <v>673</v>
      </c>
      <c r="F292" s="132" t="s">
        <v>380</v>
      </c>
      <c r="G292" s="133">
        <v>12081</v>
      </c>
      <c r="H292" s="132">
        <v>2006</v>
      </c>
      <c r="I292" s="134">
        <v>40725</v>
      </c>
      <c r="J292" s="135"/>
    </row>
    <row r="293" spans="1:10" ht="16.5" customHeight="1" x14ac:dyDescent="0.25">
      <c r="A293" s="130" t="s">
        <v>7138</v>
      </c>
      <c r="B293" s="131" t="str">
        <f t="shared" si="4"/>
        <v>09867 - Liquor Store #21</v>
      </c>
      <c r="C293" s="132" t="s">
        <v>428</v>
      </c>
      <c r="D293" s="132" t="s">
        <v>674</v>
      </c>
      <c r="E293" s="132" t="s">
        <v>675</v>
      </c>
      <c r="F293" s="132" t="s">
        <v>676</v>
      </c>
      <c r="G293" s="133">
        <v>8410</v>
      </c>
      <c r="H293" s="132">
        <v>2006</v>
      </c>
      <c r="I293" s="134">
        <v>40725</v>
      </c>
      <c r="J293" s="135"/>
    </row>
    <row r="294" spans="1:10" ht="16.5" customHeight="1" x14ac:dyDescent="0.25">
      <c r="A294" s="130" t="s">
        <v>7139</v>
      </c>
      <c r="B294" s="131" t="str">
        <f t="shared" si="4"/>
        <v>09868 - Liquor Store #25</v>
      </c>
      <c r="C294" s="132" t="s">
        <v>428</v>
      </c>
      <c r="D294" s="132" t="s">
        <v>677</v>
      </c>
      <c r="E294" s="132" t="s">
        <v>678</v>
      </c>
      <c r="F294" s="132" t="s">
        <v>145</v>
      </c>
      <c r="G294" s="133">
        <v>9868</v>
      </c>
      <c r="H294" s="132">
        <v>2008</v>
      </c>
      <c r="I294" s="134">
        <v>40725</v>
      </c>
      <c r="J294" s="135"/>
    </row>
    <row r="295" spans="1:10" ht="16.5" customHeight="1" x14ac:dyDescent="0.25">
      <c r="A295" s="130" t="s">
        <v>7140</v>
      </c>
      <c r="B295" s="131" t="str">
        <f t="shared" si="4"/>
        <v>09869 - Liquor Store #24</v>
      </c>
      <c r="C295" s="132" t="s">
        <v>428</v>
      </c>
      <c r="D295" s="132" t="s">
        <v>679</v>
      </c>
      <c r="E295" s="132" t="s">
        <v>680</v>
      </c>
      <c r="F295" s="132" t="s">
        <v>285</v>
      </c>
      <c r="G295" s="133">
        <v>9676</v>
      </c>
      <c r="H295" s="132">
        <v>2000</v>
      </c>
      <c r="I295" s="134">
        <v>40725</v>
      </c>
      <c r="J295" s="135"/>
    </row>
    <row r="296" spans="1:10" ht="16.5" customHeight="1" x14ac:dyDescent="0.25">
      <c r="A296" s="130" t="s">
        <v>7141</v>
      </c>
      <c r="B296" s="131" t="str">
        <f t="shared" si="4"/>
        <v>09933 - Logan DWS Employment Center</v>
      </c>
      <c r="C296" s="132" t="s">
        <v>383</v>
      </c>
      <c r="D296" s="132" t="s">
        <v>681</v>
      </c>
      <c r="E296" s="132" t="s">
        <v>682</v>
      </c>
      <c r="F296" s="132" t="s">
        <v>149</v>
      </c>
      <c r="G296" s="133">
        <v>20978</v>
      </c>
      <c r="H296" s="132">
        <v>2000</v>
      </c>
      <c r="I296" s="134">
        <v>40725</v>
      </c>
      <c r="J296" s="135"/>
    </row>
    <row r="297" spans="1:10" ht="16.5" customHeight="1" x14ac:dyDescent="0.25">
      <c r="A297" s="130" t="s">
        <v>7142</v>
      </c>
      <c r="B297" s="131" t="str">
        <f t="shared" si="4"/>
        <v>09947 - Paint Shop</v>
      </c>
      <c r="C297" s="132" t="s">
        <v>401</v>
      </c>
      <c r="D297" s="132" t="s">
        <v>683</v>
      </c>
      <c r="E297" s="132" t="s">
        <v>684</v>
      </c>
      <c r="F297" s="132" t="s">
        <v>349</v>
      </c>
      <c r="G297" s="133">
        <v>1326</v>
      </c>
      <c r="H297" s="132">
        <v>1993</v>
      </c>
      <c r="I297" s="134">
        <v>40725</v>
      </c>
      <c r="J297" s="135"/>
    </row>
    <row r="298" spans="1:10" ht="16.5" customHeight="1" x14ac:dyDescent="0.25">
      <c r="A298" s="130" t="s">
        <v>7143</v>
      </c>
      <c r="B298" s="131" t="str">
        <f t="shared" si="4"/>
        <v>10472 - Liquor Store #41</v>
      </c>
      <c r="C298" s="132" t="s">
        <v>428</v>
      </c>
      <c r="D298" s="132" t="s">
        <v>685</v>
      </c>
      <c r="E298" s="132" t="s">
        <v>686</v>
      </c>
      <c r="F298" s="132" t="s">
        <v>145</v>
      </c>
      <c r="G298" s="133">
        <v>12619</v>
      </c>
      <c r="H298" s="132">
        <v>2008</v>
      </c>
      <c r="I298" s="134">
        <v>40725</v>
      </c>
      <c r="J298" s="135"/>
    </row>
    <row r="299" spans="1:10" ht="16.5" customHeight="1" x14ac:dyDescent="0.25">
      <c r="A299" s="130" t="s">
        <v>7144</v>
      </c>
      <c r="B299" s="131" t="str">
        <f t="shared" si="4"/>
        <v>10473 - Liquor Store #40</v>
      </c>
      <c r="C299" s="132" t="s">
        <v>428</v>
      </c>
      <c r="D299" s="132" t="s">
        <v>687</v>
      </c>
      <c r="E299" s="132" t="s">
        <v>688</v>
      </c>
      <c r="F299" s="132" t="s">
        <v>689</v>
      </c>
      <c r="G299" s="133">
        <v>10065</v>
      </c>
      <c r="H299" s="132">
        <v>2008</v>
      </c>
      <c r="I299" s="134">
        <v>41032</v>
      </c>
      <c r="J299" s="135"/>
    </row>
    <row r="300" spans="1:10" ht="16.5" customHeight="1" x14ac:dyDescent="0.25">
      <c r="A300" s="130" t="s">
        <v>7145</v>
      </c>
      <c r="B300" s="131" t="str">
        <f t="shared" si="4"/>
        <v>10474 - Liquor Store #39</v>
      </c>
      <c r="C300" s="132" t="s">
        <v>428</v>
      </c>
      <c r="D300" s="132" t="s">
        <v>690</v>
      </c>
      <c r="E300" s="132" t="s">
        <v>691</v>
      </c>
      <c r="F300" s="132" t="s">
        <v>144</v>
      </c>
      <c r="G300" s="133">
        <v>10133</v>
      </c>
      <c r="H300" s="132">
        <v>2007</v>
      </c>
      <c r="I300" s="134">
        <v>40725</v>
      </c>
      <c r="J300" s="135"/>
    </row>
    <row r="301" spans="1:10" ht="16.5" customHeight="1" x14ac:dyDescent="0.25">
      <c r="A301" s="130" t="s">
        <v>7146</v>
      </c>
      <c r="B301" s="131" t="str">
        <f t="shared" si="4"/>
        <v>10718 - Capitol Central Plant</v>
      </c>
      <c r="C301" s="132" t="s">
        <v>387</v>
      </c>
      <c r="D301" s="132" t="s">
        <v>692</v>
      </c>
      <c r="E301" s="132" t="s">
        <v>693</v>
      </c>
      <c r="F301" s="132" t="s">
        <v>145</v>
      </c>
      <c r="G301" s="133">
        <v>17334</v>
      </c>
      <c r="H301" s="132">
        <v>2006</v>
      </c>
      <c r="I301" s="134">
        <v>40725</v>
      </c>
      <c r="J301" s="135"/>
    </row>
    <row r="302" spans="1:10" ht="16.5" customHeight="1" x14ac:dyDescent="0.25">
      <c r="A302" s="130" t="s">
        <v>7147</v>
      </c>
      <c r="B302" s="131" t="str">
        <f t="shared" si="4"/>
        <v>10719 - St George Courthouse</v>
      </c>
      <c r="C302" s="132" t="s">
        <v>304</v>
      </c>
      <c r="D302" s="132" t="s">
        <v>694</v>
      </c>
      <c r="E302" s="132" t="s">
        <v>695</v>
      </c>
      <c r="F302" s="132" t="s">
        <v>363</v>
      </c>
      <c r="G302" s="133">
        <v>93076</v>
      </c>
      <c r="H302" s="132">
        <v>2009</v>
      </c>
      <c r="I302" s="134">
        <v>40725</v>
      </c>
      <c r="J302" s="135"/>
    </row>
    <row r="303" spans="1:10" ht="16.5" customHeight="1" x14ac:dyDescent="0.25">
      <c r="A303" s="130" t="s">
        <v>7148</v>
      </c>
      <c r="B303" s="131" t="str">
        <f t="shared" si="4"/>
        <v>10796 - DNR Price Regional Center</v>
      </c>
      <c r="C303" s="132" t="s">
        <v>696</v>
      </c>
      <c r="D303" s="132" t="s">
        <v>697</v>
      </c>
      <c r="E303" s="132" t="s">
        <v>698</v>
      </c>
      <c r="F303" s="132" t="s">
        <v>374</v>
      </c>
      <c r="G303" s="133">
        <v>12319</v>
      </c>
      <c r="H303" s="132">
        <v>2007</v>
      </c>
      <c r="I303" s="134">
        <v>40725</v>
      </c>
      <c r="J303" s="135"/>
    </row>
    <row r="304" spans="1:10" ht="16.5" customHeight="1" x14ac:dyDescent="0.25">
      <c r="A304" s="130" t="s">
        <v>7149</v>
      </c>
      <c r="B304" s="131" t="str">
        <f t="shared" si="4"/>
        <v>10842 - South Valley Driver License Office</v>
      </c>
      <c r="C304" s="132" t="s">
        <v>421</v>
      </c>
      <c r="D304" s="132" t="s">
        <v>699</v>
      </c>
      <c r="E304" s="132" t="s">
        <v>700</v>
      </c>
      <c r="F304" s="132" t="s">
        <v>214</v>
      </c>
      <c r="G304" s="133">
        <v>23350</v>
      </c>
      <c r="H304" s="132">
        <v>2008</v>
      </c>
      <c r="I304" s="134">
        <v>40725</v>
      </c>
      <c r="J304" s="135"/>
    </row>
    <row r="305" spans="1:10" ht="16.5" customHeight="1" x14ac:dyDescent="0.25">
      <c r="A305" s="130" t="s">
        <v>7150</v>
      </c>
      <c r="B305" s="131" t="str">
        <f t="shared" si="4"/>
        <v>10849 - Unified State Lab Facility</v>
      </c>
      <c r="C305" s="132" t="s">
        <v>450</v>
      </c>
      <c r="D305" s="132" t="s">
        <v>701</v>
      </c>
      <c r="E305" s="132" t="s">
        <v>702</v>
      </c>
      <c r="F305" s="132" t="s">
        <v>288</v>
      </c>
      <c r="G305" s="133">
        <v>75225</v>
      </c>
      <c r="H305" s="132">
        <v>2007</v>
      </c>
      <c r="I305" s="134">
        <v>40725</v>
      </c>
      <c r="J305" s="135"/>
    </row>
    <row r="306" spans="1:10" ht="16.5" customHeight="1" x14ac:dyDescent="0.25">
      <c r="A306" s="130" t="s">
        <v>7151</v>
      </c>
      <c r="B306" s="131" t="str">
        <f t="shared" si="4"/>
        <v>10892 - Multi Agency Office Building</v>
      </c>
      <c r="C306" s="132" t="s">
        <v>382</v>
      </c>
      <c r="D306" s="132" t="s">
        <v>703</v>
      </c>
      <c r="E306" s="132" t="s">
        <v>704</v>
      </c>
      <c r="F306" s="132" t="s">
        <v>145</v>
      </c>
      <c r="G306" s="133">
        <v>257390</v>
      </c>
      <c r="H306" s="132">
        <v>2008</v>
      </c>
      <c r="I306" s="134">
        <v>40725</v>
      </c>
      <c r="J306" s="135"/>
    </row>
    <row r="307" spans="1:10" ht="16.5" customHeight="1" x14ac:dyDescent="0.25">
      <c r="A307" s="130" t="s">
        <v>7152</v>
      </c>
      <c r="B307" s="131" t="str">
        <f t="shared" si="4"/>
        <v>12174 - Highland Center</v>
      </c>
      <c r="C307" s="132" t="s">
        <v>382</v>
      </c>
      <c r="D307" s="132" t="s">
        <v>705</v>
      </c>
      <c r="E307" s="132" t="s">
        <v>706</v>
      </c>
      <c r="F307" s="132" t="s">
        <v>145</v>
      </c>
      <c r="G307" s="133">
        <v>69118</v>
      </c>
      <c r="H307" s="132">
        <v>2007</v>
      </c>
      <c r="I307" s="134">
        <v>40725</v>
      </c>
      <c r="J307" s="135"/>
    </row>
    <row r="308" spans="1:10" ht="16.5" customHeight="1" x14ac:dyDescent="0.25">
      <c r="A308" s="130" t="s">
        <v>7153</v>
      </c>
      <c r="B308" s="131" t="str">
        <f t="shared" si="4"/>
        <v>12182 - Liquor Store #29</v>
      </c>
      <c r="C308" s="132" t="s">
        <v>428</v>
      </c>
      <c r="D308" s="132" t="s">
        <v>707</v>
      </c>
      <c r="E308" s="132" t="s">
        <v>708</v>
      </c>
      <c r="F308" s="132" t="s">
        <v>709</v>
      </c>
      <c r="G308" s="133">
        <v>12895</v>
      </c>
      <c r="H308" s="132">
        <v>2008</v>
      </c>
      <c r="I308" s="134">
        <v>40725</v>
      </c>
      <c r="J308" s="135"/>
    </row>
    <row r="309" spans="1:10" ht="16.5" customHeight="1" x14ac:dyDescent="0.25">
      <c r="A309" s="130" t="s">
        <v>7154</v>
      </c>
      <c r="B309" s="131" t="str">
        <f t="shared" si="4"/>
        <v>12186 - Bountiful Liquor Store #8</v>
      </c>
      <c r="C309" s="132" t="s">
        <v>428</v>
      </c>
      <c r="D309" s="132" t="s">
        <v>710</v>
      </c>
      <c r="E309" s="132" t="s">
        <v>711</v>
      </c>
      <c r="F309" s="132" t="s">
        <v>712</v>
      </c>
      <c r="G309" s="133">
        <v>13139</v>
      </c>
      <c r="H309" s="132">
        <v>2010</v>
      </c>
      <c r="I309" s="134">
        <v>40725</v>
      </c>
      <c r="J309" s="135"/>
    </row>
    <row r="310" spans="1:10" ht="16.5" customHeight="1" x14ac:dyDescent="0.25">
      <c r="A310" s="130" t="s">
        <v>7155</v>
      </c>
      <c r="B310" s="131" t="str">
        <f t="shared" si="4"/>
        <v>12582 - Liquor Store #18</v>
      </c>
      <c r="C310" s="132" t="s">
        <v>428</v>
      </c>
      <c r="D310" s="132" t="s">
        <v>713</v>
      </c>
      <c r="E310" s="132" t="s">
        <v>714</v>
      </c>
      <c r="F310" s="132" t="s">
        <v>315</v>
      </c>
      <c r="G310" s="133">
        <v>13960</v>
      </c>
      <c r="H310" s="132">
        <v>2009</v>
      </c>
      <c r="I310" s="134">
        <v>40725</v>
      </c>
      <c r="J310" s="135"/>
    </row>
    <row r="311" spans="1:10" ht="16.5" customHeight="1" x14ac:dyDescent="0.25">
      <c r="A311" s="130" t="s">
        <v>7156</v>
      </c>
      <c r="B311" s="131" t="str">
        <f t="shared" si="4"/>
        <v>12583 - Liquor Store #43</v>
      </c>
      <c r="C311" s="132" t="s">
        <v>428</v>
      </c>
      <c r="D311" s="132" t="s">
        <v>715</v>
      </c>
      <c r="E311" s="132" t="s">
        <v>716</v>
      </c>
      <c r="F311" s="132" t="s">
        <v>717</v>
      </c>
      <c r="G311" s="133">
        <v>12362</v>
      </c>
      <c r="H311" s="132">
        <v>2010</v>
      </c>
      <c r="I311" s="134">
        <v>40725</v>
      </c>
      <c r="J311" s="135"/>
    </row>
    <row r="312" spans="1:10" ht="16.5" customHeight="1" x14ac:dyDescent="0.25">
      <c r="A312" s="130" t="s">
        <v>7157</v>
      </c>
      <c r="B312" s="131" t="str">
        <f t="shared" si="4"/>
        <v>12584 - Liquor Store #42</v>
      </c>
      <c r="C312" s="132" t="s">
        <v>428</v>
      </c>
      <c r="D312" s="132" t="s">
        <v>718</v>
      </c>
      <c r="E312" s="132" t="s">
        <v>719</v>
      </c>
      <c r="F312" s="132" t="s">
        <v>720</v>
      </c>
      <c r="G312" s="133">
        <v>12517</v>
      </c>
      <c r="H312" s="132">
        <v>2009</v>
      </c>
      <c r="I312" s="134">
        <v>40725</v>
      </c>
      <c r="J312" s="135"/>
    </row>
    <row r="313" spans="1:10" ht="16.5" customHeight="1" x14ac:dyDescent="0.25">
      <c r="A313" s="130" t="s">
        <v>7158</v>
      </c>
      <c r="B313" s="131" t="str">
        <f t="shared" si="4"/>
        <v>12585 - Liquor Store #44</v>
      </c>
      <c r="C313" s="132" t="s">
        <v>428</v>
      </c>
      <c r="D313" s="132" t="s">
        <v>721</v>
      </c>
      <c r="E313" s="132" t="s">
        <v>722</v>
      </c>
      <c r="F313" s="132" t="s">
        <v>723</v>
      </c>
      <c r="G313" s="133">
        <v>12980</v>
      </c>
      <c r="H313" s="132">
        <v>2010</v>
      </c>
      <c r="I313" s="134">
        <v>40725</v>
      </c>
      <c r="J313" s="135"/>
    </row>
    <row r="314" spans="1:10" ht="16.5" customHeight="1" x14ac:dyDescent="0.25">
      <c r="A314" s="130" t="s">
        <v>7159</v>
      </c>
      <c r="B314" s="131" t="str">
        <f t="shared" si="4"/>
        <v>12586 - Liquor Store #45</v>
      </c>
      <c r="C314" s="132" t="s">
        <v>428</v>
      </c>
      <c r="D314" s="132" t="s">
        <v>724</v>
      </c>
      <c r="E314" s="132" t="s">
        <v>725</v>
      </c>
      <c r="F314" s="132" t="s">
        <v>726</v>
      </c>
      <c r="G314" s="133">
        <v>12253</v>
      </c>
      <c r="H314" s="132">
        <v>2010</v>
      </c>
      <c r="I314" s="134">
        <v>40725</v>
      </c>
      <c r="J314" s="135"/>
    </row>
    <row r="315" spans="1:10" ht="16.5" customHeight="1" x14ac:dyDescent="0.25">
      <c r="A315" s="130" t="s">
        <v>7160</v>
      </c>
      <c r="B315" s="131" t="str">
        <f t="shared" si="4"/>
        <v>12965 - USDC Boiler</v>
      </c>
      <c r="C315" s="132" t="s">
        <v>401</v>
      </c>
      <c r="D315" s="132" t="s">
        <v>727</v>
      </c>
      <c r="E315" s="132" t="s">
        <v>728</v>
      </c>
      <c r="F315" s="132" t="s">
        <v>349</v>
      </c>
      <c r="G315" s="133">
        <v>4274</v>
      </c>
      <c r="H315" s="132">
        <v>2014</v>
      </c>
      <c r="I315" s="134">
        <v>40725</v>
      </c>
      <c r="J315" s="135"/>
    </row>
    <row r="316" spans="1:10" ht="16.5" customHeight="1" x14ac:dyDescent="0.25">
      <c r="A316" s="130" t="s">
        <v>7161</v>
      </c>
      <c r="B316" s="131" t="str">
        <f t="shared" si="4"/>
        <v>13108 - Vernal New DNR Wildlife Office</v>
      </c>
      <c r="C316" s="132" t="s">
        <v>729</v>
      </c>
      <c r="D316" s="132" t="s">
        <v>730</v>
      </c>
      <c r="E316" s="132" t="s">
        <v>731</v>
      </c>
      <c r="F316" s="132" t="s">
        <v>398</v>
      </c>
      <c r="G316" s="133">
        <v>12248</v>
      </c>
      <c r="H316" s="132">
        <v>2012</v>
      </c>
      <c r="I316" s="134">
        <v>40725</v>
      </c>
      <c r="J316" s="135"/>
    </row>
    <row r="317" spans="1:10" ht="16.5" customHeight="1" x14ac:dyDescent="0.25">
      <c r="A317" s="130" t="s">
        <v>7162</v>
      </c>
      <c r="B317" s="131" t="str">
        <f t="shared" si="4"/>
        <v>13151 - Radio Maintenance Equipment Building</v>
      </c>
      <c r="C317" s="132" t="s">
        <v>663</v>
      </c>
      <c r="D317" s="132" t="s">
        <v>732</v>
      </c>
      <c r="E317" s="132" t="s">
        <v>733</v>
      </c>
      <c r="F317" s="132" t="s">
        <v>285</v>
      </c>
      <c r="G317" s="133">
        <v>10000</v>
      </c>
      <c r="H317" s="132">
        <v>1985</v>
      </c>
      <c r="I317" s="134">
        <v>40725</v>
      </c>
      <c r="J317" s="135"/>
    </row>
    <row r="318" spans="1:10" ht="16.5" customHeight="1" x14ac:dyDescent="0.25">
      <c r="A318" s="130" t="s">
        <v>7163</v>
      </c>
      <c r="B318" s="131" t="str">
        <f t="shared" si="4"/>
        <v>14044 - Apple Grove (Twin Home #1)</v>
      </c>
      <c r="C318" s="132" t="s">
        <v>401</v>
      </c>
      <c r="D318" s="132" t="s">
        <v>734</v>
      </c>
      <c r="E318" s="132" t="s">
        <v>735</v>
      </c>
      <c r="F318" s="132" t="s">
        <v>349</v>
      </c>
      <c r="G318" s="133">
        <v>4228</v>
      </c>
      <c r="H318" s="132">
        <v>2008</v>
      </c>
      <c r="I318" s="134">
        <v>40725</v>
      </c>
      <c r="J318" s="135"/>
    </row>
    <row r="319" spans="1:10" ht="16.5" customHeight="1" x14ac:dyDescent="0.25">
      <c r="A319" s="130" t="s">
        <v>7164</v>
      </c>
      <c r="B319" s="131" t="str">
        <f t="shared" si="4"/>
        <v>14045 - Bear River (Twin Home #2)</v>
      </c>
      <c r="C319" s="132" t="s">
        <v>401</v>
      </c>
      <c r="D319" s="132" t="s">
        <v>736</v>
      </c>
      <c r="E319" s="132" t="s">
        <v>737</v>
      </c>
      <c r="F319" s="132" t="s">
        <v>349</v>
      </c>
      <c r="G319" s="133">
        <v>4228</v>
      </c>
      <c r="H319" s="132">
        <v>2008</v>
      </c>
      <c r="I319" s="134">
        <v>40725</v>
      </c>
      <c r="J319" s="135"/>
    </row>
    <row r="320" spans="1:10" ht="16.5" customHeight="1" x14ac:dyDescent="0.25">
      <c r="A320" s="130" t="s">
        <v>7165</v>
      </c>
      <c r="B320" s="131" t="str">
        <f t="shared" si="4"/>
        <v>14046 - Cascade (Twin Home #3)</v>
      </c>
      <c r="C320" s="132" t="s">
        <v>401</v>
      </c>
      <c r="D320" s="132" t="s">
        <v>738</v>
      </c>
      <c r="E320" s="132" t="s">
        <v>739</v>
      </c>
      <c r="F320" s="132" t="s">
        <v>349</v>
      </c>
      <c r="G320" s="133">
        <v>4228</v>
      </c>
      <c r="H320" s="132">
        <v>2008</v>
      </c>
      <c r="I320" s="134">
        <v>40725</v>
      </c>
      <c r="J320" s="135"/>
    </row>
    <row r="321" spans="1:10" ht="16.5" customHeight="1" x14ac:dyDescent="0.25">
      <c r="A321" s="130" t="s">
        <v>7166</v>
      </c>
      <c r="B321" s="131" t="str">
        <f t="shared" si="4"/>
        <v>14047 - Deer Crossing (Twin Home #4)</v>
      </c>
      <c r="C321" s="132" t="s">
        <v>401</v>
      </c>
      <c r="D321" s="132" t="s">
        <v>740</v>
      </c>
      <c r="E321" s="132" t="s">
        <v>741</v>
      </c>
      <c r="F321" s="132" t="s">
        <v>349</v>
      </c>
      <c r="G321" s="133">
        <v>4228</v>
      </c>
      <c r="H321" s="132">
        <v>2008</v>
      </c>
      <c r="I321" s="134">
        <v>40725</v>
      </c>
      <c r="J321" s="135"/>
    </row>
    <row r="322" spans="1:10" ht="16.5" customHeight="1" x14ac:dyDescent="0.25">
      <c r="A322" s="130" t="s">
        <v>7167</v>
      </c>
      <c r="B322" s="131" t="str">
        <f t="shared" si="4"/>
        <v>14110 - Northern Utah Fire Dispatch Center</v>
      </c>
      <c r="C322" s="132" t="s">
        <v>696</v>
      </c>
      <c r="D322" s="132" t="s">
        <v>742</v>
      </c>
      <c r="E322" s="132" t="s">
        <v>743</v>
      </c>
      <c r="F322" s="132" t="s">
        <v>214</v>
      </c>
      <c r="G322" s="133">
        <v>9453</v>
      </c>
      <c r="H322" s="132">
        <v>2010</v>
      </c>
      <c r="I322" s="134">
        <v>40725</v>
      </c>
      <c r="J322" s="135"/>
    </row>
    <row r="323" spans="1:10" ht="16.5" customHeight="1" x14ac:dyDescent="0.25">
      <c r="A323" s="130" t="s">
        <v>7168</v>
      </c>
      <c r="B323" s="131" t="str">
        <f t="shared" si="4"/>
        <v>14135 - Ogden Drivers License Building</v>
      </c>
      <c r="C323" s="132" t="s">
        <v>663</v>
      </c>
      <c r="D323" s="132" t="s">
        <v>744</v>
      </c>
      <c r="E323" s="132" t="s">
        <v>314</v>
      </c>
      <c r="F323" s="132" t="s">
        <v>285</v>
      </c>
      <c r="G323" s="133">
        <v>10693</v>
      </c>
      <c r="H323" s="132">
        <v>2009</v>
      </c>
      <c r="I323" s="134">
        <v>40725</v>
      </c>
      <c r="J323" s="135"/>
    </row>
    <row r="324" spans="1:10" ht="16.5" customHeight="1" x14ac:dyDescent="0.25">
      <c r="A324" s="130" t="s">
        <v>7169</v>
      </c>
      <c r="B324" s="131" t="str">
        <f t="shared" ref="B324:B387" si="5">_xlfn.CONCAT(A324," - ",D324)</f>
        <v>14136 - Warehouse C-7</v>
      </c>
      <c r="C324" s="132" t="s">
        <v>696</v>
      </c>
      <c r="D324" s="132" t="s">
        <v>745</v>
      </c>
      <c r="E324" s="132" t="s">
        <v>746</v>
      </c>
      <c r="F324" s="132" t="s">
        <v>322</v>
      </c>
      <c r="G324" s="133">
        <v>121939</v>
      </c>
      <c r="H324" s="132">
        <v>1942</v>
      </c>
      <c r="I324" s="134">
        <v>40725</v>
      </c>
      <c r="J324" s="135"/>
    </row>
    <row r="325" spans="1:10" ht="16.5" customHeight="1" x14ac:dyDescent="0.25">
      <c r="A325" s="130" t="s">
        <v>7170</v>
      </c>
      <c r="B325" s="131" t="str">
        <f t="shared" si="5"/>
        <v>14138 - Warehouse C-6</v>
      </c>
      <c r="C325" s="132" t="s">
        <v>382</v>
      </c>
      <c r="D325" s="132" t="s">
        <v>747</v>
      </c>
      <c r="E325" s="132" t="s">
        <v>748</v>
      </c>
      <c r="F325" s="132" t="s">
        <v>322</v>
      </c>
      <c r="G325" s="133">
        <v>122600</v>
      </c>
      <c r="H325" s="132">
        <v>1942</v>
      </c>
      <c r="I325" s="134">
        <v>40725</v>
      </c>
      <c r="J325" s="135"/>
    </row>
    <row r="326" spans="1:10" ht="16.5" customHeight="1" x14ac:dyDescent="0.25">
      <c r="A326" s="130" t="s">
        <v>7171</v>
      </c>
      <c r="B326" s="131" t="str">
        <f t="shared" si="5"/>
        <v>15129 - 2nd District Juvenile Courthouse</v>
      </c>
      <c r="C326" s="132" t="s">
        <v>304</v>
      </c>
      <c r="D326" s="132" t="s">
        <v>749</v>
      </c>
      <c r="E326" s="132" t="s">
        <v>750</v>
      </c>
      <c r="F326" s="132" t="s">
        <v>285</v>
      </c>
      <c r="G326" s="133">
        <v>88207</v>
      </c>
      <c r="H326" s="132">
        <v>2015</v>
      </c>
      <c r="I326" s="134">
        <v>40725</v>
      </c>
      <c r="J326" s="135"/>
    </row>
    <row r="327" spans="1:10" ht="16.5" customHeight="1" x14ac:dyDescent="0.25">
      <c r="A327" s="130" t="s">
        <v>7172</v>
      </c>
      <c r="B327" s="131" t="str">
        <f t="shared" si="5"/>
        <v>15278 - Training Housing - DSBVI</v>
      </c>
      <c r="C327" s="132" t="s">
        <v>383</v>
      </c>
      <c r="D327" s="132" t="s">
        <v>751</v>
      </c>
      <c r="E327" s="132" t="s">
        <v>752</v>
      </c>
      <c r="F327" s="132" t="s">
        <v>145</v>
      </c>
      <c r="G327" s="133">
        <v>5857</v>
      </c>
      <c r="H327" s="132">
        <v>2010</v>
      </c>
      <c r="I327" s="134">
        <v>40725</v>
      </c>
      <c r="J327" s="135"/>
    </row>
    <row r="328" spans="1:10" ht="16.5" customHeight="1" x14ac:dyDescent="0.25">
      <c r="A328" s="130" t="s">
        <v>7173</v>
      </c>
      <c r="B328" s="131" t="str">
        <f t="shared" si="5"/>
        <v>15835 - Price Driver's License/Dispatch Building</v>
      </c>
      <c r="C328" s="132" t="s">
        <v>663</v>
      </c>
      <c r="D328" s="132" t="s">
        <v>753</v>
      </c>
      <c r="E328" s="132" t="s">
        <v>754</v>
      </c>
      <c r="F328" s="132" t="s">
        <v>374</v>
      </c>
      <c r="G328" s="133">
        <v>7446</v>
      </c>
      <c r="H328" s="132">
        <v>2015</v>
      </c>
      <c r="I328" s="134">
        <v>41091</v>
      </c>
      <c r="J328" s="135"/>
    </row>
    <row r="329" spans="1:10" ht="16.5" customHeight="1" x14ac:dyDescent="0.25">
      <c r="A329" s="130" t="s">
        <v>7174</v>
      </c>
      <c r="B329" s="131" t="str">
        <f t="shared" si="5"/>
        <v>17131 - Vernal Driver License Facility</v>
      </c>
      <c r="C329" s="132" t="s">
        <v>663</v>
      </c>
      <c r="D329" s="132" t="s">
        <v>755</v>
      </c>
      <c r="E329" s="132" t="s">
        <v>756</v>
      </c>
      <c r="F329" s="132" t="s">
        <v>398</v>
      </c>
      <c r="G329" s="133">
        <v>3500</v>
      </c>
      <c r="H329" s="132">
        <v>2000</v>
      </c>
      <c r="I329" s="134">
        <v>41729</v>
      </c>
      <c r="J329" s="135"/>
    </row>
    <row r="330" spans="1:10" ht="16.5" customHeight="1" x14ac:dyDescent="0.25">
      <c r="A330" s="130" t="s">
        <v>7175</v>
      </c>
      <c r="B330" s="131" t="str">
        <f t="shared" si="5"/>
        <v>17133 - Unified State Laboratory Module #2 for Agriculture, Health and Public Safety</v>
      </c>
      <c r="C330" s="132" t="s">
        <v>450</v>
      </c>
      <c r="D330" s="132" t="s">
        <v>757</v>
      </c>
      <c r="E330" s="132" t="s">
        <v>758</v>
      </c>
      <c r="F330" s="132" t="s">
        <v>288</v>
      </c>
      <c r="G330" s="133">
        <v>98877</v>
      </c>
      <c r="H330" s="132">
        <v>2017</v>
      </c>
      <c r="I330" s="134">
        <v>41729</v>
      </c>
      <c r="J330" s="135"/>
    </row>
    <row r="331" spans="1:10" ht="16.5" customHeight="1" x14ac:dyDescent="0.25">
      <c r="A331" s="130" t="s">
        <v>7176</v>
      </c>
      <c r="B331" s="131" t="str">
        <f t="shared" si="5"/>
        <v>17148 - USDC ASH</v>
      </c>
      <c r="C331" s="132" t="s">
        <v>401</v>
      </c>
      <c r="D331" s="132" t="s">
        <v>759</v>
      </c>
      <c r="E331" s="132" t="s">
        <v>760</v>
      </c>
      <c r="F331" s="132" t="s">
        <v>349</v>
      </c>
      <c r="G331" s="133">
        <v>27954</v>
      </c>
      <c r="H331" s="132">
        <v>2017</v>
      </c>
      <c r="I331" s="134">
        <v>41745</v>
      </c>
      <c r="J331" s="135"/>
    </row>
    <row r="332" spans="1:10" ht="16.5" customHeight="1" x14ac:dyDescent="0.25">
      <c r="A332" s="130" t="s">
        <v>7177</v>
      </c>
      <c r="B332" s="131" t="str">
        <f t="shared" si="5"/>
        <v>17400 - Cedar City Office Building-DNR</v>
      </c>
      <c r="C332" s="132" t="s">
        <v>696</v>
      </c>
      <c r="D332" s="132" t="s">
        <v>761</v>
      </c>
      <c r="E332" s="132" t="s">
        <v>762</v>
      </c>
      <c r="F332" s="132" t="s">
        <v>315</v>
      </c>
      <c r="G332" s="133">
        <v>20894</v>
      </c>
      <c r="H332" s="132">
        <v>2015</v>
      </c>
      <c r="I332" s="134">
        <v>41884</v>
      </c>
      <c r="J332" s="135"/>
    </row>
    <row r="333" spans="1:10" ht="16.5" customHeight="1" x14ac:dyDescent="0.25">
      <c r="A333" s="130" t="s">
        <v>7178</v>
      </c>
      <c r="B333" s="131" t="str">
        <f t="shared" si="5"/>
        <v>17507 - Veterinary Laboratory</v>
      </c>
      <c r="C333" s="132" t="s">
        <v>585</v>
      </c>
      <c r="D333" s="132" t="s">
        <v>763</v>
      </c>
      <c r="E333" s="132" t="s">
        <v>764</v>
      </c>
      <c r="F333" s="135"/>
      <c r="G333" s="133">
        <v>3869</v>
      </c>
      <c r="H333" s="132">
        <v>2015</v>
      </c>
      <c r="I333" s="134">
        <v>41935</v>
      </c>
      <c r="J333" s="135"/>
    </row>
    <row r="334" spans="1:10" ht="16.5" customHeight="1" x14ac:dyDescent="0.25">
      <c r="A334" s="130" t="s">
        <v>7179</v>
      </c>
      <c r="B334" s="131" t="str">
        <f t="shared" si="5"/>
        <v>17635 - Fourth District Courthouse</v>
      </c>
      <c r="C334" s="132" t="s">
        <v>304</v>
      </c>
      <c r="D334" s="132" t="s">
        <v>765</v>
      </c>
      <c r="E334" s="132" t="s">
        <v>766</v>
      </c>
      <c r="F334" s="132" t="s">
        <v>313</v>
      </c>
      <c r="G334" s="133">
        <v>229163</v>
      </c>
      <c r="H334" s="132">
        <v>2018</v>
      </c>
      <c r="I334" s="134">
        <v>42136</v>
      </c>
      <c r="J334" s="135"/>
    </row>
    <row r="335" spans="1:10" ht="16.5" customHeight="1" x14ac:dyDescent="0.25">
      <c r="A335" s="130" t="s">
        <v>7180</v>
      </c>
      <c r="B335" s="131" t="str">
        <f t="shared" si="5"/>
        <v>17753 - Redwood Data Center</v>
      </c>
      <c r="C335" s="132" t="s">
        <v>401</v>
      </c>
      <c r="D335" s="132" t="s">
        <v>767</v>
      </c>
      <c r="E335" s="132" t="s">
        <v>768</v>
      </c>
      <c r="F335" s="132" t="s">
        <v>349</v>
      </c>
      <c r="G335" s="133">
        <v>300</v>
      </c>
      <c r="H335" s="132">
        <v>2015</v>
      </c>
      <c r="I335" s="134">
        <v>42261</v>
      </c>
      <c r="J335" s="135"/>
    </row>
    <row r="336" spans="1:10" ht="16.5" customHeight="1" x14ac:dyDescent="0.25">
      <c r="A336" s="130" t="s">
        <v>7181</v>
      </c>
      <c r="B336" s="131" t="str">
        <f t="shared" si="5"/>
        <v>17776 - West Valley City Liquor Store #46</v>
      </c>
      <c r="C336" s="132" t="s">
        <v>428</v>
      </c>
      <c r="D336" s="132" t="s">
        <v>769</v>
      </c>
      <c r="E336" s="132" t="s">
        <v>770</v>
      </c>
      <c r="F336" s="132" t="s">
        <v>771</v>
      </c>
      <c r="G336" s="133">
        <v>13600</v>
      </c>
      <c r="H336" s="132">
        <v>2017</v>
      </c>
      <c r="I336" s="134">
        <v>42345</v>
      </c>
      <c r="J336" s="135"/>
    </row>
    <row r="337" spans="1:10" ht="16.5" customHeight="1" x14ac:dyDescent="0.25">
      <c r="A337" s="130" t="s">
        <v>7182</v>
      </c>
      <c r="B337" s="131" t="str">
        <f t="shared" si="5"/>
        <v>17839 - Liquor Store #47</v>
      </c>
      <c r="C337" s="132" t="s">
        <v>428</v>
      </c>
      <c r="D337" s="132" t="s">
        <v>772</v>
      </c>
      <c r="E337" s="132" t="s">
        <v>773</v>
      </c>
      <c r="F337" s="132" t="s">
        <v>774</v>
      </c>
      <c r="G337" s="133">
        <v>12286</v>
      </c>
      <c r="H337" s="132">
        <v>2019</v>
      </c>
      <c r="I337" s="134">
        <v>43266</v>
      </c>
      <c r="J337" s="135"/>
    </row>
    <row r="338" spans="1:10" ht="16.5" customHeight="1" x14ac:dyDescent="0.25">
      <c r="A338" s="130" t="s">
        <v>7183</v>
      </c>
      <c r="B338" s="131" t="str">
        <f t="shared" si="5"/>
        <v>18178 - Chiller USDC</v>
      </c>
      <c r="C338" s="132" t="s">
        <v>401</v>
      </c>
      <c r="D338" s="132" t="s">
        <v>775</v>
      </c>
      <c r="E338" s="132" t="s">
        <v>409</v>
      </c>
      <c r="F338" s="132" t="s">
        <v>349</v>
      </c>
      <c r="G338" s="133">
        <v>900</v>
      </c>
      <c r="H338" s="132">
        <v>1980</v>
      </c>
      <c r="I338" s="134">
        <v>42909</v>
      </c>
      <c r="J338" s="135"/>
    </row>
    <row r="339" spans="1:10" ht="16.5" customHeight="1" x14ac:dyDescent="0.25">
      <c r="A339" s="130" t="s">
        <v>7184</v>
      </c>
      <c r="B339" s="131" t="str">
        <f t="shared" si="5"/>
        <v>18231 - DABS Store #50 - Farmington</v>
      </c>
      <c r="C339" s="132" t="s">
        <v>342</v>
      </c>
      <c r="D339" s="132" t="s">
        <v>776</v>
      </c>
      <c r="E339" s="132" t="s">
        <v>777</v>
      </c>
      <c r="F339" s="132" t="s">
        <v>424</v>
      </c>
      <c r="G339" s="133">
        <v>13309</v>
      </c>
      <c r="H339" s="132">
        <v>2022</v>
      </c>
      <c r="I339" s="134">
        <v>43959</v>
      </c>
      <c r="J339" s="135"/>
    </row>
    <row r="340" spans="1:10" ht="16.5" customHeight="1" x14ac:dyDescent="0.25">
      <c r="A340" s="130" t="s">
        <v>7185</v>
      </c>
      <c r="B340" s="131" t="str">
        <f t="shared" si="5"/>
        <v>18232 - Liquor Store #48</v>
      </c>
      <c r="C340" s="132" t="s">
        <v>428</v>
      </c>
      <c r="D340" s="132" t="s">
        <v>778</v>
      </c>
      <c r="E340" s="132" t="s">
        <v>779</v>
      </c>
      <c r="F340" s="132" t="s">
        <v>780</v>
      </c>
      <c r="G340" s="133">
        <v>13381</v>
      </c>
      <c r="H340" s="132">
        <v>2019</v>
      </c>
      <c r="I340" s="134">
        <v>43418</v>
      </c>
      <c r="J340" s="135"/>
    </row>
    <row r="341" spans="1:10" ht="16.5" customHeight="1" x14ac:dyDescent="0.25">
      <c r="A341" s="130" t="s">
        <v>7186</v>
      </c>
      <c r="B341" s="131" t="str">
        <f t="shared" si="5"/>
        <v>18339 - Fourth District Court Parking Structure</v>
      </c>
      <c r="C341" s="132" t="s">
        <v>304</v>
      </c>
      <c r="D341" s="132" t="s">
        <v>781</v>
      </c>
      <c r="E341" s="132" t="s">
        <v>782</v>
      </c>
      <c r="F341" s="132" t="s">
        <v>313</v>
      </c>
      <c r="G341" s="133">
        <v>81329</v>
      </c>
      <c r="H341" s="132">
        <v>2018</v>
      </c>
      <c r="I341" s="134">
        <v>43738</v>
      </c>
      <c r="J341" s="135"/>
    </row>
    <row r="342" spans="1:10" ht="16.5" customHeight="1" x14ac:dyDescent="0.25">
      <c r="A342" s="130" t="s">
        <v>7187</v>
      </c>
      <c r="B342" s="131" t="str">
        <f t="shared" si="5"/>
        <v>18360 - Saratoga Springs Liquor Store #49</v>
      </c>
      <c r="C342" s="132" t="s">
        <v>428</v>
      </c>
      <c r="D342" s="132" t="s">
        <v>783</v>
      </c>
      <c r="E342" s="132" t="s">
        <v>784</v>
      </c>
      <c r="F342" s="132" t="s">
        <v>785</v>
      </c>
      <c r="G342" s="133">
        <v>11250</v>
      </c>
      <c r="H342" s="132">
        <v>2020</v>
      </c>
      <c r="I342" s="134">
        <v>44244</v>
      </c>
      <c r="J342" s="135"/>
    </row>
    <row r="343" spans="1:10" ht="16.5" customHeight="1" x14ac:dyDescent="0.25">
      <c r="A343" s="130" t="s">
        <v>7188</v>
      </c>
      <c r="B343" s="131" t="str">
        <f t="shared" si="5"/>
        <v>18638 - Taylorsville State Office Building</v>
      </c>
      <c r="C343" s="132" t="s">
        <v>382</v>
      </c>
      <c r="D343" s="132" t="s">
        <v>786</v>
      </c>
      <c r="E343" s="132" t="s">
        <v>787</v>
      </c>
      <c r="F343" s="132" t="s">
        <v>288</v>
      </c>
      <c r="G343" s="133">
        <v>412698</v>
      </c>
      <c r="H343" s="132">
        <v>1982</v>
      </c>
      <c r="I343" s="134">
        <v>43839</v>
      </c>
      <c r="J343" s="135"/>
    </row>
    <row r="344" spans="1:10" ht="16.5" customHeight="1" x14ac:dyDescent="0.25">
      <c r="A344" s="130" t="s">
        <v>7189</v>
      </c>
      <c r="B344" s="131" t="str">
        <f t="shared" si="5"/>
        <v>18680 - Equipment Storage</v>
      </c>
      <c r="C344" s="132" t="s">
        <v>401</v>
      </c>
      <c r="D344" s="132" t="s">
        <v>788</v>
      </c>
      <c r="E344" s="132" t="s">
        <v>789</v>
      </c>
      <c r="F344" s="132" t="s">
        <v>349</v>
      </c>
      <c r="G344" s="133">
        <v>7200</v>
      </c>
      <c r="H344" s="132">
        <v>2019</v>
      </c>
      <c r="I344" s="134">
        <v>43634</v>
      </c>
      <c r="J344" s="135"/>
    </row>
    <row r="345" spans="1:10" ht="16.5" customHeight="1" x14ac:dyDescent="0.25">
      <c r="A345" s="130" t="s">
        <v>7190</v>
      </c>
      <c r="B345" s="131" t="str">
        <f t="shared" si="5"/>
        <v>18681 - Salt Shed</v>
      </c>
      <c r="C345" s="132" t="s">
        <v>401</v>
      </c>
      <c r="D345" s="132" t="s">
        <v>790</v>
      </c>
      <c r="E345" s="132" t="s">
        <v>791</v>
      </c>
      <c r="F345" s="132" t="s">
        <v>349</v>
      </c>
      <c r="G345" s="133">
        <v>1400</v>
      </c>
      <c r="H345" s="132">
        <v>2018</v>
      </c>
      <c r="I345" s="134">
        <v>43634</v>
      </c>
      <c r="J345" s="135"/>
    </row>
    <row r="346" spans="1:10" ht="16.5" customHeight="1" x14ac:dyDescent="0.25">
      <c r="A346" s="130" t="s">
        <v>7191</v>
      </c>
      <c r="B346" s="131" t="str">
        <f t="shared" si="5"/>
        <v>18859 - Taylorsville Liquor Store</v>
      </c>
      <c r="C346" s="132" t="s">
        <v>428</v>
      </c>
      <c r="D346" s="132" t="s">
        <v>792</v>
      </c>
      <c r="E346" s="132" t="s">
        <v>793</v>
      </c>
      <c r="F346" s="132" t="s">
        <v>145</v>
      </c>
      <c r="G346" s="133">
        <v>13230</v>
      </c>
      <c r="H346" s="132">
        <v>2021</v>
      </c>
      <c r="I346" s="134">
        <v>44001</v>
      </c>
      <c r="J346" s="135"/>
    </row>
    <row r="347" spans="1:10" ht="16.5" customHeight="1" x14ac:dyDescent="0.25">
      <c r="A347" s="130" t="s">
        <v>7192</v>
      </c>
      <c r="B347" s="131" t="str">
        <f t="shared" si="5"/>
        <v>18860 - Cottage Cafe Pavilion</v>
      </c>
      <c r="C347" s="132" t="s">
        <v>401</v>
      </c>
      <c r="D347" s="132" t="s">
        <v>794</v>
      </c>
      <c r="E347" s="132" t="s">
        <v>795</v>
      </c>
      <c r="F347" s="132" t="s">
        <v>349</v>
      </c>
      <c r="G347" s="133">
        <v>456</v>
      </c>
      <c r="H347" s="132">
        <v>2019</v>
      </c>
      <c r="I347" s="134">
        <v>43999</v>
      </c>
      <c r="J347" s="135"/>
    </row>
    <row r="348" spans="1:10" ht="16.5" customHeight="1" x14ac:dyDescent="0.25">
      <c r="A348" s="130" t="s">
        <v>7193</v>
      </c>
      <c r="B348" s="131" t="str">
        <f t="shared" si="5"/>
        <v>18861 - Twin Home 1 Pavilion</v>
      </c>
      <c r="C348" s="132" t="s">
        <v>401</v>
      </c>
      <c r="D348" s="132" t="s">
        <v>796</v>
      </c>
      <c r="E348" s="132" t="s">
        <v>795</v>
      </c>
      <c r="F348" s="132" t="s">
        <v>349</v>
      </c>
      <c r="G348" s="133">
        <v>456</v>
      </c>
      <c r="H348" s="132">
        <v>2019</v>
      </c>
      <c r="I348" s="134">
        <v>43999</v>
      </c>
      <c r="J348" s="135"/>
    </row>
    <row r="349" spans="1:10" ht="16.5" customHeight="1" x14ac:dyDescent="0.25">
      <c r="A349" s="130" t="s">
        <v>7194</v>
      </c>
      <c r="B349" s="131" t="str">
        <f t="shared" si="5"/>
        <v>18862 - Sunset Pavilion</v>
      </c>
      <c r="C349" s="132" t="s">
        <v>401</v>
      </c>
      <c r="D349" s="132" t="s">
        <v>797</v>
      </c>
      <c r="E349" s="132" t="s">
        <v>795</v>
      </c>
      <c r="F349" s="132" t="s">
        <v>349</v>
      </c>
      <c r="G349" s="133">
        <v>912</v>
      </c>
      <c r="H349" s="132">
        <v>2019</v>
      </c>
      <c r="I349" s="134">
        <v>43999</v>
      </c>
      <c r="J349" s="135"/>
    </row>
    <row r="350" spans="1:10" ht="16.5" customHeight="1" x14ac:dyDescent="0.25">
      <c r="A350" s="130" t="s">
        <v>7195</v>
      </c>
      <c r="B350" s="131" t="str">
        <f t="shared" si="5"/>
        <v>21202 - West Valley Liquor Store #3</v>
      </c>
      <c r="C350" s="132" t="s">
        <v>342</v>
      </c>
      <c r="D350" s="132" t="s">
        <v>798</v>
      </c>
      <c r="E350" s="132" t="s">
        <v>799</v>
      </c>
      <c r="F350" s="132" t="s">
        <v>280</v>
      </c>
      <c r="G350" s="133">
        <v>14130</v>
      </c>
      <c r="H350" s="132">
        <v>2000</v>
      </c>
      <c r="I350" s="134">
        <v>44470</v>
      </c>
      <c r="J350" s="135"/>
    </row>
    <row r="351" spans="1:10" ht="16.5" customHeight="1" x14ac:dyDescent="0.25">
      <c r="A351" s="130" t="s">
        <v>7196</v>
      </c>
      <c r="B351" s="131" t="str">
        <f t="shared" si="5"/>
        <v>102853 - Liquor Store #52 East Sandy</v>
      </c>
      <c r="C351" s="132" t="s">
        <v>428</v>
      </c>
      <c r="D351" s="132" t="s">
        <v>800</v>
      </c>
      <c r="E351" s="132" t="s">
        <v>801</v>
      </c>
      <c r="F351" s="132" t="s">
        <v>360</v>
      </c>
      <c r="G351" s="133">
        <v>14589</v>
      </c>
      <c r="H351" s="132">
        <v>2023</v>
      </c>
      <c r="I351" s="134">
        <v>44804</v>
      </c>
      <c r="J351" s="135"/>
    </row>
    <row r="352" spans="1:10" ht="16.5" customHeight="1" x14ac:dyDescent="0.25">
      <c r="A352" s="130" t="s">
        <v>7197</v>
      </c>
      <c r="B352" s="131" t="str">
        <f t="shared" si="5"/>
        <v>103743 - Downtown Salt Lake Liquor/Store #1</v>
      </c>
      <c r="C352" s="132" t="s">
        <v>428</v>
      </c>
      <c r="D352" s="132" t="s">
        <v>802</v>
      </c>
      <c r="E352" s="132" t="s">
        <v>803</v>
      </c>
      <c r="F352" s="132" t="s">
        <v>145</v>
      </c>
      <c r="G352" s="133">
        <v>14500</v>
      </c>
      <c r="H352" s="132">
        <v>2024</v>
      </c>
      <c r="I352" s="134">
        <v>44958</v>
      </c>
      <c r="J352" s="135"/>
    </row>
    <row r="353" spans="1:10" ht="16.5" customHeight="1" x14ac:dyDescent="0.25">
      <c r="A353" s="130" t="s">
        <v>7198</v>
      </c>
      <c r="B353" s="131" t="str">
        <f t="shared" si="5"/>
        <v>105326 - Greenhouse</v>
      </c>
      <c r="C353" s="132" t="s">
        <v>401</v>
      </c>
      <c r="D353" s="132" t="s">
        <v>272</v>
      </c>
      <c r="E353" s="132" t="s">
        <v>638</v>
      </c>
      <c r="F353" s="132" t="s">
        <v>349</v>
      </c>
      <c r="G353" s="133">
        <v>1500</v>
      </c>
      <c r="H353" s="132">
        <v>2024</v>
      </c>
      <c r="I353" s="134">
        <v>45200</v>
      </c>
      <c r="J353" s="135"/>
    </row>
    <row r="354" spans="1:10" ht="16.5" customHeight="1" x14ac:dyDescent="0.25">
      <c r="A354" s="130" t="s">
        <v>7199</v>
      </c>
      <c r="B354" s="131" t="str">
        <f t="shared" si="5"/>
        <v>105482 - Liquor Store #4 - Foothill</v>
      </c>
      <c r="C354" s="132" t="s">
        <v>342</v>
      </c>
      <c r="D354" s="132" t="s">
        <v>804</v>
      </c>
      <c r="E354" s="132" t="s">
        <v>805</v>
      </c>
      <c r="F354" s="132" t="s">
        <v>145</v>
      </c>
      <c r="G354" s="133">
        <v>13230</v>
      </c>
      <c r="H354" s="132">
        <v>2025</v>
      </c>
      <c r="I354" s="134">
        <v>45231</v>
      </c>
      <c r="J354" s="135"/>
    </row>
    <row r="355" spans="1:10" ht="16.5" customHeight="1" x14ac:dyDescent="0.25">
      <c r="A355" s="130" t="s">
        <v>7200</v>
      </c>
      <c r="B355" s="131" t="str">
        <f t="shared" si="5"/>
        <v>105552 - Fleet/Surplus/DFCM</v>
      </c>
      <c r="C355" s="132" t="s">
        <v>382</v>
      </c>
      <c r="D355" s="132" t="s">
        <v>806</v>
      </c>
      <c r="E355" s="132" t="s">
        <v>807</v>
      </c>
      <c r="F355" s="132" t="s">
        <v>288</v>
      </c>
      <c r="G355" s="133">
        <v>18843</v>
      </c>
      <c r="H355" s="132">
        <v>2025</v>
      </c>
      <c r="I355" s="134">
        <v>45261</v>
      </c>
      <c r="J355" s="135"/>
    </row>
    <row r="356" spans="1:10" ht="16.5" customHeight="1" x14ac:dyDescent="0.25">
      <c r="A356" s="130" t="s">
        <v>7201</v>
      </c>
      <c r="B356" s="131" t="str">
        <f t="shared" si="5"/>
        <v>105984 - North Capitol Building On Capitol Hill</v>
      </c>
      <c r="C356" s="132" t="s">
        <v>382</v>
      </c>
      <c r="D356" s="132" t="s">
        <v>808</v>
      </c>
      <c r="E356" s="132" t="s">
        <v>809</v>
      </c>
      <c r="F356" s="132" t="s">
        <v>145</v>
      </c>
      <c r="G356" s="133">
        <v>178946</v>
      </c>
      <c r="H356" s="132">
        <v>2026</v>
      </c>
      <c r="I356" s="134">
        <v>45390</v>
      </c>
      <c r="J356" s="135"/>
    </row>
    <row r="357" spans="1:10" ht="16.5" customHeight="1" x14ac:dyDescent="0.25">
      <c r="A357" s="130" t="s">
        <v>7202</v>
      </c>
      <c r="B357" s="131" t="str">
        <f t="shared" si="5"/>
        <v>108763 - Utah Liquor Store #53 Marriott-Slatterville</v>
      </c>
      <c r="C357" s="132" t="s">
        <v>342</v>
      </c>
      <c r="D357" s="132" t="s">
        <v>810</v>
      </c>
      <c r="E357" s="132" t="s">
        <v>811</v>
      </c>
      <c r="F357" s="132" t="s">
        <v>812</v>
      </c>
      <c r="G357" s="133">
        <v>12360</v>
      </c>
      <c r="H357" s="132">
        <v>2025</v>
      </c>
      <c r="I357" s="134">
        <v>45597</v>
      </c>
      <c r="J357" s="135"/>
    </row>
    <row r="358" spans="1:10" ht="16.5" customHeight="1" x14ac:dyDescent="0.25">
      <c r="A358" s="130" t="s">
        <v>7203</v>
      </c>
      <c r="B358" s="131" t="str">
        <f t="shared" si="5"/>
        <v>109182 - Utah Liquor Store #23 Roy</v>
      </c>
      <c r="C358" s="132" t="s">
        <v>342</v>
      </c>
      <c r="D358" s="132" t="s">
        <v>813</v>
      </c>
      <c r="E358" s="132" t="s">
        <v>814</v>
      </c>
      <c r="F358" s="132" t="s">
        <v>507</v>
      </c>
      <c r="G358" s="133">
        <v>12162</v>
      </c>
      <c r="H358" s="132">
        <v>2025</v>
      </c>
      <c r="I358" s="134">
        <v>45627</v>
      </c>
      <c r="J358" s="135"/>
    </row>
    <row r="359" spans="1:10" ht="16.5" customHeight="1" x14ac:dyDescent="0.25">
      <c r="A359" s="130" t="s">
        <v>7204</v>
      </c>
      <c r="B359" s="131" t="str">
        <f t="shared" si="5"/>
        <v>109568 - Utah Liquor Store #27 Moab</v>
      </c>
      <c r="C359" s="132" t="s">
        <v>342</v>
      </c>
      <c r="D359" s="132" t="s">
        <v>815</v>
      </c>
      <c r="E359" s="132" t="s">
        <v>816</v>
      </c>
      <c r="F359" s="132" t="s">
        <v>143</v>
      </c>
      <c r="G359" s="133">
        <v>12360</v>
      </c>
      <c r="H359" s="132">
        <v>2026</v>
      </c>
      <c r="I359" s="134">
        <v>45689</v>
      </c>
      <c r="J359" s="135"/>
    </row>
    <row r="360" spans="1:10" ht="16.5" customHeight="1" x14ac:dyDescent="0.25">
      <c r="A360" s="130" t="s">
        <v>7205</v>
      </c>
      <c r="B360" s="131" t="str">
        <f t="shared" si="5"/>
        <v>110558 - New Ogden Multi Agency Building</v>
      </c>
      <c r="C360" s="132" t="s">
        <v>382</v>
      </c>
      <c r="D360" s="132" t="s">
        <v>817</v>
      </c>
      <c r="E360" s="132" t="s">
        <v>818</v>
      </c>
      <c r="F360" s="132" t="s">
        <v>812</v>
      </c>
      <c r="G360" s="133">
        <v>80800</v>
      </c>
      <c r="H360" s="132">
        <v>1994</v>
      </c>
      <c r="I360" s="134">
        <v>45841</v>
      </c>
      <c r="J360" s="135"/>
    </row>
    <row r="361" spans="1:10" ht="16.5" customHeight="1" x14ac:dyDescent="0.25">
      <c r="A361" s="130" t="s">
        <v>7206</v>
      </c>
      <c r="B361" s="131" t="str">
        <f t="shared" si="5"/>
        <v>01625 - Natural Resources Building (East and West) Bldg 1625</v>
      </c>
      <c r="C361" s="132" t="s">
        <v>696</v>
      </c>
      <c r="D361" s="132" t="s">
        <v>819</v>
      </c>
      <c r="E361" s="132" t="s">
        <v>820</v>
      </c>
      <c r="F361" s="132" t="s">
        <v>145</v>
      </c>
      <c r="G361" s="133">
        <v>175311</v>
      </c>
      <c r="H361" s="132">
        <v>1981</v>
      </c>
      <c r="I361" s="134">
        <v>40725</v>
      </c>
      <c r="J361" s="135"/>
    </row>
    <row r="362" spans="1:10" ht="16.5" customHeight="1" x14ac:dyDescent="0.25">
      <c r="A362" s="130" t="s">
        <v>7207</v>
      </c>
      <c r="B362" s="131" t="str">
        <f t="shared" si="5"/>
        <v>04275 - Cannon Health Building</v>
      </c>
      <c r="C362" s="132" t="s">
        <v>382</v>
      </c>
      <c r="D362" s="132" t="s">
        <v>821</v>
      </c>
      <c r="E362" s="135"/>
      <c r="F362" s="135"/>
      <c r="G362" s="133">
        <v>161431</v>
      </c>
      <c r="H362" s="132">
        <v>1985</v>
      </c>
      <c r="I362" s="134">
        <v>40725</v>
      </c>
      <c r="J362" s="135"/>
    </row>
    <row r="363" spans="1:10" ht="16.5" customHeight="1" x14ac:dyDescent="0.25">
      <c r="A363" s="130" t="s">
        <v>7208</v>
      </c>
      <c r="B363" s="131" t="str">
        <f t="shared" si="5"/>
        <v>09460 - Liquor Store #11</v>
      </c>
      <c r="C363" s="132" t="s">
        <v>428</v>
      </c>
      <c r="D363" s="132" t="s">
        <v>822</v>
      </c>
      <c r="E363" s="135"/>
      <c r="F363" s="135"/>
      <c r="G363" s="133">
        <v>6497</v>
      </c>
      <c r="H363" s="132">
        <v>2000</v>
      </c>
      <c r="I363" s="134">
        <v>40725</v>
      </c>
      <c r="J363" s="135"/>
    </row>
    <row r="364" spans="1:10" ht="16.5" customHeight="1" x14ac:dyDescent="0.25">
      <c r="A364" s="130" t="s">
        <v>7209</v>
      </c>
      <c r="B364" s="131" t="str">
        <f t="shared" si="5"/>
        <v>09510 - West Jordan District Court Facility</v>
      </c>
      <c r="C364" s="132" t="s">
        <v>304</v>
      </c>
      <c r="D364" s="132" t="s">
        <v>823</v>
      </c>
      <c r="E364" s="132" t="s">
        <v>824</v>
      </c>
      <c r="F364" s="132" t="s">
        <v>301</v>
      </c>
      <c r="G364" s="133">
        <v>109371</v>
      </c>
      <c r="H364" s="132">
        <v>2000</v>
      </c>
      <c r="I364" s="134">
        <v>40725</v>
      </c>
      <c r="J364" s="135"/>
    </row>
    <row r="365" spans="1:10" ht="16.5" customHeight="1" x14ac:dyDescent="0.25">
      <c r="A365" s="130" t="s">
        <v>7210</v>
      </c>
      <c r="B365" s="131" t="str">
        <f t="shared" si="5"/>
        <v>12173 - Capitol Parking Garage</v>
      </c>
      <c r="C365" s="132" t="s">
        <v>382</v>
      </c>
      <c r="D365" s="132" t="s">
        <v>825</v>
      </c>
      <c r="E365" s="135"/>
      <c r="F365" s="135"/>
      <c r="G365" s="133">
        <v>1</v>
      </c>
      <c r="H365" s="132">
        <v>2009</v>
      </c>
      <c r="I365" s="134">
        <v>40724</v>
      </c>
      <c r="J365" s="135"/>
    </row>
    <row r="366" spans="1:10" ht="16.5" customHeight="1" x14ac:dyDescent="0.25">
      <c r="A366" s="130" t="s">
        <v>7211</v>
      </c>
      <c r="B366" s="131" t="str">
        <f t="shared" si="5"/>
        <v>02217 - Decker Lake Youth Center</v>
      </c>
      <c r="C366" s="132" t="s">
        <v>828</v>
      </c>
      <c r="D366" s="132" t="s">
        <v>829</v>
      </c>
      <c r="E366" s="132" t="s">
        <v>830</v>
      </c>
      <c r="F366" s="132" t="s">
        <v>280</v>
      </c>
      <c r="G366" s="133">
        <v>22588</v>
      </c>
      <c r="H366" s="132">
        <v>1983</v>
      </c>
      <c r="I366" s="134">
        <v>40725</v>
      </c>
      <c r="J366" s="135"/>
    </row>
    <row r="367" spans="1:10" ht="16.5" customHeight="1" x14ac:dyDescent="0.25">
      <c r="A367" s="130" t="s">
        <v>7212</v>
      </c>
      <c r="B367" s="131" t="str">
        <f t="shared" si="5"/>
        <v>02218 - Decker Cottage A</v>
      </c>
      <c r="C367" s="132" t="s">
        <v>828</v>
      </c>
      <c r="D367" s="132" t="s">
        <v>831</v>
      </c>
      <c r="E367" s="132" t="s">
        <v>830</v>
      </c>
      <c r="F367" s="132" t="s">
        <v>280</v>
      </c>
      <c r="G367" s="133">
        <v>3408</v>
      </c>
      <c r="H367" s="132">
        <v>1983</v>
      </c>
      <c r="I367" s="134">
        <v>40725</v>
      </c>
      <c r="J367" s="135"/>
    </row>
    <row r="368" spans="1:10" ht="16.5" customHeight="1" x14ac:dyDescent="0.25">
      <c r="A368" s="130" t="s">
        <v>7213</v>
      </c>
      <c r="B368" s="131" t="str">
        <f t="shared" si="5"/>
        <v>02310 - Decker Cottage B</v>
      </c>
      <c r="C368" s="132" t="s">
        <v>828</v>
      </c>
      <c r="D368" s="132" t="s">
        <v>832</v>
      </c>
      <c r="E368" s="132" t="s">
        <v>830</v>
      </c>
      <c r="F368" s="132" t="s">
        <v>280</v>
      </c>
      <c r="G368" s="133">
        <v>3408</v>
      </c>
      <c r="H368" s="132">
        <v>1983</v>
      </c>
      <c r="I368" s="134">
        <v>40725</v>
      </c>
      <c r="J368" s="135"/>
    </row>
    <row r="369" spans="1:10" ht="16.5" customHeight="1" x14ac:dyDescent="0.25">
      <c r="A369" s="130" t="s">
        <v>7214</v>
      </c>
      <c r="B369" s="131" t="str">
        <f t="shared" si="5"/>
        <v>02311 - Decker Cottage C</v>
      </c>
      <c r="C369" s="132" t="s">
        <v>828</v>
      </c>
      <c r="D369" s="132" t="s">
        <v>833</v>
      </c>
      <c r="E369" s="132" t="s">
        <v>830</v>
      </c>
      <c r="F369" s="132" t="s">
        <v>280</v>
      </c>
      <c r="G369" s="133">
        <v>3408</v>
      </c>
      <c r="H369" s="132">
        <v>1983</v>
      </c>
      <c r="I369" s="134">
        <v>40725</v>
      </c>
      <c r="J369" s="135"/>
    </row>
    <row r="370" spans="1:10" ht="16.5" customHeight="1" x14ac:dyDescent="0.25">
      <c r="A370" s="130" t="s">
        <v>7215</v>
      </c>
      <c r="B370" s="131" t="str">
        <f t="shared" si="5"/>
        <v>02312 - Millcreek Youth Center</v>
      </c>
      <c r="C370" s="132" t="s">
        <v>828</v>
      </c>
      <c r="D370" s="132" t="s">
        <v>834</v>
      </c>
      <c r="E370" s="132" t="s">
        <v>835</v>
      </c>
      <c r="F370" s="132" t="s">
        <v>285</v>
      </c>
      <c r="G370" s="133">
        <v>41479</v>
      </c>
      <c r="H370" s="132">
        <v>1983</v>
      </c>
      <c r="I370" s="134">
        <v>40725</v>
      </c>
      <c r="J370" s="135"/>
    </row>
    <row r="371" spans="1:10" ht="16.5" customHeight="1" x14ac:dyDescent="0.25">
      <c r="A371" s="130" t="s">
        <v>7216</v>
      </c>
      <c r="B371" s="131" t="str">
        <f t="shared" si="5"/>
        <v>02313 - Millcreek Youth Center/Cottage #A</v>
      </c>
      <c r="C371" s="132" t="s">
        <v>828</v>
      </c>
      <c r="D371" s="132" t="s">
        <v>836</v>
      </c>
      <c r="E371" s="132" t="s">
        <v>835</v>
      </c>
      <c r="F371" s="132" t="s">
        <v>285</v>
      </c>
      <c r="G371" s="133">
        <v>3408</v>
      </c>
      <c r="H371" s="132">
        <v>1983</v>
      </c>
      <c r="I371" s="134">
        <v>40725</v>
      </c>
      <c r="J371" s="135"/>
    </row>
    <row r="372" spans="1:10" ht="16.5" customHeight="1" x14ac:dyDescent="0.25">
      <c r="A372" s="130" t="s">
        <v>7217</v>
      </c>
      <c r="B372" s="131" t="str">
        <f t="shared" si="5"/>
        <v>02314 - Millcreek Youth Center/Cottage #B</v>
      </c>
      <c r="C372" s="132" t="s">
        <v>828</v>
      </c>
      <c r="D372" s="132" t="s">
        <v>837</v>
      </c>
      <c r="E372" s="132" t="s">
        <v>835</v>
      </c>
      <c r="F372" s="132" t="s">
        <v>285</v>
      </c>
      <c r="G372" s="133">
        <v>3408</v>
      </c>
      <c r="H372" s="132">
        <v>1983</v>
      </c>
      <c r="I372" s="134">
        <v>40725</v>
      </c>
      <c r="J372" s="135"/>
    </row>
    <row r="373" spans="1:10" ht="16.5" customHeight="1" x14ac:dyDescent="0.25">
      <c r="A373" s="130" t="s">
        <v>7218</v>
      </c>
      <c r="B373" s="131" t="str">
        <f t="shared" si="5"/>
        <v>02315 - Millcreek Youth Center/Cottage #C</v>
      </c>
      <c r="C373" s="132" t="s">
        <v>828</v>
      </c>
      <c r="D373" s="132" t="s">
        <v>838</v>
      </c>
      <c r="E373" s="132" t="s">
        <v>835</v>
      </c>
      <c r="F373" s="132" t="s">
        <v>285</v>
      </c>
      <c r="G373" s="133">
        <v>3408</v>
      </c>
      <c r="H373" s="132">
        <v>1983</v>
      </c>
      <c r="I373" s="134">
        <v>40725</v>
      </c>
      <c r="J373" s="135"/>
    </row>
    <row r="374" spans="1:10" ht="16.5" customHeight="1" x14ac:dyDescent="0.25">
      <c r="A374" s="130" t="s">
        <v>7219</v>
      </c>
      <c r="B374" s="131" t="str">
        <f t="shared" si="5"/>
        <v>04962 - Springville O&amp;A/Case Management</v>
      </c>
      <c r="C374" s="132" t="s">
        <v>828</v>
      </c>
      <c r="D374" s="132" t="s">
        <v>839</v>
      </c>
      <c r="E374" s="132" t="s">
        <v>840</v>
      </c>
      <c r="F374" s="132" t="s">
        <v>726</v>
      </c>
      <c r="G374" s="133">
        <v>12000</v>
      </c>
      <c r="H374" s="132">
        <v>1977</v>
      </c>
      <c r="I374" s="134">
        <v>40725</v>
      </c>
      <c r="J374" s="135"/>
    </row>
    <row r="375" spans="1:10" ht="16.5" customHeight="1" x14ac:dyDescent="0.25">
      <c r="A375" s="130" t="s">
        <v>7220</v>
      </c>
      <c r="B375" s="131" t="str">
        <f t="shared" si="5"/>
        <v>05310 - Southwest Utah Youth Center</v>
      </c>
      <c r="C375" s="132" t="s">
        <v>828</v>
      </c>
      <c r="D375" s="132" t="s">
        <v>841</v>
      </c>
      <c r="E375" s="132" t="s">
        <v>842</v>
      </c>
      <c r="F375" s="132" t="s">
        <v>315</v>
      </c>
      <c r="G375" s="133">
        <v>14660</v>
      </c>
      <c r="H375" s="132">
        <v>1986</v>
      </c>
      <c r="I375" s="134">
        <v>40725</v>
      </c>
      <c r="J375" s="135"/>
    </row>
    <row r="376" spans="1:10" ht="16.5" customHeight="1" x14ac:dyDescent="0.25">
      <c r="A376" s="130" t="s">
        <v>7221</v>
      </c>
      <c r="B376" s="131" t="str">
        <f t="shared" si="5"/>
        <v>07364 - Decker Lake Cottage D</v>
      </c>
      <c r="C376" s="132" t="s">
        <v>828</v>
      </c>
      <c r="D376" s="132" t="s">
        <v>843</v>
      </c>
      <c r="E376" s="132" t="s">
        <v>830</v>
      </c>
      <c r="F376" s="132" t="s">
        <v>280</v>
      </c>
      <c r="G376" s="133">
        <v>4346</v>
      </c>
      <c r="H376" s="132">
        <v>1992</v>
      </c>
      <c r="I376" s="134">
        <v>40725</v>
      </c>
      <c r="J376" s="135"/>
    </row>
    <row r="377" spans="1:10" ht="16.5" customHeight="1" x14ac:dyDescent="0.25">
      <c r="A377" s="130" t="s">
        <v>7222</v>
      </c>
      <c r="B377" s="131" t="str">
        <f t="shared" si="5"/>
        <v>08288 - Farmington Bay Youth Center</v>
      </c>
      <c r="C377" s="132" t="s">
        <v>828</v>
      </c>
      <c r="D377" s="132" t="s">
        <v>844</v>
      </c>
      <c r="E377" s="132" t="s">
        <v>845</v>
      </c>
      <c r="F377" s="132" t="s">
        <v>424</v>
      </c>
      <c r="G377" s="133">
        <v>15558</v>
      </c>
      <c r="H377" s="132">
        <v>1995</v>
      </c>
      <c r="I377" s="134">
        <v>40725</v>
      </c>
      <c r="J377" s="135"/>
    </row>
    <row r="378" spans="1:10" ht="16.5" customHeight="1" x14ac:dyDescent="0.25">
      <c r="A378" s="130" t="s">
        <v>7223</v>
      </c>
      <c r="B378" s="131" t="str">
        <f t="shared" si="5"/>
        <v>08289 - Farmington Bay Youth Center/Youth Services</v>
      </c>
      <c r="C378" s="132" t="s">
        <v>828</v>
      </c>
      <c r="D378" s="132" t="s">
        <v>846</v>
      </c>
      <c r="E378" s="132" t="s">
        <v>845</v>
      </c>
      <c r="F378" s="132" t="s">
        <v>424</v>
      </c>
      <c r="G378" s="133">
        <v>4640</v>
      </c>
      <c r="H378" s="132">
        <v>1995</v>
      </c>
      <c r="I378" s="134">
        <v>40725</v>
      </c>
      <c r="J378" s="135"/>
    </row>
    <row r="379" spans="1:10" ht="16.5" customHeight="1" x14ac:dyDescent="0.25">
      <c r="A379" s="130" t="s">
        <v>7224</v>
      </c>
      <c r="B379" s="131" t="str">
        <f t="shared" si="5"/>
        <v>08290 - Farmington Bay Youth Center/Detention</v>
      </c>
      <c r="C379" s="132" t="s">
        <v>828</v>
      </c>
      <c r="D379" s="132" t="s">
        <v>847</v>
      </c>
      <c r="E379" s="132" t="s">
        <v>845</v>
      </c>
      <c r="F379" s="132" t="s">
        <v>424</v>
      </c>
      <c r="G379" s="133">
        <v>4853</v>
      </c>
      <c r="H379" s="132">
        <v>1995</v>
      </c>
      <c r="I379" s="134">
        <v>40725</v>
      </c>
      <c r="J379" s="135"/>
    </row>
    <row r="380" spans="1:10" ht="16.5" customHeight="1" x14ac:dyDescent="0.25">
      <c r="A380" s="130" t="s">
        <v>7225</v>
      </c>
      <c r="B380" s="131" t="str">
        <f t="shared" si="5"/>
        <v>08291 - Farmington Bay Youth Center/Secure Care</v>
      </c>
      <c r="C380" s="132" t="s">
        <v>828</v>
      </c>
      <c r="D380" s="132" t="s">
        <v>848</v>
      </c>
      <c r="E380" s="132" t="s">
        <v>849</v>
      </c>
      <c r="F380" s="132" t="s">
        <v>424</v>
      </c>
      <c r="G380" s="133">
        <v>4640</v>
      </c>
      <c r="H380" s="132">
        <v>1995</v>
      </c>
      <c r="I380" s="134">
        <v>40725</v>
      </c>
      <c r="J380" s="135"/>
    </row>
    <row r="381" spans="1:10" ht="16.5" customHeight="1" x14ac:dyDescent="0.25">
      <c r="A381" s="130" t="s">
        <v>7226</v>
      </c>
      <c r="B381" s="131" t="str">
        <f t="shared" si="5"/>
        <v>08361 - Southwest Utah Youth Center Maintenance Office</v>
      </c>
      <c r="C381" s="132" t="s">
        <v>828</v>
      </c>
      <c r="D381" s="132" t="s">
        <v>850</v>
      </c>
      <c r="E381" s="132" t="s">
        <v>842</v>
      </c>
      <c r="F381" s="132" t="s">
        <v>315</v>
      </c>
      <c r="G381" s="133">
        <v>1440</v>
      </c>
      <c r="H381" s="132">
        <v>1996</v>
      </c>
      <c r="I381" s="134">
        <v>40725</v>
      </c>
      <c r="J381" s="135"/>
    </row>
    <row r="382" spans="1:10" ht="16.5" customHeight="1" x14ac:dyDescent="0.25">
      <c r="A382" s="130" t="s">
        <v>7227</v>
      </c>
      <c r="B382" s="131" t="str">
        <f t="shared" si="5"/>
        <v>08455 - S L Valley Detention Center</v>
      </c>
      <c r="C382" s="132" t="s">
        <v>828</v>
      </c>
      <c r="D382" s="132" t="s">
        <v>851</v>
      </c>
      <c r="E382" s="132" t="s">
        <v>852</v>
      </c>
      <c r="F382" s="132" t="s">
        <v>145</v>
      </c>
      <c r="G382" s="133">
        <v>79359</v>
      </c>
      <c r="H382" s="132">
        <v>1997</v>
      </c>
      <c r="I382" s="134">
        <v>40725</v>
      </c>
      <c r="J382" s="135"/>
    </row>
    <row r="383" spans="1:10" ht="16.5" customHeight="1" x14ac:dyDescent="0.25">
      <c r="A383" s="130" t="s">
        <v>7228</v>
      </c>
      <c r="B383" s="131" t="str">
        <f t="shared" si="5"/>
        <v>08610 - Slate Canyon Youth Center</v>
      </c>
      <c r="C383" s="132" t="s">
        <v>828</v>
      </c>
      <c r="D383" s="132" t="s">
        <v>853</v>
      </c>
      <c r="E383" s="132" t="s">
        <v>854</v>
      </c>
      <c r="F383" s="132" t="s">
        <v>313</v>
      </c>
      <c r="G383" s="133">
        <v>46000</v>
      </c>
      <c r="H383" s="132">
        <v>1997</v>
      </c>
      <c r="I383" s="134">
        <v>40725</v>
      </c>
      <c r="J383" s="135"/>
    </row>
    <row r="384" spans="1:10" ht="16.5" customHeight="1" x14ac:dyDescent="0.25">
      <c r="A384" s="130" t="s">
        <v>7229</v>
      </c>
      <c r="B384" s="131" t="str">
        <f t="shared" si="5"/>
        <v>08914 - Split Mtn Youth Center</v>
      </c>
      <c r="C384" s="132" t="s">
        <v>828</v>
      </c>
      <c r="D384" s="132" t="s">
        <v>855</v>
      </c>
      <c r="E384" s="132" t="s">
        <v>856</v>
      </c>
      <c r="F384" s="132" t="s">
        <v>398</v>
      </c>
      <c r="G384" s="133">
        <v>20200</v>
      </c>
      <c r="H384" s="132">
        <v>2000</v>
      </c>
      <c r="I384" s="134">
        <v>40725</v>
      </c>
      <c r="J384" s="135"/>
    </row>
    <row r="385" spans="1:10" ht="16.5" customHeight="1" x14ac:dyDescent="0.25">
      <c r="A385" s="130" t="s">
        <v>7230</v>
      </c>
      <c r="B385" s="131" t="str">
        <f t="shared" si="5"/>
        <v>08915 - Castle Country Youth Center</v>
      </c>
      <c r="C385" s="132" t="s">
        <v>828</v>
      </c>
      <c r="D385" s="132" t="s">
        <v>857</v>
      </c>
      <c r="E385" s="132" t="s">
        <v>858</v>
      </c>
      <c r="F385" s="132" t="s">
        <v>374</v>
      </c>
      <c r="G385" s="133">
        <v>14540</v>
      </c>
      <c r="H385" s="132">
        <v>2000</v>
      </c>
      <c r="I385" s="134">
        <v>40725</v>
      </c>
      <c r="J385" s="135"/>
    </row>
    <row r="386" spans="1:10" ht="16.5" customHeight="1" x14ac:dyDescent="0.25">
      <c r="A386" s="130" t="s">
        <v>7231</v>
      </c>
      <c r="B386" s="131" t="str">
        <f t="shared" si="5"/>
        <v>08926 - Iron County Youth Center</v>
      </c>
      <c r="C386" s="132" t="s">
        <v>828</v>
      </c>
      <c r="D386" s="132" t="s">
        <v>859</v>
      </c>
      <c r="E386" s="132" t="s">
        <v>860</v>
      </c>
      <c r="F386" s="132" t="s">
        <v>315</v>
      </c>
      <c r="G386" s="133">
        <v>3300</v>
      </c>
      <c r="H386" s="132">
        <v>1996</v>
      </c>
      <c r="I386" s="134">
        <v>40725</v>
      </c>
      <c r="J386" s="135"/>
    </row>
    <row r="387" spans="1:10" ht="16.5" customHeight="1" x14ac:dyDescent="0.25">
      <c r="A387" s="130" t="s">
        <v>7232</v>
      </c>
      <c r="B387" s="131" t="str">
        <f t="shared" si="5"/>
        <v>09024 - Millcreek Youth Center/Cottage #D</v>
      </c>
      <c r="C387" s="132" t="s">
        <v>828</v>
      </c>
      <c r="D387" s="132" t="s">
        <v>861</v>
      </c>
      <c r="E387" s="132" t="s">
        <v>835</v>
      </c>
      <c r="F387" s="132" t="s">
        <v>285</v>
      </c>
      <c r="G387" s="133">
        <v>7800</v>
      </c>
      <c r="H387" s="132">
        <v>1998</v>
      </c>
      <c r="I387" s="134">
        <v>40725</v>
      </c>
      <c r="J387" s="135"/>
    </row>
    <row r="388" spans="1:10" ht="16.5" customHeight="1" x14ac:dyDescent="0.25">
      <c r="A388" s="130" t="s">
        <v>7233</v>
      </c>
      <c r="B388" s="131" t="str">
        <f t="shared" ref="B388:B451" si="6">_xlfn.CONCAT(A388," - ",D388)</f>
        <v>09025 - Millcreek Youth Center/Cottage #E</v>
      </c>
      <c r="C388" s="132" t="s">
        <v>828</v>
      </c>
      <c r="D388" s="132" t="s">
        <v>862</v>
      </c>
      <c r="E388" s="132" t="s">
        <v>835</v>
      </c>
      <c r="F388" s="132" t="s">
        <v>285</v>
      </c>
      <c r="G388" s="133">
        <v>7800</v>
      </c>
      <c r="H388" s="132">
        <v>1998</v>
      </c>
      <c r="I388" s="134">
        <v>40725</v>
      </c>
      <c r="J388" s="135"/>
    </row>
    <row r="389" spans="1:10" ht="16.5" customHeight="1" x14ac:dyDescent="0.25">
      <c r="A389" s="130" t="s">
        <v>7234</v>
      </c>
      <c r="B389" s="131" t="str">
        <f t="shared" si="6"/>
        <v>09026 - Cache Valley Youth Center</v>
      </c>
      <c r="C389" s="132" t="s">
        <v>828</v>
      </c>
      <c r="D389" s="132" t="s">
        <v>863</v>
      </c>
      <c r="E389" s="132" t="s">
        <v>864</v>
      </c>
      <c r="F389" s="132" t="s">
        <v>149</v>
      </c>
      <c r="G389" s="133">
        <v>21200</v>
      </c>
      <c r="H389" s="132">
        <v>2000</v>
      </c>
      <c r="I389" s="134">
        <v>40725</v>
      </c>
      <c r="J389" s="135"/>
    </row>
    <row r="390" spans="1:10" ht="16.5" customHeight="1" x14ac:dyDescent="0.25">
      <c r="A390" s="130" t="s">
        <v>7235</v>
      </c>
      <c r="B390" s="131" t="str">
        <f t="shared" si="6"/>
        <v>09203 - Central Utah Youth Center</v>
      </c>
      <c r="C390" s="132" t="s">
        <v>828</v>
      </c>
      <c r="D390" s="132" t="s">
        <v>865</v>
      </c>
      <c r="E390" s="132" t="s">
        <v>866</v>
      </c>
      <c r="F390" s="132" t="s">
        <v>373</v>
      </c>
      <c r="G390" s="133">
        <v>21760</v>
      </c>
      <c r="H390" s="132">
        <v>2001</v>
      </c>
      <c r="I390" s="134">
        <v>40725</v>
      </c>
      <c r="J390" s="135"/>
    </row>
    <row r="391" spans="1:10" ht="16.5" customHeight="1" x14ac:dyDescent="0.25">
      <c r="A391" s="130" t="s">
        <v>7236</v>
      </c>
      <c r="B391" s="131" t="str">
        <f t="shared" si="6"/>
        <v>09512 - Canyonlands Youth Facility</v>
      </c>
      <c r="C391" s="132" t="s">
        <v>828</v>
      </c>
      <c r="D391" s="132" t="s">
        <v>867</v>
      </c>
      <c r="E391" s="132" t="s">
        <v>868</v>
      </c>
      <c r="F391" s="132" t="s">
        <v>514</v>
      </c>
      <c r="G391" s="133">
        <v>22056</v>
      </c>
      <c r="H391" s="132">
        <v>2003</v>
      </c>
      <c r="I391" s="134">
        <v>40725</v>
      </c>
      <c r="J391" s="135"/>
    </row>
    <row r="392" spans="1:10" ht="16.5" customHeight="1" x14ac:dyDescent="0.25">
      <c r="A392" s="130" t="s">
        <v>7237</v>
      </c>
      <c r="B392" s="131" t="str">
        <f t="shared" si="6"/>
        <v>09703 - Washington County Youth Center</v>
      </c>
      <c r="C392" s="132" t="s">
        <v>828</v>
      </c>
      <c r="D392" s="132" t="s">
        <v>869</v>
      </c>
      <c r="E392" s="132" t="s">
        <v>870</v>
      </c>
      <c r="F392" s="132" t="s">
        <v>720</v>
      </c>
      <c r="G392" s="133">
        <v>40865</v>
      </c>
      <c r="H392" s="132">
        <v>2004</v>
      </c>
      <c r="I392" s="134">
        <v>40725</v>
      </c>
      <c r="J392" s="135"/>
    </row>
    <row r="393" spans="1:10" ht="16.5" customHeight="1" x14ac:dyDescent="0.25">
      <c r="A393" s="130" t="s">
        <v>7238</v>
      </c>
      <c r="B393" s="131" t="str">
        <f t="shared" si="6"/>
        <v>10581 - Decker Lake Chapel</v>
      </c>
      <c r="C393" s="132" t="s">
        <v>828</v>
      </c>
      <c r="D393" s="132" t="s">
        <v>871</v>
      </c>
      <c r="E393" s="132" t="s">
        <v>830</v>
      </c>
      <c r="F393" s="132" t="s">
        <v>280</v>
      </c>
      <c r="G393" s="133">
        <v>800</v>
      </c>
      <c r="H393" s="132">
        <v>2005</v>
      </c>
      <c r="I393" s="134">
        <v>40725</v>
      </c>
      <c r="J393" s="135"/>
    </row>
    <row r="394" spans="1:10" ht="16.5" customHeight="1" x14ac:dyDescent="0.25">
      <c r="A394" s="130" t="s">
        <v>7239</v>
      </c>
      <c r="B394" s="131" t="str">
        <f t="shared" si="6"/>
        <v>10582 - Millcreek Chapel</v>
      </c>
      <c r="C394" s="132" t="s">
        <v>828</v>
      </c>
      <c r="D394" s="132" t="s">
        <v>872</v>
      </c>
      <c r="E394" s="132" t="s">
        <v>873</v>
      </c>
      <c r="F394" s="132" t="s">
        <v>285</v>
      </c>
      <c r="G394" s="133">
        <v>800</v>
      </c>
      <c r="H394" s="132">
        <v>2006</v>
      </c>
      <c r="I394" s="134">
        <v>40725</v>
      </c>
      <c r="J394" s="135"/>
    </row>
    <row r="395" spans="1:10" ht="16.5" customHeight="1" x14ac:dyDescent="0.25">
      <c r="A395" s="130" t="s">
        <v>7240</v>
      </c>
      <c r="B395" s="131" t="str">
        <f t="shared" si="6"/>
        <v>16222 - Shed (Canyonlands Youth Center)</v>
      </c>
      <c r="C395" s="132" t="s">
        <v>828</v>
      </c>
      <c r="D395" s="132" t="s">
        <v>874</v>
      </c>
      <c r="E395" s="132" t="s">
        <v>875</v>
      </c>
      <c r="F395" s="132" t="s">
        <v>514</v>
      </c>
      <c r="G395" s="133">
        <v>257</v>
      </c>
      <c r="H395" s="132">
        <v>2003</v>
      </c>
      <c r="I395" s="134">
        <v>40725</v>
      </c>
      <c r="J395" s="135"/>
    </row>
    <row r="396" spans="1:10" ht="16.5" customHeight="1" x14ac:dyDescent="0.25">
      <c r="A396" s="130" t="s">
        <v>7241</v>
      </c>
      <c r="B396" s="131" t="str">
        <f t="shared" si="6"/>
        <v>17636 - Weber Valley Multi Use Youth Center</v>
      </c>
      <c r="C396" s="132" t="s">
        <v>828</v>
      </c>
      <c r="D396" s="132" t="s">
        <v>876</v>
      </c>
      <c r="E396" s="132" t="s">
        <v>877</v>
      </c>
      <c r="F396" s="132" t="s">
        <v>285</v>
      </c>
      <c r="G396" s="133">
        <v>65882</v>
      </c>
      <c r="H396" s="132">
        <v>2018</v>
      </c>
      <c r="I396" s="134">
        <v>42136</v>
      </c>
      <c r="J396" s="135"/>
    </row>
    <row r="397" spans="1:10" ht="16.5" customHeight="1" x14ac:dyDescent="0.25">
      <c r="A397" s="130" t="s">
        <v>7242</v>
      </c>
      <c r="B397" s="131" t="str">
        <f t="shared" si="6"/>
        <v>18732 - Utah Valley Case Management</v>
      </c>
      <c r="C397" s="132" t="s">
        <v>828</v>
      </c>
      <c r="D397" s="132" t="s">
        <v>878</v>
      </c>
      <c r="E397" s="132" t="s">
        <v>879</v>
      </c>
      <c r="F397" s="132" t="s">
        <v>313</v>
      </c>
      <c r="G397" s="133">
        <v>18308</v>
      </c>
      <c r="H397" s="132">
        <v>1950</v>
      </c>
      <c r="I397" s="134">
        <v>43634</v>
      </c>
      <c r="J397" s="135"/>
    </row>
    <row r="398" spans="1:10" ht="16.5" customHeight="1" x14ac:dyDescent="0.25">
      <c r="A398" s="130" t="s">
        <v>7243</v>
      </c>
      <c r="B398" s="131" t="str">
        <f t="shared" si="6"/>
        <v>103709 - Salt Lake Youth Center Modular #1</v>
      </c>
      <c r="C398" s="132" t="s">
        <v>828</v>
      </c>
      <c r="D398" s="132" t="s">
        <v>880</v>
      </c>
      <c r="E398" s="132" t="s">
        <v>881</v>
      </c>
      <c r="F398" s="132" t="s">
        <v>145</v>
      </c>
      <c r="G398" s="133">
        <v>1440</v>
      </c>
      <c r="H398" s="132">
        <v>2022</v>
      </c>
      <c r="I398" s="134">
        <v>45015</v>
      </c>
      <c r="J398" s="135"/>
    </row>
    <row r="399" spans="1:10" ht="16.5" customHeight="1" x14ac:dyDescent="0.25">
      <c r="A399" s="130" t="s">
        <v>7244</v>
      </c>
      <c r="B399" s="131" t="str">
        <f t="shared" si="6"/>
        <v>103711 - Weber Valley Modular #1</v>
      </c>
      <c r="C399" s="132" t="s">
        <v>828</v>
      </c>
      <c r="D399" s="132" t="s">
        <v>882</v>
      </c>
      <c r="E399" s="132" t="s">
        <v>883</v>
      </c>
      <c r="F399" s="132" t="s">
        <v>285</v>
      </c>
      <c r="G399" s="133">
        <v>1440</v>
      </c>
      <c r="H399" s="132">
        <v>2022</v>
      </c>
      <c r="I399" s="134">
        <v>45015</v>
      </c>
      <c r="J399" s="135"/>
    </row>
    <row r="400" spans="1:10" ht="16.5" customHeight="1" x14ac:dyDescent="0.25">
      <c r="A400" s="130" t="s">
        <v>7245</v>
      </c>
      <c r="B400" s="131" t="str">
        <f t="shared" si="6"/>
        <v>00662 - Administration (Heninger)</v>
      </c>
      <c r="C400" s="132" t="s">
        <v>884</v>
      </c>
      <c r="D400" s="132" t="s">
        <v>885</v>
      </c>
      <c r="E400" s="132" t="s">
        <v>886</v>
      </c>
      <c r="F400" s="132" t="s">
        <v>313</v>
      </c>
      <c r="G400" s="133">
        <v>38500</v>
      </c>
      <c r="H400" s="132">
        <v>1980</v>
      </c>
      <c r="I400" s="134">
        <v>40725</v>
      </c>
      <c r="J400" s="135"/>
    </row>
    <row r="401" spans="1:10" ht="16.5" customHeight="1" x14ac:dyDescent="0.25">
      <c r="A401" s="130" t="s">
        <v>7246</v>
      </c>
      <c r="B401" s="131" t="str">
        <f t="shared" si="6"/>
        <v>00669 - Chapel</v>
      </c>
      <c r="C401" s="132" t="s">
        <v>884</v>
      </c>
      <c r="D401" s="132" t="s">
        <v>887</v>
      </c>
      <c r="E401" s="132" t="s">
        <v>886</v>
      </c>
      <c r="F401" s="132" t="s">
        <v>313</v>
      </c>
      <c r="G401" s="133">
        <v>5443</v>
      </c>
      <c r="H401" s="132">
        <v>1970</v>
      </c>
      <c r="I401" s="134">
        <v>40725</v>
      </c>
      <c r="J401" s="135"/>
    </row>
    <row r="402" spans="1:10" ht="16.5" customHeight="1" x14ac:dyDescent="0.25">
      <c r="A402" s="130" t="s">
        <v>7247</v>
      </c>
      <c r="B402" s="131" t="str">
        <f t="shared" si="6"/>
        <v>02081 - Amphitheatre (Castle)</v>
      </c>
      <c r="C402" s="132" t="s">
        <v>884</v>
      </c>
      <c r="D402" s="132" t="s">
        <v>888</v>
      </c>
      <c r="E402" s="132" t="s">
        <v>886</v>
      </c>
      <c r="F402" s="132" t="s">
        <v>313</v>
      </c>
      <c r="G402" s="133">
        <v>8300</v>
      </c>
      <c r="H402" s="132">
        <v>1936</v>
      </c>
      <c r="I402" s="134">
        <v>40725</v>
      </c>
      <c r="J402" s="135"/>
    </row>
    <row r="403" spans="1:10" ht="16.5" customHeight="1" x14ac:dyDescent="0.25">
      <c r="A403" s="130" t="s">
        <v>7248</v>
      </c>
      <c r="B403" s="131" t="str">
        <f t="shared" si="6"/>
        <v>02082 - Castle Restrooms</v>
      </c>
      <c r="C403" s="132" t="s">
        <v>884</v>
      </c>
      <c r="D403" s="132" t="s">
        <v>889</v>
      </c>
      <c r="E403" s="132" t="s">
        <v>886</v>
      </c>
      <c r="F403" s="132" t="s">
        <v>313</v>
      </c>
      <c r="G403" s="133">
        <v>1110</v>
      </c>
      <c r="H403" s="132">
        <v>1976</v>
      </c>
      <c r="I403" s="134">
        <v>40725</v>
      </c>
      <c r="J403" s="135"/>
    </row>
    <row r="404" spans="1:10" ht="16.5" customHeight="1" x14ac:dyDescent="0.25">
      <c r="A404" s="130" t="s">
        <v>7249</v>
      </c>
      <c r="B404" s="131" t="str">
        <f t="shared" si="6"/>
        <v>05322 - Day Care (Cottage)</v>
      </c>
      <c r="C404" s="132" t="s">
        <v>884</v>
      </c>
      <c r="D404" s="132" t="s">
        <v>890</v>
      </c>
      <c r="E404" s="132" t="s">
        <v>891</v>
      </c>
      <c r="F404" s="132" t="s">
        <v>313</v>
      </c>
      <c r="G404" s="133">
        <v>3327</v>
      </c>
      <c r="H404" s="132">
        <v>1929</v>
      </c>
      <c r="I404" s="134">
        <v>40725</v>
      </c>
      <c r="J404" s="135"/>
    </row>
    <row r="405" spans="1:10" ht="16.5" customHeight="1" x14ac:dyDescent="0.25">
      <c r="A405" s="130" t="s">
        <v>7250</v>
      </c>
      <c r="B405" s="131" t="str">
        <f t="shared" si="6"/>
        <v>05324 - Excel House</v>
      </c>
      <c r="C405" s="132" t="s">
        <v>884</v>
      </c>
      <c r="D405" s="132" t="s">
        <v>892</v>
      </c>
      <c r="E405" s="132" t="s">
        <v>886</v>
      </c>
      <c r="F405" s="132" t="s">
        <v>313</v>
      </c>
      <c r="G405" s="133">
        <v>3213</v>
      </c>
      <c r="H405" s="132">
        <v>1934</v>
      </c>
      <c r="I405" s="134">
        <v>40725</v>
      </c>
      <c r="J405" s="135"/>
    </row>
    <row r="406" spans="1:10" ht="16.5" customHeight="1" x14ac:dyDescent="0.25">
      <c r="A406" s="130" t="s">
        <v>7251</v>
      </c>
      <c r="B406" s="131" t="str">
        <f t="shared" si="6"/>
        <v>05326 - Storage Shed (Pizza Hut)</v>
      </c>
      <c r="C406" s="132" t="s">
        <v>884</v>
      </c>
      <c r="D406" s="132" t="s">
        <v>893</v>
      </c>
      <c r="E406" s="132" t="s">
        <v>886</v>
      </c>
      <c r="F406" s="132" t="s">
        <v>313</v>
      </c>
      <c r="G406" s="133">
        <v>1820</v>
      </c>
      <c r="H406" s="132">
        <v>1989</v>
      </c>
      <c r="I406" s="134">
        <v>40725</v>
      </c>
      <c r="J406" s="135"/>
    </row>
    <row r="407" spans="1:10" ht="16.5" customHeight="1" x14ac:dyDescent="0.25">
      <c r="A407" s="130" t="s">
        <v>7252</v>
      </c>
      <c r="B407" s="131" t="str">
        <f t="shared" si="6"/>
        <v>05334 - Well Pump House #1</v>
      </c>
      <c r="C407" s="132" t="s">
        <v>884</v>
      </c>
      <c r="D407" s="132" t="s">
        <v>894</v>
      </c>
      <c r="E407" s="132" t="s">
        <v>886</v>
      </c>
      <c r="F407" s="132" t="s">
        <v>313</v>
      </c>
      <c r="G407" s="133">
        <v>600</v>
      </c>
      <c r="H407" s="132">
        <v>1987</v>
      </c>
      <c r="I407" s="134">
        <v>40725</v>
      </c>
      <c r="J407" s="135"/>
    </row>
    <row r="408" spans="1:10" ht="16.5" customHeight="1" x14ac:dyDescent="0.25">
      <c r="A408" s="130" t="s">
        <v>7253</v>
      </c>
      <c r="B408" s="131" t="str">
        <f t="shared" si="6"/>
        <v>07481 - Heating Plant (new)</v>
      </c>
      <c r="C408" s="132" t="s">
        <v>884</v>
      </c>
      <c r="D408" s="132" t="s">
        <v>895</v>
      </c>
      <c r="E408" s="132" t="s">
        <v>886</v>
      </c>
      <c r="F408" s="132" t="s">
        <v>313</v>
      </c>
      <c r="G408" s="133">
        <v>4800</v>
      </c>
      <c r="H408" s="132">
        <v>1993</v>
      </c>
      <c r="I408" s="134">
        <v>40725</v>
      </c>
      <c r="J408" s="135"/>
    </row>
    <row r="409" spans="1:10" ht="16.5" customHeight="1" x14ac:dyDescent="0.25">
      <c r="A409" s="130" t="s">
        <v>7254</v>
      </c>
      <c r="B409" s="131" t="str">
        <f t="shared" si="6"/>
        <v>07482 - Lucy Beth Rampton Cafeteria</v>
      </c>
      <c r="C409" s="132" t="s">
        <v>884</v>
      </c>
      <c r="D409" s="132" t="s">
        <v>896</v>
      </c>
      <c r="E409" s="132" t="s">
        <v>886</v>
      </c>
      <c r="F409" s="132" t="s">
        <v>313</v>
      </c>
      <c r="G409" s="133">
        <v>18350</v>
      </c>
      <c r="H409" s="132">
        <v>1994</v>
      </c>
      <c r="I409" s="134">
        <v>40725</v>
      </c>
      <c r="J409" s="135"/>
    </row>
    <row r="410" spans="1:10" ht="16.5" customHeight="1" x14ac:dyDescent="0.25">
      <c r="A410" s="130" t="s">
        <v>7255</v>
      </c>
      <c r="B410" s="131" t="str">
        <f t="shared" si="6"/>
        <v>08913 - Forensic Facility (Mental Health Lockdown)</v>
      </c>
      <c r="C410" s="132" t="s">
        <v>884</v>
      </c>
      <c r="D410" s="132" t="s">
        <v>897</v>
      </c>
      <c r="E410" s="132" t="s">
        <v>886</v>
      </c>
      <c r="F410" s="132" t="s">
        <v>313</v>
      </c>
      <c r="G410" s="133">
        <v>70908</v>
      </c>
      <c r="H410" s="132">
        <v>2000</v>
      </c>
      <c r="I410" s="134">
        <v>40725</v>
      </c>
      <c r="J410" s="135"/>
    </row>
    <row r="411" spans="1:10" ht="16.5" customHeight="1" x14ac:dyDescent="0.25">
      <c r="A411" s="130" t="s">
        <v>7256</v>
      </c>
      <c r="B411" s="131" t="str">
        <f t="shared" si="6"/>
        <v>08927 - Seven Peaks Maintenance Building</v>
      </c>
      <c r="C411" s="132" t="s">
        <v>884</v>
      </c>
      <c r="D411" s="132" t="s">
        <v>898</v>
      </c>
      <c r="E411" s="132" t="s">
        <v>886</v>
      </c>
      <c r="F411" s="132" t="s">
        <v>313</v>
      </c>
      <c r="G411" s="133">
        <v>4400</v>
      </c>
      <c r="H411" s="132">
        <v>1993</v>
      </c>
      <c r="I411" s="134">
        <v>40725</v>
      </c>
      <c r="J411" s="135"/>
    </row>
    <row r="412" spans="1:10" ht="16.5" customHeight="1" x14ac:dyDescent="0.25">
      <c r="A412" s="130" t="s">
        <v>7257</v>
      </c>
      <c r="B412" s="131" t="str">
        <f t="shared" si="6"/>
        <v>08928 - Rampton Pavilion</v>
      </c>
      <c r="C412" s="132" t="s">
        <v>884</v>
      </c>
      <c r="D412" s="132" t="s">
        <v>899</v>
      </c>
      <c r="E412" s="132" t="s">
        <v>886</v>
      </c>
      <c r="F412" s="132" t="s">
        <v>313</v>
      </c>
      <c r="G412" s="133">
        <v>630</v>
      </c>
      <c r="H412" s="132">
        <v>1993</v>
      </c>
      <c r="I412" s="134">
        <v>40725</v>
      </c>
      <c r="J412" s="135"/>
    </row>
    <row r="413" spans="1:10" ht="16.5" customHeight="1" x14ac:dyDescent="0.25">
      <c r="A413" s="130" t="s">
        <v>7258</v>
      </c>
      <c r="B413" s="131" t="str">
        <f t="shared" si="6"/>
        <v>08930 - Castle Pavilion/Restrooms</v>
      </c>
      <c r="C413" s="132" t="s">
        <v>884</v>
      </c>
      <c r="D413" s="132" t="s">
        <v>900</v>
      </c>
      <c r="E413" s="132" t="s">
        <v>886</v>
      </c>
      <c r="F413" s="132" t="s">
        <v>313</v>
      </c>
      <c r="G413" s="133">
        <v>625</v>
      </c>
      <c r="H413" s="132">
        <v>1986</v>
      </c>
      <c r="I413" s="134">
        <v>40725</v>
      </c>
      <c r="J413" s="135"/>
    </row>
    <row r="414" spans="1:10" ht="16.5" customHeight="1" x14ac:dyDescent="0.25">
      <c r="A414" s="130" t="s">
        <v>7259</v>
      </c>
      <c r="B414" s="131" t="str">
        <f t="shared" si="6"/>
        <v>09420 - Support Services Building &amp; Shops</v>
      </c>
      <c r="C414" s="132" t="s">
        <v>884</v>
      </c>
      <c r="D414" s="132" t="s">
        <v>901</v>
      </c>
      <c r="E414" s="132" t="s">
        <v>886</v>
      </c>
      <c r="F414" s="132" t="s">
        <v>313</v>
      </c>
      <c r="G414" s="133">
        <v>7953</v>
      </c>
      <c r="H414" s="132">
        <v>2001</v>
      </c>
      <c r="I414" s="134">
        <v>40725</v>
      </c>
      <c r="J414" s="135"/>
    </row>
    <row r="415" spans="1:10" ht="16.5" customHeight="1" x14ac:dyDescent="0.25">
      <c r="A415" s="130" t="s">
        <v>7260</v>
      </c>
      <c r="B415" s="131" t="str">
        <f t="shared" si="6"/>
        <v>09421 - Ropes Course</v>
      </c>
      <c r="C415" s="132" t="s">
        <v>884</v>
      </c>
      <c r="D415" s="132" t="s">
        <v>902</v>
      </c>
      <c r="E415" s="132" t="s">
        <v>886</v>
      </c>
      <c r="F415" s="132" t="s">
        <v>313</v>
      </c>
      <c r="G415" s="133">
        <v>1</v>
      </c>
      <c r="H415" s="132">
        <v>1999</v>
      </c>
      <c r="I415" s="134">
        <v>40725</v>
      </c>
      <c r="J415" s="135"/>
    </row>
    <row r="416" spans="1:10" ht="16.5" customHeight="1" x14ac:dyDescent="0.25">
      <c r="A416" s="130" t="s">
        <v>7261</v>
      </c>
      <c r="B416" s="131" t="str">
        <f t="shared" si="6"/>
        <v>09422 - Paint Storage Shed</v>
      </c>
      <c r="C416" s="132" t="s">
        <v>884</v>
      </c>
      <c r="D416" s="132" t="s">
        <v>903</v>
      </c>
      <c r="E416" s="132" t="s">
        <v>886</v>
      </c>
      <c r="F416" s="132" t="s">
        <v>313</v>
      </c>
      <c r="G416" s="133">
        <v>168</v>
      </c>
      <c r="H416" s="132">
        <v>2001</v>
      </c>
      <c r="I416" s="134">
        <v>40725</v>
      </c>
      <c r="J416" s="135"/>
    </row>
    <row r="417" spans="1:10" ht="16.5" customHeight="1" x14ac:dyDescent="0.25">
      <c r="A417" s="130" t="s">
        <v>7262</v>
      </c>
      <c r="B417" s="131" t="str">
        <f t="shared" si="6"/>
        <v>09423 - Grounds Storage Shed</v>
      </c>
      <c r="C417" s="132" t="s">
        <v>884</v>
      </c>
      <c r="D417" s="132" t="s">
        <v>904</v>
      </c>
      <c r="E417" s="132" t="s">
        <v>886</v>
      </c>
      <c r="F417" s="132" t="s">
        <v>313</v>
      </c>
      <c r="G417" s="133">
        <v>168</v>
      </c>
      <c r="H417" s="132">
        <v>2001</v>
      </c>
      <c r="I417" s="134">
        <v>40725</v>
      </c>
      <c r="J417" s="135"/>
    </row>
    <row r="418" spans="1:10" ht="16.5" customHeight="1" x14ac:dyDescent="0.25">
      <c r="A418" s="130" t="s">
        <v>7263</v>
      </c>
      <c r="B418" s="131" t="str">
        <f t="shared" si="6"/>
        <v>09637 - Lucy Beth Rampton II</v>
      </c>
      <c r="C418" s="132" t="s">
        <v>884</v>
      </c>
      <c r="D418" s="132" t="s">
        <v>905</v>
      </c>
      <c r="E418" s="132" t="s">
        <v>891</v>
      </c>
      <c r="F418" s="132" t="s">
        <v>313</v>
      </c>
      <c r="G418" s="133">
        <v>84233</v>
      </c>
      <c r="H418" s="132">
        <v>2003</v>
      </c>
      <c r="I418" s="134">
        <v>40725</v>
      </c>
      <c r="J418" s="135"/>
    </row>
    <row r="419" spans="1:10" ht="16.5" customHeight="1" x14ac:dyDescent="0.25">
      <c r="A419" s="130" t="s">
        <v>7264</v>
      </c>
      <c r="B419" s="131" t="str">
        <f t="shared" si="6"/>
        <v>09949 - New Warehouse</v>
      </c>
      <c r="C419" s="132" t="s">
        <v>884</v>
      </c>
      <c r="D419" s="132" t="s">
        <v>906</v>
      </c>
      <c r="E419" s="132" t="s">
        <v>907</v>
      </c>
      <c r="F419" s="132" t="s">
        <v>313</v>
      </c>
      <c r="G419" s="133">
        <v>11925</v>
      </c>
      <c r="H419" s="132">
        <v>2002</v>
      </c>
      <c r="I419" s="134">
        <v>40725</v>
      </c>
      <c r="J419" s="135"/>
    </row>
    <row r="420" spans="1:10" ht="16.5" customHeight="1" x14ac:dyDescent="0.25">
      <c r="A420" s="130" t="s">
        <v>7265</v>
      </c>
      <c r="B420" s="131" t="str">
        <f t="shared" si="6"/>
        <v>10726 - Chair Storage Shed</v>
      </c>
      <c r="C420" s="132" t="s">
        <v>884</v>
      </c>
      <c r="D420" s="132" t="s">
        <v>908</v>
      </c>
      <c r="E420" s="132" t="s">
        <v>886</v>
      </c>
      <c r="F420" s="132" t="s">
        <v>313</v>
      </c>
      <c r="G420" s="133">
        <v>400</v>
      </c>
      <c r="H420" s="132">
        <v>2006</v>
      </c>
      <c r="I420" s="134">
        <v>40725</v>
      </c>
      <c r="J420" s="135"/>
    </row>
    <row r="421" spans="1:10" ht="16.5" customHeight="1" x14ac:dyDescent="0.25">
      <c r="A421" s="130" t="s">
        <v>7266</v>
      </c>
      <c r="B421" s="131" t="str">
        <f t="shared" si="6"/>
        <v>12216 - Hazardous Waste Shed</v>
      </c>
      <c r="C421" s="132" t="s">
        <v>884</v>
      </c>
      <c r="D421" s="132" t="s">
        <v>909</v>
      </c>
      <c r="E421" s="132" t="s">
        <v>910</v>
      </c>
      <c r="F421" s="132" t="s">
        <v>313</v>
      </c>
      <c r="G421" s="133">
        <v>168</v>
      </c>
      <c r="H421" s="132">
        <v>2010</v>
      </c>
      <c r="I421" s="134">
        <v>40725</v>
      </c>
      <c r="J421" s="135"/>
    </row>
    <row r="422" spans="1:10" ht="16.5" customHeight="1" x14ac:dyDescent="0.25">
      <c r="A422" s="130" t="s">
        <v>7267</v>
      </c>
      <c r="B422" s="131" t="str">
        <f t="shared" si="6"/>
        <v>12217 - Kitchen Storage Shed</v>
      </c>
      <c r="C422" s="132" t="s">
        <v>884</v>
      </c>
      <c r="D422" s="132" t="s">
        <v>911</v>
      </c>
      <c r="E422" s="132" t="s">
        <v>912</v>
      </c>
      <c r="F422" s="132" t="s">
        <v>313</v>
      </c>
      <c r="G422" s="133">
        <v>168</v>
      </c>
      <c r="H422" s="132">
        <v>2010</v>
      </c>
      <c r="I422" s="134">
        <v>40725</v>
      </c>
      <c r="J422" s="135"/>
    </row>
    <row r="423" spans="1:10" ht="16.5" customHeight="1" x14ac:dyDescent="0.25">
      <c r="A423" s="130" t="s">
        <v>7268</v>
      </c>
      <c r="B423" s="131" t="str">
        <f t="shared" si="6"/>
        <v>15061 - Power Substation-Storage Building</v>
      </c>
      <c r="C423" s="132" t="s">
        <v>884</v>
      </c>
      <c r="D423" s="132" t="s">
        <v>913</v>
      </c>
      <c r="E423" s="132" t="s">
        <v>914</v>
      </c>
      <c r="F423" s="132" t="s">
        <v>313</v>
      </c>
      <c r="G423" s="133">
        <v>1</v>
      </c>
      <c r="H423" s="132">
        <v>2010</v>
      </c>
      <c r="I423" s="134">
        <v>40725</v>
      </c>
      <c r="J423" s="135"/>
    </row>
    <row r="424" spans="1:10" ht="16.5" customHeight="1" x14ac:dyDescent="0.25">
      <c r="A424" s="130" t="s">
        <v>7269</v>
      </c>
      <c r="B424" s="131" t="str">
        <f t="shared" si="6"/>
        <v>15804 - Storage Building-State Hospital</v>
      </c>
      <c r="C424" s="132" t="s">
        <v>884</v>
      </c>
      <c r="D424" s="132" t="s">
        <v>915</v>
      </c>
      <c r="E424" s="132" t="s">
        <v>916</v>
      </c>
      <c r="F424" s="132" t="s">
        <v>313</v>
      </c>
      <c r="G424" s="133">
        <v>4000</v>
      </c>
      <c r="H424" s="132">
        <v>2013</v>
      </c>
      <c r="I424" s="134">
        <v>41338</v>
      </c>
      <c r="J424" s="135"/>
    </row>
    <row r="425" spans="1:10" ht="16.5" customHeight="1" x14ac:dyDescent="0.25">
      <c r="A425" s="130" t="s">
        <v>7270</v>
      </c>
      <c r="B425" s="131" t="str">
        <f t="shared" si="6"/>
        <v>17655 - Mark Payne Building</v>
      </c>
      <c r="C425" s="132" t="s">
        <v>884</v>
      </c>
      <c r="D425" s="132" t="s">
        <v>917</v>
      </c>
      <c r="E425" s="132" t="s">
        <v>886</v>
      </c>
      <c r="F425" s="132" t="s">
        <v>313</v>
      </c>
      <c r="G425" s="133">
        <v>29565</v>
      </c>
      <c r="H425" s="132">
        <v>2014</v>
      </c>
      <c r="I425" s="134">
        <v>42157</v>
      </c>
      <c r="J425" s="135"/>
    </row>
    <row r="426" spans="1:10" ht="16.5" customHeight="1" x14ac:dyDescent="0.25">
      <c r="A426" s="130" t="s">
        <v>7271</v>
      </c>
      <c r="B426" s="131" t="str">
        <f t="shared" si="6"/>
        <v>17670 - Environmental Services</v>
      </c>
      <c r="C426" s="132" t="s">
        <v>884</v>
      </c>
      <c r="D426" s="132" t="s">
        <v>918</v>
      </c>
      <c r="E426" s="132" t="s">
        <v>886</v>
      </c>
      <c r="F426" s="132" t="s">
        <v>313</v>
      </c>
      <c r="G426" s="133">
        <v>7000</v>
      </c>
      <c r="H426" s="132">
        <v>2014</v>
      </c>
      <c r="I426" s="134">
        <v>42157</v>
      </c>
      <c r="J426" s="135"/>
    </row>
    <row r="427" spans="1:10" ht="16.5" customHeight="1" x14ac:dyDescent="0.25">
      <c r="A427" s="130" t="s">
        <v>7272</v>
      </c>
      <c r="B427" s="131" t="str">
        <f t="shared" si="6"/>
        <v>17671 - Mountain Springs Pediatric Wellness Center</v>
      </c>
      <c r="C427" s="132" t="s">
        <v>884</v>
      </c>
      <c r="D427" s="132" t="s">
        <v>919</v>
      </c>
      <c r="E427" s="132" t="s">
        <v>886</v>
      </c>
      <c r="F427" s="132" t="s">
        <v>313</v>
      </c>
      <c r="G427" s="133">
        <v>92860</v>
      </c>
      <c r="H427" s="132">
        <v>2014</v>
      </c>
      <c r="I427" s="134">
        <v>42157</v>
      </c>
      <c r="J427" s="135"/>
    </row>
    <row r="428" spans="1:10" ht="16.5" customHeight="1" x14ac:dyDescent="0.25">
      <c r="A428" s="130" t="s">
        <v>7273</v>
      </c>
      <c r="B428" s="131" t="str">
        <f t="shared" si="6"/>
        <v>17786 - Utah State Hospital Greenhouse</v>
      </c>
      <c r="C428" s="132" t="s">
        <v>884</v>
      </c>
      <c r="D428" s="132" t="s">
        <v>920</v>
      </c>
      <c r="E428" s="132" t="s">
        <v>921</v>
      </c>
      <c r="F428" s="132" t="s">
        <v>313</v>
      </c>
      <c r="G428" s="133">
        <v>1800</v>
      </c>
      <c r="H428" s="132">
        <v>2015</v>
      </c>
      <c r="I428" s="134">
        <v>42353</v>
      </c>
      <c r="J428" s="135"/>
    </row>
    <row r="429" spans="1:10" ht="16.5" customHeight="1" x14ac:dyDescent="0.25">
      <c r="A429" s="130" t="s">
        <v>7274</v>
      </c>
      <c r="B429" s="131" t="str">
        <f t="shared" si="6"/>
        <v>17787 - Greenhouse Storage Shed</v>
      </c>
      <c r="C429" s="132" t="s">
        <v>884</v>
      </c>
      <c r="D429" s="132" t="s">
        <v>922</v>
      </c>
      <c r="E429" s="132" t="s">
        <v>921</v>
      </c>
      <c r="F429" s="132" t="s">
        <v>313</v>
      </c>
      <c r="G429" s="133">
        <v>192</v>
      </c>
      <c r="H429" s="132">
        <v>2015</v>
      </c>
      <c r="I429" s="134">
        <v>42353</v>
      </c>
      <c r="J429" s="135"/>
    </row>
    <row r="430" spans="1:10" ht="16.5" customHeight="1" x14ac:dyDescent="0.25">
      <c r="A430" s="130" t="s">
        <v>7275</v>
      </c>
      <c r="B430" s="131" t="str">
        <f t="shared" si="6"/>
        <v>18228 - Green House #2</v>
      </c>
      <c r="C430" s="132" t="s">
        <v>884</v>
      </c>
      <c r="D430" s="132" t="s">
        <v>923</v>
      </c>
      <c r="E430" s="132" t="s">
        <v>910</v>
      </c>
      <c r="F430" s="132" t="s">
        <v>313</v>
      </c>
      <c r="G430" s="133">
        <v>2880</v>
      </c>
      <c r="H430" s="132">
        <v>2017</v>
      </c>
      <c r="I430" s="134">
        <v>42907</v>
      </c>
      <c r="J430" s="135"/>
    </row>
    <row r="431" spans="1:10" ht="16.5" customHeight="1" x14ac:dyDescent="0.25">
      <c r="A431" s="130" t="s">
        <v>7276</v>
      </c>
      <c r="B431" s="131" t="str">
        <f t="shared" si="6"/>
        <v>07480 - Rampton I Adult Psychiatric Facility</v>
      </c>
      <c r="C431" s="132" t="s">
        <v>884</v>
      </c>
      <c r="D431" s="132" t="s">
        <v>924</v>
      </c>
      <c r="E431" s="132" t="s">
        <v>916</v>
      </c>
      <c r="F431" s="132" t="s">
        <v>313</v>
      </c>
      <c r="G431" s="133">
        <v>74500</v>
      </c>
      <c r="H431" s="132">
        <v>2001</v>
      </c>
      <c r="I431" s="134">
        <v>40725</v>
      </c>
      <c r="J431" s="135"/>
    </row>
    <row r="432" spans="1:10" ht="16.5" customHeight="1" x14ac:dyDescent="0.25">
      <c r="A432" s="130" t="s">
        <v>7277</v>
      </c>
      <c r="B432" s="131" t="str">
        <f t="shared" si="6"/>
        <v>17351 - Dixie Technical College Building A</v>
      </c>
      <c r="C432" s="132" t="s">
        <v>925</v>
      </c>
      <c r="D432" s="132" t="s">
        <v>926</v>
      </c>
      <c r="E432" s="132" t="s">
        <v>927</v>
      </c>
      <c r="F432" s="132" t="s">
        <v>363</v>
      </c>
      <c r="G432" s="133">
        <v>95663</v>
      </c>
      <c r="H432" s="132">
        <v>2017</v>
      </c>
      <c r="I432" s="134">
        <v>41837</v>
      </c>
      <c r="J432" s="135"/>
    </row>
    <row r="433" spans="1:10" ht="16.5" customHeight="1" x14ac:dyDescent="0.25">
      <c r="A433" s="130" t="s">
        <v>7278</v>
      </c>
      <c r="B433" s="131" t="str">
        <f t="shared" si="6"/>
        <v>18313 - Dixie Technical College Building B</v>
      </c>
      <c r="C433" s="132" t="s">
        <v>925</v>
      </c>
      <c r="D433" s="132" t="s">
        <v>928</v>
      </c>
      <c r="E433" s="132" t="s">
        <v>929</v>
      </c>
      <c r="F433" s="132" t="s">
        <v>144</v>
      </c>
      <c r="G433" s="133">
        <v>67138</v>
      </c>
      <c r="H433" s="132">
        <v>2017</v>
      </c>
      <c r="I433" s="134">
        <v>43147</v>
      </c>
      <c r="J433" s="135"/>
    </row>
    <row r="434" spans="1:10" ht="16.5" customHeight="1" x14ac:dyDescent="0.25">
      <c r="A434" s="130" t="s">
        <v>7279</v>
      </c>
      <c r="B434" s="131" t="str">
        <f t="shared" si="6"/>
        <v>15797 - Dixie Technical College Building C</v>
      </c>
      <c r="C434" s="132" t="s">
        <v>925</v>
      </c>
      <c r="D434" s="132" t="s">
        <v>930</v>
      </c>
      <c r="E434" s="132" t="s">
        <v>931</v>
      </c>
      <c r="F434" s="132" t="s">
        <v>363</v>
      </c>
      <c r="G434" s="133">
        <v>14971</v>
      </c>
      <c r="H434" s="132">
        <v>1980</v>
      </c>
      <c r="I434" s="134">
        <v>41261</v>
      </c>
      <c r="J434" s="135"/>
    </row>
    <row r="435" spans="1:10" ht="16.5" customHeight="1" x14ac:dyDescent="0.25">
      <c r="A435" s="130" t="s">
        <v>7280</v>
      </c>
      <c r="B435" s="131" t="str">
        <f t="shared" si="6"/>
        <v>05875 - Bountiful Monitoring Station</v>
      </c>
      <c r="C435" s="132" t="s">
        <v>932</v>
      </c>
      <c r="D435" s="132" t="s">
        <v>933</v>
      </c>
      <c r="E435" s="132" t="s">
        <v>934</v>
      </c>
      <c r="F435" s="132" t="s">
        <v>712</v>
      </c>
      <c r="G435" s="133">
        <v>560</v>
      </c>
      <c r="H435" s="132">
        <v>2005</v>
      </c>
      <c r="I435" s="134">
        <v>40725</v>
      </c>
      <c r="J435" s="135"/>
    </row>
    <row r="436" spans="1:10" ht="16.5" customHeight="1" x14ac:dyDescent="0.25">
      <c r="A436" s="130" t="s">
        <v>7281</v>
      </c>
      <c r="B436" s="131" t="str">
        <f t="shared" si="6"/>
        <v>05876 - Logan Monitoring Station</v>
      </c>
      <c r="C436" s="132" t="s">
        <v>932</v>
      </c>
      <c r="D436" s="132" t="s">
        <v>935</v>
      </c>
      <c r="E436" s="132" t="s">
        <v>936</v>
      </c>
      <c r="F436" s="132" t="s">
        <v>149</v>
      </c>
      <c r="G436" s="133">
        <v>96</v>
      </c>
      <c r="H436" s="132">
        <v>1982</v>
      </c>
      <c r="I436" s="134">
        <v>40725</v>
      </c>
      <c r="J436" s="135"/>
    </row>
    <row r="437" spans="1:10" ht="16.5" customHeight="1" x14ac:dyDescent="0.25">
      <c r="A437" s="130" t="s">
        <v>7282</v>
      </c>
      <c r="B437" s="131" t="str">
        <f t="shared" si="6"/>
        <v>05881 - Lindon Monitoring Station</v>
      </c>
      <c r="C437" s="132" t="s">
        <v>932</v>
      </c>
      <c r="D437" s="132" t="s">
        <v>937</v>
      </c>
      <c r="E437" s="132" t="s">
        <v>938</v>
      </c>
      <c r="F437" s="132" t="s">
        <v>939</v>
      </c>
      <c r="G437" s="133">
        <v>64</v>
      </c>
      <c r="H437" s="132">
        <v>1976</v>
      </c>
      <c r="I437" s="134">
        <v>40725</v>
      </c>
      <c r="J437" s="135"/>
    </row>
    <row r="438" spans="1:10" ht="16.5" customHeight="1" x14ac:dyDescent="0.25">
      <c r="A438" s="130" t="s">
        <v>7283</v>
      </c>
      <c r="B438" s="131" t="str">
        <f t="shared" si="6"/>
        <v>07093 - Harrisville Air Monitoring Station</v>
      </c>
      <c r="C438" s="132" t="s">
        <v>932</v>
      </c>
      <c r="D438" s="132" t="s">
        <v>940</v>
      </c>
      <c r="E438" s="132" t="s">
        <v>941</v>
      </c>
      <c r="F438" s="132" t="s">
        <v>676</v>
      </c>
      <c r="G438" s="133">
        <v>96</v>
      </c>
      <c r="H438" s="132">
        <v>1982</v>
      </c>
      <c r="I438" s="134">
        <v>40725</v>
      </c>
      <c r="J438" s="135"/>
    </row>
    <row r="439" spans="1:10" ht="16.5" customHeight="1" x14ac:dyDescent="0.25">
      <c r="A439" s="130" t="s">
        <v>7284</v>
      </c>
      <c r="B439" s="131" t="str">
        <f t="shared" si="6"/>
        <v>08635 - Spanish Fork Monitoring Station</v>
      </c>
      <c r="C439" s="132" t="s">
        <v>932</v>
      </c>
      <c r="D439" s="132" t="s">
        <v>942</v>
      </c>
      <c r="E439" s="132" t="s">
        <v>943</v>
      </c>
      <c r="F439" s="132" t="s">
        <v>357</v>
      </c>
      <c r="G439" s="133">
        <v>96</v>
      </c>
      <c r="H439" s="132">
        <v>1996</v>
      </c>
      <c r="I439" s="134">
        <v>40725</v>
      </c>
      <c r="J439" s="135"/>
    </row>
    <row r="440" spans="1:10" ht="16.5" customHeight="1" x14ac:dyDescent="0.25">
      <c r="A440" s="130" t="s">
        <v>7285</v>
      </c>
      <c r="B440" s="131" t="str">
        <f t="shared" si="6"/>
        <v>12505 - Vernal Monitoring Station</v>
      </c>
      <c r="C440" s="132" t="s">
        <v>932</v>
      </c>
      <c r="D440" s="132" t="s">
        <v>944</v>
      </c>
      <c r="E440" s="132" t="s">
        <v>945</v>
      </c>
      <c r="F440" s="132" t="s">
        <v>398</v>
      </c>
      <c r="G440" s="133">
        <v>96</v>
      </c>
      <c r="H440" s="132">
        <v>2010</v>
      </c>
      <c r="I440" s="134">
        <v>40725</v>
      </c>
      <c r="J440" s="135"/>
    </row>
    <row r="441" spans="1:10" ht="16.5" customHeight="1" x14ac:dyDescent="0.25">
      <c r="A441" s="130" t="s">
        <v>7286</v>
      </c>
      <c r="B441" s="131" t="str">
        <f t="shared" si="6"/>
        <v>12507 - Rose Park Monitoring Station</v>
      </c>
      <c r="C441" s="132" t="s">
        <v>932</v>
      </c>
      <c r="D441" s="132" t="s">
        <v>946</v>
      </c>
      <c r="E441" s="132" t="s">
        <v>212</v>
      </c>
      <c r="F441" s="132" t="s">
        <v>145</v>
      </c>
      <c r="G441" s="133">
        <v>96</v>
      </c>
      <c r="H441" s="132">
        <v>2010</v>
      </c>
      <c r="I441" s="134">
        <v>40725</v>
      </c>
      <c r="J441" s="135"/>
    </row>
    <row r="442" spans="1:10" ht="16.5" customHeight="1" x14ac:dyDescent="0.25">
      <c r="A442" s="130" t="s">
        <v>7287</v>
      </c>
      <c r="B442" s="131" t="str">
        <f t="shared" si="6"/>
        <v>13552 - Logan Monitoring Station-II</v>
      </c>
      <c r="C442" s="132" t="s">
        <v>932</v>
      </c>
      <c r="D442" s="132" t="s">
        <v>947</v>
      </c>
      <c r="E442" s="132" t="s">
        <v>936</v>
      </c>
      <c r="F442" s="132" t="s">
        <v>149</v>
      </c>
      <c r="G442" s="133">
        <v>96</v>
      </c>
      <c r="H442" s="132">
        <v>1982</v>
      </c>
      <c r="I442" s="134">
        <v>41450</v>
      </c>
      <c r="J442" s="135"/>
    </row>
    <row r="443" spans="1:10" ht="16.5" customHeight="1" x14ac:dyDescent="0.25">
      <c r="A443" s="130" t="s">
        <v>7288</v>
      </c>
      <c r="B443" s="131" t="str">
        <f t="shared" si="6"/>
        <v>16389 - Fruitland Monitoring Station</v>
      </c>
      <c r="C443" s="132" t="s">
        <v>932</v>
      </c>
      <c r="D443" s="132" t="s">
        <v>948</v>
      </c>
      <c r="E443" s="132" t="s">
        <v>949</v>
      </c>
      <c r="F443" s="132" t="s">
        <v>950</v>
      </c>
      <c r="G443" s="133">
        <v>96</v>
      </c>
      <c r="H443" s="132">
        <v>2010</v>
      </c>
      <c r="I443" s="134">
        <v>40725</v>
      </c>
      <c r="J443" s="135"/>
    </row>
    <row r="444" spans="1:10" ht="16.5" customHeight="1" x14ac:dyDescent="0.25">
      <c r="A444" s="130" t="s">
        <v>7289</v>
      </c>
      <c r="B444" s="131" t="str">
        <f t="shared" si="6"/>
        <v>16390 - Price Monitoring Station</v>
      </c>
      <c r="C444" s="132" t="s">
        <v>932</v>
      </c>
      <c r="D444" s="132" t="s">
        <v>951</v>
      </c>
      <c r="E444" s="132" t="s">
        <v>952</v>
      </c>
      <c r="F444" s="132" t="s">
        <v>374</v>
      </c>
      <c r="G444" s="133">
        <v>96</v>
      </c>
      <c r="H444" s="132">
        <v>2010</v>
      </c>
      <c r="I444" s="134">
        <v>40725</v>
      </c>
      <c r="J444" s="135"/>
    </row>
    <row r="445" spans="1:10" ht="16.5" customHeight="1" x14ac:dyDescent="0.25">
      <c r="A445" s="130" t="s">
        <v>7290</v>
      </c>
      <c r="B445" s="131" t="str">
        <f t="shared" si="6"/>
        <v>17609 - Roosevelt Monitoring Station #1</v>
      </c>
      <c r="C445" s="132" t="s">
        <v>932</v>
      </c>
      <c r="D445" s="132" t="s">
        <v>953</v>
      </c>
      <c r="E445" s="132" t="s">
        <v>954</v>
      </c>
      <c r="F445" s="132" t="s">
        <v>955</v>
      </c>
      <c r="G445" s="133">
        <v>128</v>
      </c>
      <c r="H445" s="132">
        <v>2015</v>
      </c>
      <c r="I445" s="134">
        <v>42066</v>
      </c>
      <c r="J445" s="135"/>
    </row>
    <row r="446" spans="1:10" ht="16.5" customHeight="1" x14ac:dyDescent="0.25">
      <c r="A446" s="130" t="s">
        <v>7291</v>
      </c>
      <c r="B446" s="131" t="str">
        <f t="shared" si="6"/>
        <v>17610 - Hurricane Monitoring Station</v>
      </c>
      <c r="C446" s="132" t="s">
        <v>932</v>
      </c>
      <c r="D446" s="132" t="s">
        <v>956</v>
      </c>
      <c r="E446" s="132" t="s">
        <v>957</v>
      </c>
      <c r="F446" s="132" t="s">
        <v>720</v>
      </c>
      <c r="G446" s="133">
        <v>526</v>
      </c>
      <c r="H446" s="132">
        <v>2015</v>
      </c>
      <c r="I446" s="134">
        <v>42066</v>
      </c>
      <c r="J446" s="135"/>
    </row>
    <row r="447" spans="1:10" ht="16.5" customHeight="1" x14ac:dyDescent="0.25">
      <c r="A447" s="130" t="s">
        <v>7292</v>
      </c>
      <c r="B447" s="131" t="str">
        <f t="shared" si="6"/>
        <v>17665 - Copperview Air Monitoring Station</v>
      </c>
      <c r="C447" s="132" t="s">
        <v>932</v>
      </c>
      <c r="D447" s="132" t="s">
        <v>958</v>
      </c>
      <c r="E447" s="132" t="s">
        <v>959</v>
      </c>
      <c r="F447" s="132" t="s">
        <v>504</v>
      </c>
      <c r="G447" s="133">
        <v>96</v>
      </c>
      <c r="H447" s="132">
        <v>2015</v>
      </c>
      <c r="I447" s="134">
        <v>42164</v>
      </c>
      <c r="J447" s="135"/>
    </row>
    <row r="448" spans="1:10" ht="16.5" customHeight="1" x14ac:dyDescent="0.25">
      <c r="A448" s="130" t="s">
        <v>7293</v>
      </c>
      <c r="B448" s="131" t="str">
        <f t="shared" si="6"/>
        <v>17666 - Erda Air Monitoring Station</v>
      </c>
      <c r="C448" s="132" t="s">
        <v>932</v>
      </c>
      <c r="D448" s="132" t="s">
        <v>960</v>
      </c>
      <c r="E448" s="132" t="s">
        <v>961</v>
      </c>
      <c r="F448" s="132" t="s">
        <v>303</v>
      </c>
      <c r="G448" s="133">
        <v>120</v>
      </c>
      <c r="H448" s="132">
        <v>2015</v>
      </c>
      <c r="I448" s="134">
        <v>42164</v>
      </c>
      <c r="J448" s="135"/>
    </row>
    <row r="449" spans="1:10" ht="16.5" customHeight="1" x14ac:dyDescent="0.25">
      <c r="A449" s="130" t="s">
        <v>7294</v>
      </c>
      <c r="B449" s="131" t="str">
        <f t="shared" si="6"/>
        <v>17667 - Herriman Air Monitoring Station</v>
      </c>
      <c r="C449" s="132" t="s">
        <v>932</v>
      </c>
      <c r="D449" s="132" t="s">
        <v>962</v>
      </c>
      <c r="E449" s="132" t="s">
        <v>963</v>
      </c>
      <c r="F449" s="132" t="s">
        <v>780</v>
      </c>
      <c r="G449" s="133">
        <v>120</v>
      </c>
      <c r="H449" s="132">
        <v>2015</v>
      </c>
      <c r="I449" s="134">
        <v>42164</v>
      </c>
      <c r="J449" s="135"/>
    </row>
    <row r="450" spans="1:10" ht="16.5" customHeight="1" x14ac:dyDescent="0.25">
      <c r="A450" s="130" t="s">
        <v>7295</v>
      </c>
      <c r="B450" s="131" t="str">
        <f t="shared" si="6"/>
        <v>17668 - Smithfield</v>
      </c>
      <c r="C450" s="132" t="s">
        <v>932</v>
      </c>
      <c r="D450" s="132" t="s">
        <v>964</v>
      </c>
      <c r="E450" s="132" t="s">
        <v>965</v>
      </c>
      <c r="F450" s="132" t="s">
        <v>964</v>
      </c>
      <c r="G450" s="133">
        <v>96</v>
      </c>
      <c r="H450" s="132">
        <v>2015</v>
      </c>
      <c r="I450" s="134">
        <v>42164</v>
      </c>
      <c r="J450" s="135"/>
    </row>
    <row r="451" spans="1:10" ht="16.5" customHeight="1" x14ac:dyDescent="0.25">
      <c r="A451" s="130" t="s">
        <v>7296</v>
      </c>
      <c r="B451" s="131" t="str">
        <f t="shared" si="6"/>
        <v>17957 - Hawthorne #1</v>
      </c>
      <c r="C451" s="132" t="s">
        <v>932</v>
      </c>
      <c r="D451" s="132" t="s">
        <v>966</v>
      </c>
      <c r="E451" s="132" t="s">
        <v>967</v>
      </c>
      <c r="F451" s="132" t="s">
        <v>968</v>
      </c>
      <c r="G451" s="133">
        <v>128</v>
      </c>
      <c r="H451" s="132">
        <v>2008</v>
      </c>
      <c r="I451" s="134">
        <v>42536</v>
      </c>
      <c r="J451" s="135"/>
    </row>
    <row r="452" spans="1:10" ht="16.5" customHeight="1" x14ac:dyDescent="0.25">
      <c r="A452" s="130" t="s">
        <v>7297</v>
      </c>
      <c r="B452" s="131" t="str">
        <f t="shared" ref="B452:B515" si="7">_xlfn.CONCAT(A452," - ",D452)</f>
        <v>17958 - Hawthorne #2</v>
      </c>
      <c r="C452" s="132" t="s">
        <v>932</v>
      </c>
      <c r="D452" s="132" t="s">
        <v>969</v>
      </c>
      <c r="E452" s="132" t="s">
        <v>967</v>
      </c>
      <c r="F452" s="132" t="s">
        <v>968</v>
      </c>
      <c r="G452" s="133">
        <v>128</v>
      </c>
      <c r="H452" s="132">
        <v>2010</v>
      </c>
      <c r="I452" s="134">
        <v>42536</v>
      </c>
      <c r="J452" s="135"/>
    </row>
    <row r="453" spans="1:10" ht="16.5" customHeight="1" x14ac:dyDescent="0.25">
      <c r="A453" s="130" t="s">
        <v>7298</v>
      </c>
      <c r="B453" s="131" t="str">
        <f t="shared" si="7"/>
        <v>17961 - Roosevelt Monitoring Station #2</v>
      </c>
      <c r="C453" s="132" t="s">
        <v>932</v>
      </c>
      <c r="D453" s="132" t="s">
        <v>970</v>
      </c>
      <c r="E453" s="132" t="s">
        <v>971</v>
      </c>
      <c r="F453" s="132" t="s">
        <v>955</v>
      </c>
      <c r="G453" s="133">
        <v>96</v>
      </c>
      <c r="H453" s="132">
        <v>2015</v>
      </c>
      <c r="I453" s="134">
        <v>42536</v>
      </c>
      <c r="J453" s="135"/>
    </row>
    <row r="454" spans="1:10" ht="16.5" customHeight="1" x14ac:dyDescent="0.25">
      <c r="A454" s="130" t="s">
        <v>7299</v>
      </c>
      <c r="B454" s="131" t="str">
        <f t="shared" si="7"/>
        <v>18005 - DEQ - Technical Support Center</v>
      </c>
      <c r="C454" s="132" t="s">
        <v>932</v>
      </c>
      <c r="D454" s="132" t="s">
        <v>972</v>
      </c>
      <c r="E454" s="132" t="s">
        <v>973</v>
      </c>
      <c r="F454" s="132" t="s">
        <v>968</v>
      </c>
      <c r="G454" s="133">
        <v>21500</v>
      </c>
      <c r="H454" s="132">
        <v>2019</v>
      </c>
      <c r="I454" s="134">
        <v>42600</v>
      </c>
      <c r="J454" s="135"/>
    </row>
    <row r="455" spans="1:10" ht="16.5" customHeight="1" x14ac:dyDescent="0.25">
      <c r="A455" s="130" t="s">
        <v>7300</v>
      </c>
      <c r="B455" s="131" t="str">
        <f t="shared" si="7"/>
        <v>18687 - Enoch Air Monitoring</v>
      </c>
      <c r="C455" s="132" t="s">
        <v>932</v>
      </c>
      <c r="D455" s="132" t="s">
        <v>974</v>
      </c>
      <c r="E455" s="132" t="s">
        <v>975</v>
      </c>
      <c r="F455" s="132" t="s">
        <v>976</v>
      </c>
      <c r="G455" s="133">
        <v>120</v>
      </c>
      <c r="H455" s="132">
        <v>2019</v>
      </c>
      <c r="I455" s="134">
        <v>43635</v>
      </c>
      <c r="J455" s="135"/>
    </row>
    <row r="456" spans="1:10" ht="16.5" customHeight="1" x14ac:dyDescent="0.25">
      <c r="A456" s="130" t="s">
        <v>7301</v>
      </c>
      <c r="B456" s="131" t="str">
        <f t="shared" si="7"/>
        <v>18689 - Salt Lake County Near Road</v>
      </c>
      <c r="C456" s="132" t="s">
        <v>932</v>
      </c>
      <c r="D456" s="132" t="s">
        <v>977</v>
      </c>
      <c r="E456" s="132" t="s">
        <v>978</v>
      </c>
      <c r="F456" s="132" t="s">
        <v>540</v>
      </c>
      <c r="G456" s="133">
        <v>120</v>
      </c>
      <c r="H456" s="132">
        <v>2019</v>
      </c>
      <c r="I456" s="134">
        <v>43635</v>
      </c>
      <c r="J456" s="135"/>
    </row>
    <row r="457" spans="1:10" ht="16.5" customHeight="1" x14ac:dyDescent="0.25">
      <c r="A457" s="130" t="s">
        <v>7302</v>
      </c>
      <c r="B457" s="131" t="str">
        <f t="shared" si="7"/>
        <v>18690 - Smithfield Air Monitoring Station</v>
      </c>
      <c r="C457" s="132" t="s">
        <v>932</v>
      </c>
      <c r="D457" s="132" t="s">
        <v>979</v>
      </c>
      <c r="E457" s="132" t="s">
        <v>980</v>
      </c>
      <c r="F457" s="132" t="s">
        <v>964</v>
      </c>
      <c r="G457" s="133">
        <v>120</v>
      </c>
      <c r="H457" s="132">
        <v>2019</v>
      </c>
      <c r="I457" s="134">
        <v>43635</v>
      </c>
      <c r="J457" s="135"/>
    </row>
    <row r="458" spans="1:10" ht="16.5" customHeight="1" x14ac:dyDescent="0.25">
      <c r="A458" s="130" t="s">
        <v>7303</v>
      </c>
      <c r="B458" s="131" t="str">
        <f t="shared" si="7"/>
        <v>18733 - Escalante Air Monitoring</v>
      </c>
      <c r="C458" s="132" t="s">
        <v>932</v>
      </c>
      <c r="D458" s="132" t="s">
        <v>981</v>
      </c>
      <c r="E458" s="132" t="s">
        <v>982</v>
      </c>
      <c r="F458" s="132" t="s">
        <v>983</v>
      </c>
      <c r="G458" s="133">
        <v>120</v>
      </c>
      <c r="H458" s="132">
        <v>2019</v>
      </c>
      <c r="I458" s="134">
        <v>43636</v>
      </c>
      <c r="J458" s="135"/>
    </row>
    <row r="459" spans="1:10" ht="16.5" customHeight="1" x14ac:dyDescent="0.25">
      <c r="A459" s="130" t="s">
        <v>7304</v>
      </c>
      <c r="B459" s="131" t="str">
        <f t="shared" si="7"/>
        <v>18855 - Monticello Academy Station</v>
      </c>
      <c r="C459" s="132" t="s">
        <v>932</v>
      </c>
      <c r="D459" s="132" t="s">
        <v>984</v>
      </c>
      <c r="E459" s="132" t="s">
        <v>985</v>
      </c>
      <c r="F459" s="132" t="s">
        <v>280</v>
      </c>
      <c r="G459" s="133">
        <v>560</v>
      </c>
      <c r="H459" s="132">
        <v>2019</v>
      </c>
      <c r="I459" s="134">
        <v>43980</v>
      </c>
      <c r="J459" s="135"/>
    </row>
    <row r="460" spans="1:10" ht="16.5" customHeight="1" x14ac:dyDescent="0.25">
      <c r="A460" s="130" t="s">
        <v>7305</v>
      </c>
      <c r="B460" s="131" t="str">
        <f t="shared" si="7"/>
        <v>105331 - UofU Air Monitoring Station</v>
      </c>
      <c r="C460" s="132" t="s">
        <v>932</v>
      </c>
      <c r="D460" s="132" t="s">
        <v>986</v>
      </c>
      <c r="E460" s="132" t="s">
        <v>987</v>
      </c>
      <c r="F460" s="132" t="s">
        <v>145</v>
      </c>
      <c r="G460" s="133">
        <v>600</v>
      </c>
      <c r="H460" s="132">
        <v>2023</v>
      </c>
      <c r="I460" s="134">
        <v>45292</v>
      </c>
      <c r="J460" s="135"/>
    </row>
    <row r="461" spans="1:10" ht="16.5" customHeight="1" x14ac:dyDescent="0.25">
      <c r="A461" s="130" t="s">
        <v>7306</v>
      </c>
      <c r="B461" s="131" t="str">
        <f t="shared" si="7"/>
        <v>109633 - DEQ Vernal</v>
      </c>
      <c r="C461" s="132" t="s">
        <v>932</v>
      </c>
      <c r="D461" s="132" t="s">
        <v>988</v>
      </c>
      <c r="E461" s="132" t="s">
        <v>989</v>
      </c>
      <c r="F461" s="132" t="s">
        <v>398</v>
      </c>
      <c r="G461" s="133">
        <v>2792</v>
      </c>
      <c r="H461" s="132">
        <v>1988</v>
      </c>
      <c r="I461" s="134">
        <v>45742</v>
      </c>
      <c r="J461" s="135"/>
    </row>
    <row r="462" spans="1:10" ht="16.5" customHeight="1" x14ac:dyDescent="0.25">
      <c r="A462" s="130" t="s">
        <v>7307</v>
      </c>
      <c r="B462" s="131" t="str">
        <f t="shared" si="7"/>
        <v>104943 - Block 407 38 North G Street 6 Plex</v>
      </c>
      <c r="C462" s="132" t="s">
        <v>994</v>
      </c>
      <c r="D462" s="132" t="s">
        <v>995</v>
      </c>
      <c r="E462" s="132" t="s">
        <v>996</v>
      </c>
      <c r="F462" s="132" t="s">
        <v>145</v>
      </c>
      <c r="G462" s="133">
        <v>4653</v>
      </c>
      <c r="H462" s="132">
        <v>1896</v>
      </c>
      <c r="I462" s="134">
        <v>45239</v>
      </c>
      <c r="J462" s="135"/>
    </row>
    <row r="463" spans="1:10" ht="16.5" customHeight="1" x14ac:dyDescent="0.25">
      <c r="A463" s="130" t="s">
        <v>7308</v>
      </c>
      <c r="B463" s="131" t="str">
        <f t="shared" si="7"/>
        <v>105477 - Block 407 520-522 East 1st Ave SLC</v>
      </c>
      <c r="C463" s="132" t="s">
        <v>994</v>
      </c>
      <c r="D463" s="132" t="s">
        <v>997</v>
      </c>
      <c r="E463" s="132" t="s">
        <v>998</v>
      </c>
      <c r="F463" s="132" t="s">
        <v>145</v>
      </c>
      <c r="G463" s="135"/>
      <c r="H463" s="132">
        <v>1915</v>
      </c>
      <c r="I463" s="134">
        <v>45315</v>
      </c>
      <c r="J463" s="135"/>
    </row>
    <row r="464" spans="1:10" ht="16.5" customHeight="1" x14ac:dyDescent="0.25">
      <c r="A464" s="130" t="s">
        <v>7309</v>
      </c>
      <c r="B464" s="131" t="str">
        <f t="shared" si="7"/>
        <v>107023 - Block 407 34 North G Street</v>
      </c>
      <c r="C464" s="132" t="s">
        <v>994</v>
      </c>
      <c r="D464" s="132" t="s">
        <v>999</v>
      </c>
      <c r="E464" s="132" t="s">
        <v>1000</v>
      </c>
      <c r="F464" s="132" t="s">
        <v>145</v>
      </c>
      <c r="G464" s="133">
        <v>3671</v>
      </c>
      <c r="H464" s="132">
        <v>1896</v>
      </c>
      <c r="I464" s="134">
        <v>45490</v>
      </c>
      <c r="J464" s="135"/>
    </row>
    <row r="465" spans="1:10" ht="16.5" customHeight="1" x14ac:dyDescent="0.25">
      <c r="A465" s="130" t="s">
        <v>7310</v>
      </c>
      <c r="B465" s="131" t="str">
        <f t="shared" si="7"/>
        <v>07564 - Engine Shop</v>
      </c>
      <c r="C465" s="132" t="s">
        <v>1001</v>
      </c>
      <c r="D465" s="132" t="s">
        <v>1002</v>
      </c>
      <c r="E465" s="132" t="s">
        <v>1003</v>
      </c>
      <c r="F465" s="132" t="s">
        <v>717</v>
      </c>
      <c r="G465" s="133">
        <v>11300</v>
      </c>
      <c r="H465" s="132">
        <v>1993</v>
      </c>
      <c r="I465" s="134">
        <v>40725</v>
      </c>
      <c r="J465" s="135"/>
    </row>
    <row r="466" spans="1:10" ht="16.5" customHeight="1" x14ac:dyDescent="0.25">
      <c r="A466" s="130" t="s">
        <v>7311</v>
      </c>
      <c r="B466" s="131" t="str">
        <f t="shared" si="7"/>
        <v>12076 - Office/Depot</v>
      </c>
      <c r="C466" s="132" t="s">
        <v>1001</v>
      </c>
      <c r="D466" s="132" t="s">
        <v>1004</v>
      </c>
      <c r="E466" s="132" t="s">
        <v>1005</v>
      </c>
      <c r="F466" s="132" t="s">
        <v>717</v>
      </c>
      <c r="G466" s="133">
        <v>5228</v>
      </c>
      <c r="H466" s="132">
        <v>2001</v>
      </c>
      <c r="I466" s="134">
        <v>40725</v>
      </c>
      <c r="J466" s="135"/>
    </row>
    <row r="467" spans="1:10" ht="16.5" customHeight="1" x14ac:dyDescent="0.25">
      <c r="A467" s="130" t="s">
        <v>7312</v>
      </c>
      <c r="B467" s="131" t="str">
        <f t="shared" si="7"/>
        <v>18547 - Coach Storage Building</v>
      </c>
      <c r="C467" s="132" t="s">
        <v>1001</v>
      </c>
      <c r="D467" s="132" t="s">
        <v>1006</v>
      </c>
      <c r="E467" s="132" t="s">
        <v>1007</v>
      </c>
      <c r="F467" s="132" t="s">
        <v>717</v>
      </c>
      <c r="G467" s="133">
        <v>30000</v>
      </c>
      <c r="H467" s="132">
        <v>2019</v>
      </c>
      <c r="I467" s="134">
        <v>43563</v>
      </c>
      <c r="J467" s="135"/>
    </row>
    <row r="468" spans="1:10" ht="16.5" customHeight="1" x14ac:dyDescent="0.25">
      <c r="A468" s="130" t="s">
        <v>7313</v>
      </c>
      <c r="B468" s="131" t="str">
        <f t="shared" si="7"/>
        <v>18685 - Compressor Shed</v>
      </c>
      <c r="C468" s="132" t="s">
        <v>1001</v>
      </c>
      <c r="D468" s="132" t="s">
        <v>1008</v>
      </c>
      <c r="E468" s="132" t="s">
        <v>1009</v>
      </c>
      <c r="F468" s="132" t="s">
        <v>1010</v>
      </c>
      <c r="G468" s="133">
        <v>120</v>
      </c>
      <c r="H468" s="132">
        <v>2006</v>
      </c>
      <c r="I468" s="134">
        <v>43640</v>
      </c>
      <c r="J468" s="135"/>
    </row>
    <row r="469" spans="1:10" ht="16.5" customHeight="1" x14ac:dyDescent="0.25">
      <c r="A469" s="130" t="s">
        <v>7314</v>
      </c>
      <c r="B469" s="131" t="str">
        <f t="shared" si="7"/>
        <v>06575 - MTECH PROVO</v>
      </c>
      <c r="C469" s="132" t="s">
        <v>1011</v>
      </c>
      <c r="D469" s="132" t="s">
        <v>1012</v>
      </c>
      <c r="E469" s="132" t="s">
        <v>1013</v>
      </c>
      <c r="F469" s="132" t="s">
        <v>313</v>
      </c>
      <c r="G469" s="133">
        <v>57797</v>
      </c>
      <c r="H469" s="132">
        <v>1989</v>
      </c>
      <c r="I469" s="134">
        <v>40725</v>
      </c>
      <c r="J469" s="135"/>
    </row>
    <row r="470" spans="1:10" ht="16.5" customHeight="1" x14ac:dyDescent="0.25">
      <c r="A470" s="130" t="s">
        <v>7315</v>
      </c>
      <c r="B470" s="131" t="str">
        <f t="shared" si="7"/>
        <v>08712 - MTECH OREM A</v>
      </c>
      <c r="C470" s="132" t="s">
        <v>1011</v>
      </c>
      <c r="D470" s="132" t="s">
        <v>1014</v>
      </c>
      <c r="E470" s="132" t="s">
        <v>1015</v>
      </c>
      <c r="F470" s="132" t="s">
        <v>298</v>
      </c>
      <c r="G470" s="133">
        <v>33372</v>
      </c>
      <c r="H470" s="132">
        <v>1997</v>
      </c>
      <c r="I470" s="134">
        <v>40725</v>
      </c>
      <c r="J470" s="135"/>
    </row>
    <row r="471" spans="1:10" ht="16.5" customHeight="1" x14ac:dyDescent="0.25">
      <c r="A471" s="130" t="s">
        <v>7316</v>
      </c>
      <c r="B471" s="131" t="str">
        <f t="shared" si="7"/>
        <v>10564 - MTECH SPANISH FORK A</v>
      </c>
      <c r="C471" s="132" t="s">
        <v>1011</v>
      </c>
      <c r="D471" s="132" t="s">
        <v>1016</v>
      </c>
      <c r="E471" s="132" t="s">
        <v>1017</v>
      </c>
      <c r="F471" s="132" t="s">
        <v>357</v>
      </c>
      <c r="G471" s="133">
        <v>22963</v>
      </c>
      <c r="H471" s="132">
        <v>2006</v>
      </c>
      <c r="I471" s="134">
        <v>40725</v>
      </c>
      <c r="J471" s="135"/>
    </row>
    <row r="472" spans="1:10" ht="16.5" customHeight="1" x14ac:dyDescent="0.25">
      <c r="A472" s="130" t="s">
        <v>7317</v>
      </c>
      <c r="B472" s="131" t="str">
        <f t="shared" si="7"/>
        <v>10565 - MTECH SPANISH FORK B</v>
      </c>
      <c r="C472" s="132" t="s">
        <v>1011</v>
      </c>
      <c r="D472" s="132" t="s">
        <v>1018</v>
      </c>
      <c r="E472" s="132" t="s">
        <v>1019</v>
      </c>
      <c r="F472" s="132" t="s">
        <v>357</v>
      </c>
      <c r="G472" s="133">
        <v>12805</v>
      </c>
      <c r="H472" s="132">
        <v>2005</v>
      </c>
      <c r="I472" s="134">
        <v>40725</v>
      </c>
      <c r="J472" s="135"/>
    </row>
    <row r="473" spans="1:10" ht="16.5" customHeight="1" x14ac:dyDescent="0.25">
      <c r="A473" s="130" t="s">
        <v>7318</v>
      </c>
      <c r="B473" s="131" t="str">
        <f t="shared" si="7"/>
        <v>10841 - MTECH LEHI A</v>
      </c>
      <c r="C473" s="132" t="s">
        <v>1011</v>
      </c>
      <c r="D473" s="132" t="s">
        <v>1020</v>
      </c>
      <c r="E473" s="132" t="s">
        <v>1021</v>
      </c>
      <c r="F473" s="132" t="s">
        <v>1022</v>
      </c>
      <c r="G473" s="133">
        <v>91259</v>
      </c>
      <c r="H473" s="132">
        <v>2007</v>
      </c>
      <c r="I473" s="134">
        <v>40725</v>
      </c>
      <c r="J473" s="135"/>
    </row>
    <row r="474" spans="1:10" ht="16.5" customHeight="1" x14ac:dyDescent="0.25">
      <c r="A474" s="130" t="s">
        <v>7319</v>
      </c>
      <c r="B474" s="131" t="str">
        <f t="shared" si="7"/>
        <v>13150 - MTECH LEHI D</v>
      </c>
      <c r="C474" s="132" t="s">
        <v>1011</v>
      </c>
      <c r="D474" s="132" t="s">
        <v>1023</v>
      </c>
      <c r="E474" s="132" t="s">
        <v>1024</v>
      </c>
      <c r="F474" s="132" t="s">
        <v>1022</v>
      </c>
      <c r="G474" s="133">
        <v>6123</v>
      </c>
      <c r="H474" s="132">
        <v>2012</v>
      </c>
      <c r="I474" s="134">
        <v>41091</v>
      </c>
      <c r="J474" s="135"/>
    </row>
    <row r="475" spans="1:10" ht="16.5" customHeight="1" x14ac:dyDescent="0.25">
      <c r="A475" s="130" t="s">
        <v>7320</v>
      </c>
      <c r="B475" s="131" t="str">
        <f t="shared" si="7"/>
        <v>17263 - MTECH LEHI C</v>
      </c>
      <c r="C475" s="132" t="s">
        <v>1011</v>
      </c>
      <c r="D475" s="132" t="s">
        <v>1025</v>
      </c>
      <c r="E475" s="132" t="s">
        <v>1026</v>
      </c>
      <c r="F475" s="135"/>
      <c r="G475" s="133">
        <v>6468</v>
      </c>
      <c r="H475" s="132">
        <v>2011</v>
      </c>
      <c r="I475" s="134">
        <v>41814</v>
      </c>
      <c r="J475" s="135"/>
    </row>
    <row r="476" spans="1:10" ht="16.5" customHeight="1" x14ac:dyDescent="0.25">
      <c r="A476" s="130" t="s">
        <v>7321</v>
      </c>
      <c r="B476" s="131" t="str">
        <f t="shared" si="7"/>
        <v>17755 - MTECH LEHI B</v>
      </c>
      <c r="C476" s="132" t="s">
        <v>1011</v>
      </c>
      <c r="D476" s="132" t="s">
        <v>1027</v>
      </c>
      <c r="E476" s="132" t="s">
        <v>1028</v>
      </c>
      <c r="F476" s="132" t="s">
        <v>1022</v>
      </c>
      <c r="G476" s="133">
        <v>89000</v>
      </c>
      <c r="H476" s="132">
        <v>2020</v>
      </c>
      <c r="I476" s="134">
        <v>42264</v>
      </c>
      <c r="J476" s="135"/>
    </row>
    <row r="477" spans="1:10" ht="16.5" customHeight="1" x14ac:dyDescent="0.25">
      <c r="A477" s="130" t="s">
        <v>7322</v>
      </c>
      <c r="B477" s="131" t="str">
        <f t="shared" si="7"/>
        <v>102858 - MTECH PAYSON A</v>
      </c>
      <c r="C477" s="132" t="s">
        <v>1011</v>
      </c>
      <c r="D477" s="132" t="s">
        <v>1029</v>
      </c>
      <c r="E477" s="132" t="s">
        <v>1030</v>
      </c>
      <c r="F477" s="132" t="s">
        <v>1031</v>
      </c>
      <c r="G477" s="133">
        <v>92064</v>
      </c>
      <c r="H477" s="132">
        <v>2025</v>
      </c>
      <c r="I477" s="134">
        <v>44804</v>
      </c>
      <c r="J477" s="135"/>
    </row>
    <row r="478" spans="1:10" ht="16.5" customHeight="1" x14ac:dyDescent="0.25">
      <c r="A478" s="130" t="s">
        <v>7323</v>
      </c>
      <c r="B478" s="131" t="str">
        <f t="shared" si="7"/>
        <v>00491 - LPCC-Seedling Package/Storage</v>
      </c>
      <c r="C478" s="132" t="s">
        <v>1032</v>
      </c>
      <c r="D478" s="132" t="s">
        <v>1033</v>
      </c>
      <c r="E478" s="132" t="s">
        <v>1034</v>
      </c>
      <c r="F478" s="132" t="s">
        <v>214</v>
      </c>
      <c r="G478" s="133">
        <v>10000</v>
      </c>
      <c r="H478" s="132">
        <v>1976</v>
      </c>
      <c r="I478" s="134">
        <v>40725</v>
      </c>
      <c r="J478" s="135"/>
    </row>
    <row r="479" spans="1:10" ht="16.5" customHeight="1" x14ac:dyDescent="0.25">
      <c r="A479" s="130" t="s">
        <v>7324</v>
      </c>
      <c r="B479" s="131" t="str">
        <f t="shared" si="7"/>
        <v>00492 - LPCC-Nursery Office (Draper)</v>
      </c>
      <c r="C479" s="132" t="s">
        <v>1032</v>
      </c>
      <c r="D479" s="132" t="s">
        <v>1035</v>
      </c>
      <c r="E479" s="132" t="s">
        <v>1034</v>
      </c>
      <c r="F479" s="132" t="s">
        <v>214</v>
      </c>
      <c r="G479" s="133">
        <v>2500</v>
      </c>
      <c r="H479" s="132">
        <v>1977</v>
      </c>
      <c r="I479" s="134">
        <v>40725</v>
      </c>
      <c r="J479" s="135"/>
    </row>
    <row r="480" spans="1:10" ht="16.5" customHeight="1" x14ac:dyDescent="0.25">
      <c r="A480" s="130" t="s">
        <v>7325</v>
      </c>
      <c r="B480" s="131" t="str">
        <f t="shared" si="7"/>
        <v>01758 - LPCC Cellar Building</v>
      </c>
      <c r="C480" s="132" t="s">
        <v>1032</v>
      </c>
      <c r="D480" s="132" t="s">
        <v>1036</v>
      </c>
      <c r="E480" s="132" t="s">
        <v>1034</v>
      </c>
      <c r="F480" s="132" t="s">
        <v>214</v>
      </c>
      <c r="G480" s="133">
        <v>5000</v>
      </c>
      <c r="H480" s="132">
        <v>1989</v>
      </c>
      <c r="I480" s="134">
        <v>40725</v>
      </c>
      <c r="J480" s="135"/>
    </row>
    <row r="481" spans="1:10" ht="16.5" customHeight="1" x14ac:dyDescent="0.25">
      <c r="A481" s="130" t="s">
        <v>7326</v>
      </c>
      <c r="B481" s="131" t="str">
        <f t="shared" si="7"/>
        <v>01760 - LPCC Quonset Building</v>
      </c>
      <c r="C481" s="132" t="s">
        <v>1032</v>
      </c>
      <c r="D481" s="132" t="s">
        <v>1037</v>
      </c>
      <c r="E481" s="132" t="s">
        <v>1034</v>
      </c>
      <c r="F481" s="132" t="s">
        <v>214</v>
      </c>
      <c r="G481" s="133">
        <v>3200</v>
      </c>
      <c r="H481" s="132">
        <v>1980</v>
      </c>
      <c r="I481" s="134">
        <v>40725</v>
      </c>
      <c r="J481" s="135"/>
    </row>
    <row r="482" spans="1:10" ht="16.5" customHeight="1" x14ac:dyDescent="0.25">
      <c r="A482" s="130" t="s">
        <v>7327</v>
      </c>
      <c r="B482" s="131" t="str">
        <f t="shared" si="7"/>
        <v>06954 - Little Willow Storage Tank</v>
      </c>
      <c r="C482" s="132" t="s">
        <v>1032</v>
      </c>
      <c r="D482" s="132" t="s">
        <v>1038</v>
      </c>
      <c r="E482" s="132" t="s">
        <v>1034</v>
      </c>
      <c r="F482" s="132" t="s">
        <v>214</v>
      </c>
      <c r="G482" s="133">
        <v>1800</v>
      </c>
      <c r="H482" s="132">
        <v>1970</v>
      </c>
      <c r="I482" s="134">
        <v>40725</v>
      </c>
      <c r="J482" s="135"/>
    </row>
    <row r="483" spans="1:10" ht="16.5" customHeight="1" x14ac:dyDescent="0.25">
      <c r="A483" s="130" t="s">
        <v>7328</v>
      </c>
      <c r="B483" s="131" t="str">
        <f t="shared" si="7"/>
        <v>08458 - Fire Equipment Maint/Office</v>
      </c>
      <c r="C483" s="132" t="s">
        <v>1032</v>
      </c>
      <c r="D483" s="132" t="s">
        <v>1039</v>
      </c>
      <c r="E483" s="132" t="s">
        <v>1034</v>
      </c>
      <c r="F483" s="132" t="s">
        <v>214</v>
      </c>
      <c r="G483" s="133">
        <v>2400</v>
      </c>
      <c r="H483" s="132">
        <v>1997</v>
      </c>
      <c r="I483" s="134">
        <v>40725</v>
      </c>
      <c r="J483" s="135"/>
    </row>
    <row r="484" spans="1:10" ht="16.5" customHeight="1" x14ac:dyDescent="0.25">
      <c r="A484" s="130" t="s">
        <v>7329</v>
      </c>
      <c r="B484" s="131" t="str">
        <f t="shared" si="7"/>
        <v>10615 - LPCC Wildfire Service Building</v>
      </c>
      <c r="C484" s="132" t="s">
        <v>1032</v>
      </c>
      <c r="D484" s="132" t="s">
        <v>1040</v>
      </c>
      <c r="E484" s="132" t="s">
        <v>1041</v>
      </c>
      <c r="F484" s="132" t="s">
        <v>214</v>
      </c>
      <c r="G484" s="133">
        <v>4700</v>
      </c>
      <c r="H484" s="132">
        <v>2006</v>
      </c>
      <c r="I484" s="134">
        <v>40725</v>
      </c>
      <c r="J484" s="135"/>
    </row>
    <row r="485" spans="1:10" ht="16.5" customHeight="1" x14ac:dyDescent="0.25">
      <c r="A485" s="130" t="s">
        <v>7330</v>
      </c>
      <c r="B485" s="131" t="str">
        <f t="shared" si="7"/>
        <v>16104 - Storage Building (Cedar City Office Bldg)</v>
      </c>
      <c r="C485" s="132" t="s">
        <v>1032</v>
      </c>
      <c r="D485" s="132" t="s">
        <v>1042</v>
      </c>
      <c r="E485" s="132" t="s">
        <v>1043</v>
      </c>
      <c r="F485" s="132" t="s">
        <v>315</v>
      </c>
      <c r="G485" s="133">
        <v>3600</v>
      </c>
      <c r="H485" s="132">
        <v>2010</v>
      </c>
      <c r="I485" s="134">
        <v>40725</v>
      </c>
      <c r="J485" s="135"/>
    </row>
    <row r="486" spans="1:10" ht="16.5" customHeight="1" x14ac:dyDescent="0.25">
      <c r="A486" s="130" t="s">
        <v>7331</v>
      </c>
      <c r="B486" s="131" t="str">
        <f t="shared" si="7"/>
        <v>18326 - Richfield Interagency Fire Center</v>
      </c>
      <c r="C486" s="132" t="s">
        <v>1032</v>
      </c>
      <c r="D486" s="132" t="s">
        <v>1044</v>
      </c>
      <c r="E486" s="132" t="s">
        <v>1045</v>
      </c>
      <c r="F486" s="132" t="s">
        <v>373</v>
      </c>
      <c r="G486" s="133">
        <v>3799</v>
      </c>
      <c r="H486" s="132">
        <v>2019</v>
      </c>
      <c r="I486" s="134">
        <v>43412</v>
      </c>
      <c r="J486" s="135"/>
    </row>
    <row r="487" spans="1:10" ht="16.5" customHeight="1" x14ac:dyDescent="0.25">
      <c r="A487" s="130" t="s">
        <v>7332</v>
      </c>
      <c r="B487" s="131" t="str">
        <f t="shared" si="7"/>
        <v>18560 - Tioga Outhouse</v>
      </c>
      <c r="C487" s="132" t="s">
        <v>1032</v>
      </c>
      <c r="D487" s="132" t="s">
        <v>1046</v>
      </c>
      <c r="E487" s="132" t="s">
        <v>1047</v>
      </c>
      <c r="F487" s="132" t="s">
        <v>1048</v>
      </c>
      <c r="G487" s="133">
        <v>171</v>
      </c>
      <c r="H487" s="132">
        <v>2016</v>
      </c>
      <c r="I487" s="134">
        <v>43621</v>
      </c>
      <c r="J487" s="135"/>
    </row>
    <row r="488" spans="1:10" ht="16.5" customHeight="1" x14ac:dyDescent="0.25">
      <c r="A488" s="130" t="s">
        <v>7333</v>
      </c>
      <c r="B488" s="131" t="str">
        <f t="shared" si="7"/>
        <v>18561 - Tioga Outhouse</v>
      </c>
      <c r="C488" s="132" t="s">
        <v>1032</v>
      </c>
      <c r="D488" s="132" t="s">
        <v>1046</v>
      </c>
      <c r="E488" s="132" t="s">
        <v>1047</v>
      </c>
      <c r="F488" s="132" t="s">
        <v>1048</v>
      </c>
      <c r="G488" s="133">
        <v>171</v>
      </c>
      <c r="H488" s="132">
        <v>2016</v>
      </c>
      <c r="I488" s="134">
        <v>43621</v>
      </c>
      <c r="J488" s="135"/>
    </row>
    <row r="489" spans="1:10" ht="16.5" customHeight="1" x14ac:dyDescent="0.25">
      <c r="A489" s="130" t="s">
        <v>7334</v>
      </c>
      <c r="B489" s="131" t="str">
        <f t="shared" si="7"/>
        <v>18562 - Tioga Outhouse</v>
      </c>
      <c r="C489" s="132" t="s">
        <v>1032</v>
      </c>
      <c r="D489" s="132" t="s">
        <v>1046</v>
      </c>
      <c r="E489" s="132" t="s">
        <v>1047</v>
      </c>
      <c r="F489" s="132" t="s">
        <v>1048</v>
      </c>
      <c r="G489" s="133">
        <v>171</v>
      </c>
      <c r="H489" s="132">
        <v>2016</v>
      </c>
      <c r="I489" s="134">
        <v>43621</v>
      </c>
      <c r="J489" s="135"/>
    </row>
    <row r="490" spans="1:10" ht="16.5" customHeight="1" x14ac:dyDescent="0.25">
      <c r="A490" s="130" t="s">
        <v>7335</v>
      </c>
      <c r="B490" s="131" t="str">
        <f t="shared" si="7"/>
        <v>102852 - Richfield Fire Cache</v>
      </c>
      <c r="C490" s="132" t="s">
        <v>1032</v>
      </c>
      <c r="D490" s="132" t="s">
        <v>1049</v>
      </c>
      <c r="E490" s="132" t="s">
        <v>1050</v>
      </c>
      <c r="F490" s="132" t="s">
        <v>373</v>
      </c>
      <c r="G490" s="133">
        <v>11637</v>
      </c>
      <c r="H490" s="132">
        <v>2023</v>
      </c>
      <c r="I490" s="134">
        <v>44804</v>
      </c>
      <c r="J490" s="135"/>
    </row>
    <row r="491" spans="1:10" ht="16.5" customHeight="1" x14ac:dyDescent="0.25">
      <c r="A491" s="130" t="s">
        <v>7336</v>
      </c>
      <c r="B491" s="131" t="str">
        <f t="shared" si="7"/>
        <v>05959 - LPCC Pesticide Building</v>
      </c>
      <c r="C491" s="132" t="s">
        <v>1032</v>
      </c>
      <c r="D491" s="132" t="s">
        <v>1051</v>
      </c>
      <c r="E491" s="135"/>
      <c r="F491" s="135"/>
      <c r="G491" s="133">
        <v>192</v>
      </c>
      <c r="H491" s="132">
        <v>1951</v>
      </c>
      <c r="I491" s="134">
        <v>40725</v>
      </c>
      <c r="J491" s="135"/>
    </row>
    <row r="492" spans="1:10" ht="16.5" customHeight="1" x14ac:dyDescent="0.25">
      <c r="A492" s="130" t="s">
        <v>7337</v>
      </c>
      <c r="B492" s="131" t="str">
        <f t="shared" si="7"/>
        <v>109465 - San Rafael Energy Lab</v>
      </c>
      <c r="C492" s="132" t="s">
        <v>1052</v>
      </c>
      <c r="D492" s="132" t="s">
        <v>1053</v>
      </c>
      <c r="E492" s="132" t="s">
        <v>1054</v>
      </c>
      <c r="F492" s="132" t="s">
        <v>1055</v>
      </c>
      <c r="G492" s="133">
        <v>40000</v>
      </c>
      <c r="H492" s="132">
        <v>1980</v>
      </c>
      <c r="I492" s="134">
        <v>45706</v>
      </c>
      <c r="J492" s="135"/>
    </row>
    <row r="493" spans="1:10" ht="16.5" customHeight="1" x14ac:dyDescent="0.25">
      <c r="A493" s="130" t="s">
        <v>7338</v>
      </c>
      <c r="B493" s="131" t="str">
        <f t="shared" si="7"/>
        <v>04842 - Maintenance Shop Building</v>
      </c>
      <c r="C493" s="132" t="s">
        <v>1056</v>
      </c>
      <c r="D493" s="132" t="s">
        <v>1057</v>
      </c>
      <c r="E493" s="132" t="s">
        <v>1058</v>
      </c>
      <c r="F493" s="132" t="s">
        <v>145</v>
      </c>
      <c r="G493" s="133">
        <v>33200</v>
      </c>
      <c r="H493" s="132">
        <v>1985</v>
      </c>
      <c r="I493" s="134">
        <v>40725</v>
      </c>
      <c r="J493" s="135"/>
    </row>
    <row r="494" spans="1:10" ht="16.5" customHeight="1" x14ac:dyDescent="0.25">
      <c r="A494" s="130" t="s">
        <v>7339</v>
      </c>
      <c r="B494" s="131" t="str">
        <f t="shared" si="7"/>
        <v>09116 - Maintenance Building (Monte Cristo)</v>
      </c>
      <c r="C494" s="132" t="s">
        <v>1056</v>
      </c>
      <c r="D494" s="132" t="s">
        <v>1059</v>
      </c>
      <c r="E494" s="132" t="s">
        <v>1060</v>
      </c>
      <c r="F494" s="132" t="s">
        <v>1061</v>
      </c>
      <c r="G494" s="133">
        <v>3600</v>
      </c>
      <c r="H494" s="132">
        <v>1999</v>
      </c>
      <c r="I494" s="134">
        <v>40725</v>
      </c>
      <c r="J494" s="135"/>
    </row>
    <row r="495" spans="1:10" ht="16.5" customHeight="1" x14ac:dyDescent="0.25">
      <c r="A495" s="130" t="s">
        <v>7340</v>
      </c>
      <c r="B495" s="131" t="str">
        <f t="shared" si="7"/>
        <v>09149 - Office/Maintenance Building</v>
      </c>
      <c r="C495" s="132" t="s">
        <v>1056</v>
      </c>
      <c r="D495" s="132" t="s">
        <v>1062</v>
      </c>
      <c r="E495" s="132" t="s">
        <v>1063</v>
      </c>
      <c r="F495" s="132" t="s">
        <v>1064</v>
      </c>
      <c r="G495" s="133">
        <v>3000</v>
      </c>
      <c r="H495" s="132">
        <v>2000</v>
      </c>
      <c r="I495" s="134">
        <v>40725</v>
      </c>
      <c r="J495" s="135"/>
    </row>
    <row r="496" spans="1:10" ht="16.5" customHeight="1" x14ac:dyDescent="0.25">
      <c r="A496" s="130" t="s">
        <v>7341</v>
      </c>
      <c r="B496" s="131" t="str">
        <f t="shared" si="7"/>
        <v>09452 - Bullfrog Storage</v>
      </c>
      <c r="C496" s="132" t="s">
        <v>1056</v>
      </c>
      <c r="D496" s="132" t="s">
        <v>1065</v>
      </c>
      <c r="E496" s="132" t="s">
        <v>1066</v>
      </c>
      <c r="F496" s="132" t="s">
        <v>1067</v>
      </c>
      <c r="G496" s="133">
        <v>1000</v>
      </c>
      <c r="H496" s="132">
        <v>2001</v>
      </c>
      <c r="I496" s="134">
        <v>40725</v>
      </c>
      <c r="J496" s="135"/>
    </row>
    <row r="497" spans="1:10" ht="16.5" customHeight="1" x14ac:dyDescent="0.25">
      <c r="A497" s="130" t="s">
        <v>7342</v>
      </c>
      <c r="B497" s="131" t="str">
        <f t="shared" si="7"/>
        <v>09453 - Bullfrog Office/Residence</v>
      </c>
      <c r="C497" s="132" t="s">
        <v>1056</v>
      </c>
      <c r="D497" s="132" t="s">
        <v>1068</v>
      </c>
      <c r="E497" s="132" t="s">
        <v>1069</v>
      </c>
      <c r="F497" s="132" t="s">
        <v>1067</v>
      </c>
      <c r="G497" s="133">
        <v>2500</v>
      </c>
      <c r="H497" s="132">
        <v>2001</v>
      </c>
      <c r="I497" s="134">
        <v>40725</v>
      </c>
      <c r="J497" s="135"/>
    </row>
    <row r="498" spans="1:10" ht="16.5" customHeight="1" x14ac:dyDescent="0.25">
      <c r="A498" s="130" t="s">
        <v>7343</v>
      </c>
      <c r="B498" s="131" t="str">
        <f t="shared" si="7"/>
        <v>09774 - Snowcat Shed</v>
      </c>
      <c r="C498" s="132" t="s">
        <v>1056</v>
      </c>
      <c r="D498" s="132" t="s">
        <v>1070</v>
      </c>
      <c r="E498" s="132" t="s">
        <v>1071</v>
      </c>
      <c r="F498" s="132" t="s">
        <v>1048</v>
      </c>
      <c r="G498" s="133">
        <v>2800</v>
      </c>
      <c r="H498" s="132">
        <v>2001</v>
      </c>
      <c r="I498" s="134">
        <v>40725</v>
      </c>
      <c r="J498" s="135"/>
    </row>
    <row r="499" spans="1:10" ht="16.5" customHeight="1" x14ac:dyDescent="0.25">
      <c r="A499" s="130" t="s">
        <v>7344</v>
      </c>
      <c r="B499" s="131" t="str">
        <f t="shared" si="7"/>
        <v>09789 - Fairview Snowcat Shed</v>
      </c>
      <c r="C499" s="132" t="s">
        <v>1056</v>
      </c>
      <c r="D499" s="132" t="s">
        <v>1072</v>
      </c>
      <c r="E499" s="132" t="s">
        <v>1073</v>
      </c>
      <c r="F499" s="132" t="s">
        <v>1074</v>
      </c>
      <c r="G499" s="133">
        <v>1500</v>
      </c>
      <c r="H499" s="132">
        <v>2003</v>
      </c>
      <c r="I499" s="134">
        <v>40725</v>
      </c>
      <c r="J499" s="135"/>
    </row>
    <row r="500" spans="1:10" ht="16.5" customHeight="1" x14ac:dyDescent="0.25">
      <c r="A500" s="130" t="s">
        <v>7345</v>
      </c>
      <c r="B500" s="131" t="str">
        <f t="shared" si="7"/>
        <v>10610 - Maintenance Building</v>
      </c>
      <c r="C500" s="132" t="s">
        <v>1056</v>
      </c>
      <c r="D500" s="132" t="s">
        <v>1075</v>
      </c>
      <c r="E500" s="132" t="s">
        <v>1076</v>
      </c>
      <c r="F500" s="132" t="s">
        <v>1077</v>
      </c>
      <c r="G500" s="133">
        <v>2400</v>
      </c>
      <c r="H500" s="132">
        <v>1970</v>
      </c>
      <c r="I500" s="134">
        <v>40725</v>
      </c>
      <c r="J500" s="135"/>
    </row>
    <row r="501" spans="1:10" ht="16.5" customHeight="1" x14ac:dyDescent="0.25">
      <c r="A501" s="130" t="s">
        <v>7346</v>
      </c>
      <c r="B501" s="131" t="str">
        <f t="shared" si="7"/>
        <v>10613 - Snowcat Shed (Rockport)</v>
      </c>
      <c r="C501" s="132" t="s">
        <v>1056</v>
      </c>
      <c r="D501" s="132" t="s">
        <v>1078</v>
      </c>
      <c r="E501" s="132" t="s">
        <v>1079</v>
      </c>
      <c r="F501" s="132" t="s">
        <v>1080</v>
      </c>
      <c r="G501" s="133">
        <v>2000</v>
      </c>
      <c r="H501" s="132">
        <v>1978</v>
      </c>
      <c r="I501" s="134">
        <v>40725</v>
      </c>
      <c r="J501" s="135"/>
    </row>
    <row r="502" spans="1:10" ht="16.5" customHeight="1" x14ac:dyDescent="0.25">
      <c r="A502" s="130" t="s">
        <v>7347</v>
      </c>
      <c r="B502" s="131" t="str">
        <f t="shared" si="7"/>
        <v>104325 - Ranger Residence</v>
      </c>
      <c r="C502" s="132" t="s">
        <v>1056</v>
      </c>
      <c r="D502" s="132" t="s">
        <v>1081</v>
      </c>
      <c r="E502" s="132" t="s">
        <v>1082</v>
      </c>
      <c r="F502" s="132" t="s">
        <v>1064</v>
      </c>
      <c r="G502" s="133">
        <v>1509</v>
      </c>
      <c r="H502" s="132">
        <v>2009</v>
      </c>
      <c r="I502" s="134">
        <v>45119</v>
      </c>
      <c r="J502" s="135"/>
    </row>
    <row r="503" spans="1:10" ht="16.5" customHeight="1" x14ac:dyDescent="0.25">
      <c r="A503" s="130" t="s">
        <v>7348</v>
      </c>
      <c r="B503" s="131" t="str">
        <f t="shared" si="7"/>
        <v>106796 - Mirror Lake Snowcat Shed</v>
      </c>
      <c r="C503" s="132" t="s">
        <v>1056</v>
      </c>
      <c r="D503" s="132" t="s">
        <v>1083</v>
      </c>
      <c r="E503" s="132" t="s">
        <v>1084</v>
      </c>
      <c r="F503" s="135"/>
      <c r="G503" s="133">
        <v>2223</v>
      </c>
      <c r="H503" s="132">
        <v>2024</v>
      </c>
      <c r="I503" s="134">
        <v>45383</v>
      </c>
      <c r="J503" s="135"/>
    </row>
    <row r="504" spans="1:10" ht="16.5" customHeight="1" x14ac:dyDescent="0.25">
      <c r="A504" s="130" t="s">
        <v>7349</v>
      </c>
      <c r="B504" s="131" t="str">
        <f t="shared" si="7"/>
        <v>112858 - Ranger Residence Dutch John</v>
      </c>
      <c r="C504" s="132" t="s">
        <v>1056</v>
      </c>
      <c r="D504" s="132" t="s">
        <v>1085</v>
      </c>
      <c r="E504" s="132" t="s">
        <v>1086</v>
      </c>
      <c r="F504" s="132" t="s">
        <v>1087</v>
      </c>
      <c r="G504" s="133">
        <v>1584</v>
      </c>
      <c r="H504" s="132">
        <v>2006</v>
      </c>
      <c r="I504" s="134">
        <v>46071</v>
      </c>
      <c r="J504" s="135"/>
    </row>
    <row r="505" spans="1:10" ht="16.5" customHeight="1" x14ac:dyDescent="0.25">
      <c r="A505" s="130" t="s">
        <v>7350</v>
      </c>
      <c r="B505" s="131" t="str">
        <f t="shared" si="7"/>
        <v>00017 - #2 Entrance Station (Willard) North</v>
      </c>
      <c r="C505" s="132" t="s">
        <v>1088</v>
      </c>
      <c r="D505" s="132" t="s">
        <v>1089</v>
      </c>
      <c r="E505" s="132" t="s">
        <v>1090</v>
      </c>
      <c r="F505" s="132" t="s">
        <v>1091</v>
      </c>
      <c r="G505" s="133">
        <v>75</v>
      </c>
      <c r="H505" s="132">
        <v>2002</v>
      </c>
      <c r="I505" s="134">
        <v>40725</v>
      </c>
      <c r="J505" s="135"/>
    </row>
    <row r="506" spans="1:10" ht="16.5" customHeight="1" x14ac:dyDescent="0.25">
      <c r="A506" s="130" t="s">
        <v>7351</v>
      </c>
      <c r="B506" s="131" t="str">
        <f t="shared" si="7"/>
        <v>00020 - Willard Bay Recr Shop #2</v>
      </c>
      <c r="C506" s="132" t="s">
        <v>1088</v>
      </c>
      <c r="D506" s="132" t="s">
        <v>1092</v>
      </c>
      <c r="E506" s="132" t="s">
        <v>1090</v>
      </c>
      <c r="F506" s="132" t="s">
        <v>1091</v>
      </c>
      <c r="G506" s="133">
        <v>859</v>
      </c>
      <c r="H506" s="132">
        <v>1991</v>
      </c>
      <c r="I506" s="134">
        <v>40725</v>
      </c>
      <c r="J506" s="135"/>
    </row>
    <row r="507" spans="1:10" ht="16.5" customHeight="1" x14ac:dyDescent="0.25">
      <c r="A507" s="130" t="s">
        <v>7352</v>
      </c>
      <c r="B507" s="131" t="str">
        <f t="shared" si="7"/>
        <v>00023 - Willard Bay Recr North Docks</v>
      </c>
      <c r="C507" s="132" t="s">
        <v>1088</v>
      </c>
      <c r="D507" s="132" t="s">
        <v>1093</v>
      </c>
      <c r="E507" s="132" t="s">
        <v>1090</v>
      </c>
      <c r="F507" s="132" t="s">
        <v>1091</v>
      </c>
      <c r="G507" s="133">
        <v>1060</v>
      </c>
      <c r="H507" s="132">
        <v>1985</v>
      </c>
      <c r="I507" s="134">
        <v>40725</v>
      </c>
      <c r="J507" s="135"/>
    </row>
    <row r="508" spans="1:10" ht="16.5" customHeight="1" x14ac:dyDescent="0.25">
      <c r="A508" s="130" t="s">
        <v>7353</v>
      </c>
      <c r="B508" s="131" t="str">
        <f t="shared" si="7"/>
        <v>00024 - Willard Bay Recr South Docks</v>
      </c>
      <c r="C508" s="132" t="s">
        <v>1088</v>
      </c>
      <c r="D508" s="132" t="s">
        <v>1094</v>
      </c>
      <c r="E508" s="132" t="s">
        <v>1095</v>
      </c>
      <c r="F508" s="132" t="s">
        <v>1091</v>
      </c>
      <c r="G508" s="133">
        <v>2182</v>
      </c>
      <c r="H508" s="132">
        <v>1975</v>
      </c>
      <c r="I508" s="134">
        <v>40725</v>
      </c>
      <c r="J508" s="135"/>
    </row>
    <row r="509" spans="1:10" ht="16.5" customHeight="1" x14ac:dyDescent="0.25">
      <c r="A509" s="130" t="s">
        <v>7354</v>
      </c>
      <c r="B509" s="131" t="str">
        <f t="shared" si="7"/>
        <v>00154 - Office Entrance Station (Green River)</v>
      </c>
      <c r="C509" s="132" t="s">
        <v>1088</v>
      </c>
      <c r="D509" s="132" t="s">
        <v>1096</v>
      </c>
      <c r="E509" s="132" t="s">
        <v>1097</v>
      </c>
      <c r="F509" s="132" t="s">
        <v>1098</v>
      </c>
      <c r="G509" s="133">
        <v>240</v>
      </c>
      <c r="H509" s="132">
        <v>1968</v>
      </c>
      <c r="I509" s="134">
        <v>40725</v>
      </c>
      <c r="J509" s="135"/>
    </row>
    <row r="510" spans="1:10" ht="16.5" customHeight="1" x14ac:dyDescent="0.25">
      <c r="A510" s="130" t="s">
        <v>7355</v>
      </c>
      <c r="B510" s="131" t="str">
        <f t="shared" si="7"/>
        <v>00169 - Rest Room Group Use (Dead Horse Point)</v>
      </c>
      <c r="C510" s="132" t="s">
        <v>1088</v>
      </c>
      <c r="D510" s="132" t="s">
        <v>1099</v>
      </c>
      <c r="E510" s="132" t="s">
        <v>1100</v>
      </c>
      <c r="F510" s="132" t="s">
        <v>143</v>
      </c>
      <c r="G510" s="133">
        <v>128</v>
      </c>
      <c r="H510" s="132">
        <v>1987</v>
      </c>
      <c r="I510" s="134">
        <v>40725</v>
      </c>
      <c r="J510" s="135"/>
    </row>
    <row r="511" spans="1:10" ht="16.5" customHeight="1" x14ac:dyDescent="0.25">
      <c r="A511" s="130" t="s">
        <v>7356</v>
      </c>
      <c r="B511" s="131" t="str">
        <f t="shared" si="7"/>
        <v>00170 - Storage Shed (Dead Horse Point)</v>
      </c>
      <c r="C511" s="132" t="s">
        <v>1088</v>
      </c>
      <c r="D511" s="132" t="s">
        <v>1101</v>
      </c>
      <c r="E511" s="132" t="s">
        <v>1100</v>
      </c>
      <c r="F511" s="132" t="s">
        <v>143</v>
      </c>
      <c r="G511" s="133">
        <v>288</v>
      </c>
      <c r="H511" s="132">
        <v>1971</v>
      </c>
      <c r="I511" s="134">
        <v>40725</v>
      </c>
      <c r="J511" s="135"/>
    </row>
    <row r="512" spans="1:10" ht="16.5" customHeight="1" x14ac:dyDescent="0.25">
      <c r="A512" s="130" t="s">
        <v>7357</v>
      </c>
      <c r="B512" s="131" t="str">
        <f t="shared" si="7"/>
        <v>00171 - Triplex Residence (Dead Horse Point)</v>
      </c>
      <c r="C512" s="132" t="s">
        <v>1088</v>
      </c>
      <c r="D512" s="132" t="s">
        <v>1102</v>
      </c>
      <c r="E512" s="132" t="s">
        <v>1100</v>
      </c>
      <c r="F512" s="132" t="s">
        <v>143</v>
      </c>
      <c r="G512" s="133">
        <v>1872</v>
      </c>
      <c r="H512" s="132">
        <v>1971</v>
      </c>
      <c r="I512" s="134">
        <v>40725</v>
      </c>
      <c r="J512" s="135"/>
    </row>
    <row r="513" spans="1:10" ht="16.5" customHeight="1" x14ac:dyDescent="0.25">
      <c r="A513" s="130" t="s">
        <v>7358</v>
      </c>
      <c r="B513" s="131" t="str">
        <f t="shared" si="7"/>
        <v>00172 - Point Restroom</v>
      </c>
      <c r="C513" s="132" t="s">
        <v>1088</v>
      </c>
      <c r="D513" s="132" t="s">
        <v>1103</v>
      </c>
      <c r="E513" s="132" t="s">
        <v>1104</v>
      </c>
      <c r="F513" s="132" t="s">
        <v>143</v>
      </c>
      <c r="G513" s="133">
        <v>671</v>
      </c>
      <c r="H513" s="132">
        <v>2010</v>
      </c>
      <c r="I513" s="134">
        <v>40725</v>
      </c>
      <c r="J513" s="135"/>
    </row>
    <row r="514" spans="1:10" ht="16.5" customHeight="1" x14ac:dyDescent="0.25">
      <c r="A514" s="130" t="s">
        <v>7359</v>
      </c>
      <c r="B514" s="131" t="str">
        <f t="shared" si="7"/>
        <v>00173 - Residence 2 (Dead Horse Point)</v>
      </c>
      <c r="C514" s="132" t="s">
        <v>1088</v>
      </c>
      <c r="D514" s="132" t="s">
        <v>1105</v>
      </c>
      <c r="E514" s="132" t="s">
        <v>1100</v>
      </c>
      <c r="F514" s="132" t="s">
        <v>143</v>
      </c>
      <c r="G514" s="133">
        <v>2000</v>
      </c>
      <c r="H514" s="132">
        <v>1967</v>
      </c>
      <c r="I514" s="134">
        <v>40725</v>
      </c>
      <c r="J514" s="135"/>
    </row>
    <row r="515" spans="1:10" ht="16.5" customHeight="1" x14ac:dyDescent="0.25">
      <c r="A515" s="130" t="s">
        <v>7360</v>
      </c>
      <c r="B515" s="131" t="str">
        <f t="shared" si="7"/>
        <v>00183 - Carriage Museum (Frontier Homestead)</v>
      </c>
      <c r="C515" s="132" t="s">
        <v>1088</v>
      </c>
      <c r="D515" s="132" t="s">
        <v>1106</v>
      </c>
      <c r="E515" s="132" t="s">
        <v>1107</v>
      </c>
      <c r="F515" s="132" t="s">
        <v>315</v>
      </c>
      <c r="G515" s="133">
        <v>10800</v>
      </c>
      <c r="H515" s="132">
        <v>1981</v>
      </c>
      <c r="I515" s="134">
        <v>40725</v>
      </c>
      <c r="J515" s="135"/>
    </row>
    <row r="516" spans="1:10" ht="16.5" customHeight="1" x14ac:dyDescent="0.25">
      <c r="A516" s="130" t="s">
        <v>7361</v>
      </c>
      <c r="B516" s="131" t="str">
        <f t="shared" ref="B516:B579" si="8">_xlfn.CONCAT(A516," - ",D516)</f>
        <v>00218 - Restroom/Shower</v>
      </c>
      <c r="C516" s="132" t="s">
        <v>1088</v>
      </c>
      <c r="D516" s="132" t="s">
        <v>1108</v>
      </c>
      <c r="E516" s="132" t="s">
        <v>1109</v>
      </c>
      <c r="F516" s="132" t="s">
        <v>1110</v>
      </c>
      <c r="G516" s="133">
        <v>500</v>
      </c>
      <c r="H516" s="132">
        <v>1970</v>
      </c>
      <c r="I516" s="134">
        <v>40725</v>
      </c>
      <c r="J516" s="135"/>
    </row>
    <row r="517" spans="1:10" ht="16.5" customHeight="1" x14ac:dyDescent="0.25">
      <c r="A517" s="130" t="s">
        <v>7362</v>
      </c>
      <c r="B517" s="131" t="str">
        <f t="shared" si="8"/>
        <v>00220 - Maintenance Building</v>
      </c>
      <c r="C517" s="132" t="s">
        <v>1088</v>
      </c>
      <c r="D517" s="132" t="s">
        <v>1075</v>
      </c>
      <c r="E517" s="132" t="s">
        <v>1109</v>
      </c>
      <c r="F517" s="132" t="s">
        <v>1110</v>
      </c>
      <c r="G517" s="133">
        <v>1200</v>
      </c>
      <c r="H517" s="132">
        <v>1970</v>
      </c>
      <c r="I517" s="134">
        <v>40725</v>
      </c>
      <c r="J517" s="135"/>
    </row>
    <row r="518" spans="1:10" ht="16.5" customHeight="1" x14ac:dyDescent="0.25">
      <c r="A518" s="130" t="s">
        <v>7363</v>
      </c>
      <c r="B518" s="131" t="str">
        <f t="shared" si="8"/>
        <v>00225 - Statehouse (Territorial)</v>
      </c>
      <c r="C518" s="132" t="s">
        <v>1088</v>
      </c>
      <c r="D518" s="132" t="s">
        <v>1111</v>
      </c>
      <c r="E518" s="132" t="s">
        <v>1112</v>
      </c>
      <c r="F518" s="132" t="s">
        <v>1113</v>
      </c>
      <c r="G518" s="133">
        <v>5800</v>
      </c>
      <c r="H518" s="132">
        <v>1855</v>
      </c>
      <c r="I518" s="134">
        <v>40725</v>
      </c>
      <c r="J518" s="135"/>
    </row>
    <row r="519" spans="1:10" ht="16.5" customHeight="1" x14ac:dyDescent="0.25">
      <c r="A519" s="130" t="s">
        <v>7364</v>
      </c>
      <c r="B519" s="131" t="str">
        <f t="shared" si="8"/>
        <v>00230 - Entry Building-Big Rock (East Canyon)</v>
      </c>
      <c r="C519" s="132" t="s">
        <v>1088</v>
      </c>
      <c r="D519" s="132" t="s">
        <v>1114</v>
      </c>
      <c r="E519" s="132" t="s">
        <v>1115</v>
      </c>
      <c r="F519" s="132" t="s">
        <v>1116</v>
      </c>
      <c r="G519" s="133">
        <v>60</v>
      </c>
      <c r="H519" s="132">
        <v>1975</v>
      </c>
      <c r="I519" s="134">
        <v>40725</v>
      </c>
      <c r="J519" s="135"/>
    </row>
    <row r="520" spans="1:10" ht="16.5" customHeight="1" x14ac:dyDescent="0.25">
      <c r="A520" s="130" t="s">
        <v>7365</v>
      </c>
      <c r="B520" s="131" t="str">
        <f t="shared" si="8"/>
        <v>00585 - Old Stagecoach Inn</v>
      </c>
      <c r="C520" s="132" t="s">
        <v>1088</v>
      </c>
      <c r="D520" s="132" t="s">
        <v>1117</v>
      </c>
      <c r="E520" s="132" t="s">
        <v>1118</v>
      </c>
      <c r="F520" s="132" t="s">
        <v>1119</v>
      </c>
      <c r="G520" s="133">
        <v>3483</v>
      </c>
      <c r="H520" s="132">
        <v>1855</v>
      </c>
      <c r="I520" s="134">
        <v>40725</v>
      </c>
      <c r="J520" s="135"/>
    </row>
    <row r="521" spans="1:10" ht="16.5" customHeight="1" x14ac:dyDescent="0.25">
      <c r="A521" s="130" t="s">
        <v>7366</v>
      </c>
      <c r="B521" s="131" t="str">
        <f t="shared" si="8"/>
        <v>00595 - Visitor Contact Center</v>
      </c>
      <c r="C521" s="132" t="s">
        <v>1088</v>
      </c>
      <c r="D521" s="132" t="s">
        <v>1120</v>
      </c>
      <c r="E521" s="132" t="s">
        <v>1121</v>
      </c>
      <c r="F521" s="132" t="s">
        <v>313</v>
      </c>
      <c r="G521" s="133">
        <v>5000</v>
      </c>
      <c r="H521" s="132">
        <v>2001</v>
      </c>
      <c r="I521" s="134">
        <v>40725</v>
      </c>
      <c r="J521" s="135"/>
    </row>
    <row r="522" spans="1:10" ht="16.5" customHeight="1" x14ac:dyDescent="0.25">
      <c r="A522" s="130" t="s">
        <v>7367</v>
      </c>
      <c r="B522" s="131" t="str">
        <f t="shared" si="8"/>
        <v>00683 - Ranger Residence (WMSP)</v>
      </c>
      <c r="C522" s="132" t="s">
        <v>1088</v>
      </c>
      <c r="D522" s="132" t="s">
        <v>1122</v>
      </c>
      <c r="E522" s="132" t="s">
        <v>1123</v>
      </c>
      <c r="F522" s="132" t="s">
        <v>1124</v>
      </c>
      <c r="G522" s="133">
        <v>4425</v>
      </c>
      <c r="H522" s="132">
        <v>1976</v>
      </c>
      <c r="I522" s="134">
        <v>40725</v>
      </c>
      <c r="J522" s="135"/>
    </row>
    <row r="523" spans="1:10" ht="16.5" customHeight="1" x14ac:dyDescent="0.25">
      <c r="A523" s="130" t="s">
        <v>7368</v>
      </c>
      <c r="B523" s="131" t="str">
        <f t="shared" si="8"/>
        <v>00684 - E.C. Epperson Home</v>
      </c>
      <c r="C523" s="132" t="s">
        <v>1088</v>
      </c>
      <c r="D523" s="132" t="s">
        <v>1125</v>
      </c>
      <c r="E523" s="132" t="s">
        <v>1123</v>
      </c>
      <c r="F523" s="132" t="s">
        <v>1124</v>
      </c>
      <c r="G523" s="133">
        <v>1464</v>
      </c>
      <c r="H523" s="132">
        <v>1935</v>
      </c>
      <c r="I523" s="134">
        <v>40725</v>
      </c>
      <c r="J523" s="135"/>
    </row>
    <row r="524" spans="1:10" ht="16.5" customHeight="1" x14ac:dyDescent="0.25">
      <c r="A524" s="130" t="s">
        <v>7369</v>
      </c>
      <c r="B524" s="131" t="str">
        <f t="shared" si="8"/>
        <v>00685 - Chalet Building</v>
      </c>
      <c r="C524" s="132" t="s">
        <v>1088</v>
      </c>
      <c r="D524" s="132" t="s">
        <v>1126</v>
      </c>
      <c r="E524" s="132" t="s">
        <v>1123</v>
      </c>
      <c r="F524" s="132" t="s">
        <v>1124</v>
      </c>
      <c r="G524" s="133">
        <v>5280</v>
      </c>
      <c r="H524" s="132">
        <v>1967</v>
      </c>
      <c r="I524" s="134">
        <v>40725</v>
      </c>
      <c r="J524" s="135"/>
    </row>
    <row r="525" spans="1:10" ht="16.5" customHeight="1" x14ac:dyDescent="0.25">
      <c r="A525" s="130" t="s">
        <v>7370</v>
      </c>
      <c r="B525" s="131" t="str">
        <f t="shared" si="8"/>
        <v>00686 - Clubhouse/Pro Shop (WMSP)</v>
      </c>
      <c r="C525" s="132" t="s">
        <v>1088</v>
      </c>
      <c r="D525" s="132" t="s">
        <v>1127</v>
      </c>
      <c r="E525" s="132" t="s">
        <v>1128</v>
      </c>
      <c r="F525" s="132" t="s">
        <v>1124</v>
      </c>
      <c r="G525" s="133">
        <v>16457</v>
      </c>
      <c r="H525" s="132">
        <v>1998</v>
      </c>
      <c r="I525" s="134">
        <v>40725</v>
      </c>
      <c r="J525" s="135"/>
    </row>
    <row r="526" spans="1:10" ht="16.5" customHeight="1" x14ac:dyDescent="0.25">
      <c r="A526" s="130" t="s">
        <v>7371</v>
      </c>
      <c r="B526" s="131" t="str">
        <f t="shared" si="8"/>
        <v>00688 - Information Center (WMSP)</v>
      </c>
      <c r="C526" s="132" t="s">
        <v>1088</v>
      </c>
      <c r="D526" s="132" t="s">
        <v>1129</v>
      </c>
      <c r="E526" s="132" t="s">
        <v>1123</v>
      </c>
      <c r="F526" s="132" t="s">
        <v>1124</v>
      </c>
      <c r="G526" s="133">
        <v>7100</v>
      </c>
      <c r="H526" s="132">
        <v>1974</v>
      </c>
      <c r="I526" s="134">
        <v>40725</v>
      </c>
      <c r="J526" s="135"/>
    </row>
    <row r="527" spans="1:10" ht="16.5" customHeight="1" x14ac:dyDescent="0.25">
      <c r="A527" s="130" t="s">
        <v>7372</v>
      </c>
      <c r="B527" s="131" t="str">
        <f t="shared" si="8"/>
        <v>00845 - Maintenance/Office Building (Willard) North</v>
      </c>
      <c r="C527" s="132" t="s">
        <v>1088</v>
      </c>
      <c r="D527" s="132" t="s">
        <v>1130</v>
      </c>
      <c r="E527" s="132" t="s">
        <v>1090</v>
      </c>
      <c r="F527" s="132" t="s">
        <v>1091</v>
      </c>
      <c r="G527" s="133">
        <v>2497</v>
      </c>
      <c r="H527" s="132">
        <v>1967</v>
      </c>
      <c r="I527" s="134">
        <v>40725</v>
      </c>
      <c r="J527" s="135"/>
    </row>
    <row r="528" spans="1:10" ht="16.5" customHeight="1" x14ac:dyDescent="0.25">
      <c r="A528" s="130" t="s">
        <v>7373</v>
      </c>
      <c r="B528" s="131" t="str">
        <f t="shared" si="8"/>
        <v>00847 - Storage Building (Willard) North</v>
      </c>
      <c r="C528" s="132" t="s">
        <v>1088</v>
      </c>
      <c r="D528" s="132" t="s">
        <v>1131</v>
      </c>
      <c r="E528" s="132" t="s">
        <v>1090</v>
      </c>
      <c r="F528" s="132" t="s">
        <v>1091</v>
      </c>
      <c r="G528" s="133">
        <v>463</v>
      </c>
      <c r="H528" s="132">
        <v>1967</v>
      </c>
      <c r="I528" s="134">
        <v>40725</v>
      </c>
      <c r="J528" s="135"/>
    </row>
    <row r="529" spans="1:10" ht="16.5" customHeight="1" x14ac:dyDescent="0.25">
      <c r="A529" s="130" t="s">
        <v>7374</v>
      </c>
      <c r="B529" s="131" t="str">
        <f t="shared" si="8"/>
        <v>00851 - Residence (Willard)</v>
      </c>
      <c r="C529" s="132" t="s">
        <v>1088</v>
      </c>
      <c r="D529" s="132" t="s">
        <v>1132</v>
      </c>
      <c r="E529" s="132" t="s">
        <v>1090</v>
      </c>
      <c r="F529" s="132" t="s">
        <v>1091</v>
      </c>
      <c r="G529" s="133">
        <v>2103</v>
      </c>
      <c r="H529" s="132">
        <v>1967</v>
      </c>
      <c r="I529" s="134">
        <v>40725</v>
      </c>
      <c r="J529" s="135"/>
    </row>
    <row r="530" spans="1:10" ht="16.5" customHeight="1" x14ac:dyDescent="0.25">
      <c r="A530" s="130" t="s">
        <v>7375</v>
      </c>
      <c r="B530" s="131" t="str">
        <f t="shared" si="8"/>
        <v>00860 - Area Pumphouse (Willard/So)</v>
      </c>
      <c r="C530" s="132" t="s">
        <v>1088</v>
      </c>
      <c r="D530" s="132" t="s">
        <v>1133</v>
      </c>
      <c r="E530" s="132" t="s">
        <v>1134</v>
      </c>
      <c r="F530" s="132" t="s">
        <v>1135</v>
      </c>
      <c r="G530" s="133">
        <v>462</v>
      </c>
      <c r="H530" s="132">
        <v>1981</v>
      </c>
      <c r="I530" s="134">
        <v>40725</v>
      </c>
      <c r="J530" s="135"/>
    </row>
    <row r="531" spans="1:10" ht="16.5" customHeight="1" x14ac:dyDescent="0.25">
      <c r="A531" s="130" t="s">
        <v>7376</v>
      </c>
      <c r="B531" s="131" t="str">
        <f t="shared" si="8"/>
        <v>00906 - Workshop (Hyrum)</v>
      </c>
      <c r="C531" s="132" t="s">
        <v>1088</v>
      </c>
      <c r="D531" s="132" t="s">
        <v>1136</v>
      </c>
      <c r="E531" s="132" t="s">
        <v>1137</v>
      </c>
      <c r="F531" s="132" t="s">
        <v>1138</v>
      </c>
      <c r="G531" s="133">
        <v>1333</v>
      </c>
      <c r="H531" s="132">
        <v>1968</v>
      </c>
      <c r="I531" s="134">
        <v>40725</v>
      </c>
      <c r="J531" s="135"/>
    </row>
    <row r="532" spans="1:10" ht="16.5" customHeight="1" x14ac:dyDescent="0.25">
      <c r="A532" s="130" t="s">
        <v>7377</v>
      </c>
      <c r="B532" s="131" t="str">
        <f t="shared" si="8"/>
        <v>00907 - Restrooms Beach (Hyrum)</v>
      </c>
      <c r="C532" s="132" t="s">
        <v>1088</v>
      </c>
      <c r="D532" s="132" t="s">
        <v>1139</v>
      </c>
      <c r="E532" s="132" t="s">
        <v>1137</v>
      </c>
      <c r="F532" s="132" t="s">
        <v>1138</v>
      </c>
      <c r="G532" s="133">
        <v>828</v>
      </c>
      <c r="H532" s="132">
        <v>1968</v>
      </c>
      <c r="I532" s="134">
        <v>40725</v>
      </c>
      <c r="J532" s="135"/>
    </row>
    <row r="533" spans="1:10" ht="16.5" customHeight="1" x14ac:dyDescent="0.25">
      <c r="A533" s="130" t="s">
        <v>7378</v>
      </c>
      <c r="B533" s="131" t="str">
        <f t="shared" si="8"/>
        <v>01180 - Entrance Station (Scofield)</v>
      </c>
      <c r="C533" s="132" t="s">
        <v>1088</v>
      </c>
      <c r="D533" s="132" t="s">
        <v>1140</v>
      </c>
      <c r="E533" s="132" t="s">
        <v>1141</v>
      </c>
      <c r="F533" s="132" t="s">
        <v>1142</v>
      </c>
      <c r="G533" s="133">
        <v>240</v>
      </c>
      <c r="H533" s="132">
        <v>1987</v>
      </c>
      <c r="I533" s="134">
        <v>40725</v>
      </c>
      <c r="J533" s="135"/>
    </row>
    <row r="534" spans="1:10" ht="16.5" customHeight="1" x14ac:dyDescent="0.25">
      <c r="A534" s="130" t="s">
        <v>7379</v>
      </c>
      <c r="B534" s="131" t="str">
        <f t="shared" si="8"/>
        <v>01184 - Restroom - Mountain View</v>
      </c>
      <c r="C534" s="132" t="s">
        <v>1088</v>
      </c>
      <c r="D534" s="132" t="s">
        <v>1143</v>
      </c>
      <c r="E534" s="132" t="s">
        <v>1141</v>
      </c>
      <c r="F534" s="132" t="s">
        <v>1142</v>
      </c>
      <c r="G534" s="133">
        <v>667</v>
      </c>
      <c r="H534" s="132">
        <v>1992</v>
      </c>
      <c r="I534" s="134">
        <v>40725</v>
      </c>
      <c r="J534" s="135"/>
    </row>
    <row r="535" spans="1:10" ht="16.5" customHeight="1" x14ac:dyDescent="0.25">
      <c r="A535" s="130" t="s">
        <v>7380</v>
      </c>
      <c r="B535" s="131" t="str">
        <f t="shared" si="8"/>
        <v>01185 - Pump Building (Scofield)</v>
      </c>
      <c r="C535" s="132" t="s">
        <v>1088</v>
      </c>
      <c r="D535" s="132" t="s">
        <v>1144</v>
      </c>
      <c r="E535" s="132" t="s">
        <v>1141</v>
      </c>
      <c r="F535" s="132" t="s">
        <v>1142</v>
      </c>
      <c r="G535" s="133">
        <v>36</v>
      </c>
      <c r="H535" s="132">
        <v>1992</v>
      </c>
      <c r="I535" s="134">
        <v>40725</v>
      </c>
      <c r="J535" s="135"/>
    </row>
    <row r="536" spans="1:10" ht="16.5" customHeight="1" x14ac:dyDescent="0.25">
      <c r="A536" s="130" t="s">
        <v>7381</v>
      </c>
      <c r="B536" s="131" t="str">
        <f t="shared" si="8"/>
        <v>01205 - Restroom BB Beach South</v>
      </c>
      <c r="C536" s="132" t="s">
        <v>1088</v>
      </c>
      <c r="D536" s="132" t="s">
        <v>1145</v>
      </c>
      <c r="E536" s="132" t="s">
        <v>1146</v>
      </c>
      <c r="F536" s="132" t="s">
        <v>774</v>
      </c>
      <c r="G536" s="133">
        <v>986</v>
      </c>
      <c r="H536" s="132">
        <v>1977</v>
      </c>
      <c r="I536" s="134">
        <v>40725</v>
      </c>
      <c r="J536" s="135"/>
    </row>
    <row r="537" spans="1:10" ht="16.5" customHeight="1" x14ac:dyDescent="0.25">
      <c r="A537" s="130" t="s">
        <v>7382</v>
      </c>
      <c r="B537" s="131" t="str">
        <f t="shared" si="8"/>
        <v>01207 - Office/Maintenance Shop</v>
      </c>
      <c r="C537" s="132" t="s">
        <v>1088</v>
      </c>
      <c r="D537" s="132" t="s">
        <v>1147</v>
      </c>
      <c r="E537" s="132" t="s">
        <v>1146</v>
      </c>
      <c r="F537" s="132" t="s">
        <v>774</v>
      </c>
      <c r="G537" s="133">
        <v>2768</v>
      </c>
      <c r="H537" s="132">
        <v>1975</v>
      </c>
      <c r="I537" s="134">
        <v>40725</v>
      </c>
      <c r="J537" s="135"/>
    </row>
    <row r="538" spans="1:10" ht="16.5" customHeight="1" x14ac:dyDescent="0.25">
      <c r="A538" s="130" t="s">
        <v>7383</v>
      </c>
      <c r="B538" s="131" t="str">
        <f t="shared" si="8"/>
        <v>01210 - Off Hwy Info Building (Jordan River)</v>
      </c>
      <c r="C538" s="132" t="s">
        <v>1088</v>
      </c>
      <c r="D538" s="132" t="s">
        <v>1148</v>
      </c>
      <c r="E538" s="132" t="s">
        <v>1149</v>
      </c>
      <c r="F538" s="132" t="s">
        <v>145</v>
      </c>
      <c r="G538" s="133">
        <v>1560</v>
      </c>
      <c r="H538" s="132">
        <v>1971</v>
      </c>
      <c r="I538" s="134">
        <v>40725</v>
      </c>
      <c r="J538" s="135"/>
    </row>
    <row r="539" spans="1:10" ht="16.5" customHeight="1" x14ac:dyDescent="0.25">
      <c r="A539" s="130" t="s">
        <v>7384</v>
      </c>
      <c r="B539" s="131" t="str">
        <f t="shared" si="8"/>
        <v>01212 - Chlorine House VC</v>
      </c>
      <c r="C539" s="132" t="s">
        <v>1088</v>
      </c>
      <c r="D539" s="132" t="s">
        <v>1150</v>
      </c>
      <c r="E539" s="132" t="s">
        <v>1151</v>
      </c>
      <c r="F539" s="132" t="s">
        <v>1152</v>
      </c>
      <c r="G539" s="133">
        <v>128</v>
      </c>
      <c r="H539" s="132">
        <v>1993</v>
      </c>
      <c r="I539" s="134">
        <v>40725</v>
      </c>
      <c r="J539" s="135"/>
    </row>
    <row r="540" spans="1:10" ht="16.5" customHeight="1" x14ac:dyDescent="0.25">
      <c r="A540" s="130" t="s">
        <v>7385</v>
      </c>
      <c r="B540" s="131" t="str">
        <f t="shared" si="8"/>
        <v>01213 - Pump House residence (blue)</v>
      </c>
      <c r="C540" s="132" t="s">
        <v>1088</v>
      </c>
      <c r="D540" s="132" t="s">
        <v>1153</v>
      </c>
      <c r="E540" s="132" t="s">
        <v>1146</v>
      </c>
      <c r="F540" s="132" t="s">
        <v>774</v>
      </c>
      <c r="G540" s="133">
        <v>64</v>
      </c>
      <c r="H540" s="132">
        <v>1969</v>
      </c>
      <c r="I540" s="134">
        <v>40725</v>
      </c>
      <c r="J540" s="135"/>
    </row>
    <row r="541" spans="1:10" ht="16.5" customHeight="1" x14ac:dyDescent="0.25">
      <c r="A541" s="130" t="s">
        <v>7386</v>
      </c>
      <c r="B541" s="131" t="str">
        <f t="shared" si="8"/>
        <v>01214 - Restroom BB Beach North</v>
      </c>
      <c r="C541" s="132" t="s">
        <v>1088</v>
      </c>
      <c r="D541" s="132" t="s">
        <v>1154</v>
      </c>
      <c r="E541" s="132" t="s">
        <v>1146</v>
      </c>
      <c r="F541" s="132" t="s">
        <v>774</v>
      </c>
      <c r="G541" s="133">
        <v>986</v>
      </c>
      <c r="H541" s="132">
        <v>1977</v>
      </c>
      <c r="I541" s="134">
        <v>40725</v>
      </c>
      <c r="J541" s="135"/>
    </row>
    <row r="542" spans="1:10" ht="16.5" customHeight="1" x14ac:dyDescent="0.25">
      <c r="A542" s="130" t="s">
        <v>7387</v>
      </c>
      <c r="B542" s="131" t="str">
        <f t="shared" si="8"/>
        <v>01215 - Beach Pavilion</v>
      </c>
      <c r="C542" s="132" t="s">
        <v>1088</v>
      </c>
      <c r="D542" s="132" t="s">
        <v>1155</v>
      </c>
      <c r="E542" s="132" t="s">
        <v>1146</v>
      </c>
      <c r="F542" s="132" t="s">
        <v>774</v>
      </c>
      <c r="G542" s="133">
        <v>2260</v>
      </c>
      <c r="H542" s="132">
        <v>1977</v>
      </c>
      <c r="I542" s="134">
        <v>40725</v>
      </c>
      <c r="J542" s="135"/>
    </row>
    <row r="543" spans="1:10" ht="16.5" customHeight="1" x14ac:dyDescent="0.25">
      <c r="A543" s="130" t="s">
        <v>7388</v>
      </c>
      <c r="B543" s="131" t="str">
        <f t="shared" si="8"/>
        <v>01218 - Antelope Island Shearing</v>
      </c>
      <c r="C543" s="132" t="s">
        <v>1088</v>
      </c>
      <c r="D543" s="132" t="s">
        <v>1156</v>
      </c>
      <c r="E543" s="132" t="s">
        <v>1146</v>
      </c>
      <c r="F543" s="132" t="s">
        <v>774</v>
      </c>
      <c r="G543" s="133">
        <v>8098</v>
      </c>
      <c r="H543" s="132">
        <v>1905</v>
      </c>
      <c r="I543" s="134">
        <v>40725</v>
      </c>
      <c r="J543" s="135"/>
    </row>
    <row r="544" spans="1:10" ht="16.5" customHeight="1" x14ac:dyDescent="0.25">
      <c r="A544" s="130" t="s">
        <v>7389</v>
      </c>
      <c r="B544" s="131" t="str">
        <f t="shared" si="8"/>
        <v>01234 - Ranch House (So End Antelope)</v>
      </c>
      <c r="C544" s="132" t="s">
        <v>1088</v>
      </c>
      <c r="D544" s="132" t="s">
        <v>1157</v>
      </c>
      <c r="E544" s="132" t="s">
        <v>1146</v>
      </c>
      <c r="F544" s="132" t="s">
        <v>774</v>
      </c>
      <c r="G544" s="133">
        <v>1734</v>
      </c>
      <c r="H544" s="132">
        <v>1853</v>
      </c>
      <c r="I544" s="134">
        <v>40725</v>
      </c>
      <c r="J544" s="135"/>
    </row>
    <row r="545" spans="1:10" ht="16.5" customHeight="1" x14ac:dyDescent="0.25">
      <c r="A545" s="130" t="s">
        <v>7390</v>
      </c>
      <c r="B545" s="131" t="str">
        <f t="shared" si="8"/>
        <v>01236 - Silo (So End Antelope)</v>
      </c>
      <c r="C545" s="132" t="s">
        <v>1088</v>
      </c>
      <c r="D545" s="132" t="s">
        <v>1158</v>
      </c>
      <c r="E545" s="132" t="s">
        <v>1146</v>
      </c>
      <c r="F545" s="132" t="s">
        <v>774</v>
      </c>
      <c r="G545" s="133">
        <v>120</v>
      </c>
      <c r="H545" s="132">
        <v>1905</v>
      </c>
      <c r="I545" s="134">
        <v>40725</v>
      </c>
      <c r="J545" s="135"/>
    </row>
    <row r="546" spans="1:10" ht="16.5" customHeight="1" x14ac:dyDescent="0.25">
      <c r="A546" s="130" t="s">
        <v>7391</v>
      </c>
      <c r="B546" s="131" t="str">
        <f t="shared" si="8"/>
        <v>01237 - Bunkhouse (So End Antelope)</v>
      </c>
      <c r="C546" s="132" t="s">
        <v>1088</v>
      </c>
      <c r="D546" s="132" t="s">
        <v>1159</v>
      </c>
      <c r="E546" s="132" t="s">
        <v>1146</v>
      </c>
      <c r="F546" s="132" t="s">
        <v>774</v>
      </c>
      <c r="G546" s="133">
        <v>688</v>
      </c>
      <c r="H546" s="132">
        <v>1878</v>
      </c>
      <c r="I546" s="134">
        <v>40725</v>
      </c>
      <c r="J546" s="135"/>
    </row>
    <row r="547" spans="1:10" ht="16.5" customHeight="1" x14ac:dyDescent="0.25">
      <c r="A547" s="130" t="s">
        <v>7392</v>
      </c>
      <c r="B547" s="131" t="str">
        <f t="shared" si="8"/>
        <v>01238 - Marina Park Office-GSL</v>
      </c>
      <c r="C547" s="132" t="s">
        <v>1088</v>
      </c>
      <c r="D547" s="132" t="s">
        <v>1160</v>
      </c>
      <c r="E547" s="132" t="s">
        <v>1161</v>
      </c>
      <c r="F547" s="132" t="s">
        <v>993</v>
      </c>
      <c r="G547" s="133">
        <v>3090</v>
      </c>
      <c r="H547" s="132">
        <v>1990</v>
      </c>
      <c r="I547" s="134">
        <v>40725</v>
      </c>
      <c r="J547" s="135"/>
    </row>
    <row r="548" spans="1:10" ht="16.5" customHeight="1" x14ac:dyDescent="0.25">
      <c r="A548" s="130" t="s">
        <v>7393</v>
      </c>
      <c r="B548" s="131" t="str">
        <f t="shared" si="8"/>
        <v>01239 - Blacksmith Shop (So End Antelope)</v>
      </c>
      <c r="C548" s="132" t="s">
        <v>1088</v>
      </c>
      <c r="D548" s="132" t="s">
        <v>1162</v>
      </c>
      <c r="E548" s="132" t="s">
        <v>1146</v>
      </c>
      <c r="F548" s="132" t="s">
        <v>774</v>
      </c>
      <c r="G548" s="133">
        <v>879</v>
      </c>
      <c r="H548" s="132">
        <v>1853</v>
      </c>
      <c r="I548" s="134">
        <v>40725</v>
      </c>
      <c r="J548" s="135"/>
    </row>
    <row r="549" spans="1:10" ht="16.5" customHeight="1" x14ac:dyDescent="0.25">
      <c r="A549" s="130" t="s">
        <v>7394</v>
      </c>
      <c r="B549" s="131" t="str">
        <f t="shared" si="8"/>
        <v>01240 - Springhouse (So End Antelope)</v>
      </c>
      <c r="C549" s="132" t="s">
        <v>1088</v>
      </c>
      <c r="D549" s="132" t="s">
        <v>1163</v>
      </c>
      <c r="E549" s="132" t="s">
        <v>1146</v>
      </c>
      <c r="F549" s="132" t="s">
        <v>774</v>
      </c>
      <c r="G549" s="133">
        <v>252</v>
      </c>
      <c r="H549" s="132">
        <v>1973</v>
      </c>
      <c r="I549" s="134">
        <v>40725</v>
      </c>
      <c r="J549" s="135"/>
    </row>
    <row r="550" spans="1:10" ht="16.5" customHeight="1" x14ac:dyDescent="0.25">
      <c r="A550" s="130" t="s">
        <v>7395</v>
      </c>
      <c r="B550" s="131" t="str">
        <f t="shared" si="8"/>
        <v>01254 - Residence #1 West (Starvation)</v>
      </c>
      <c r="C550" s="132" t="s">
        <v>1088</v>
      </c>
      <c r="D550" s="132" t="s">
        <v>1164</v>
      </c>
      <c r="E550" s="132" t="s">
        <v>1165</v>
      </c>
      <c r="F550" s="132" t="s">
        <v>1166</v>
      </c>
      <c r="G550" s="133">
        <v>3324</v>
      </c>
      <c r="H550" s="132">
        <v>1976</v>
      </c>
      <c r="I550" s="134">
        <v>40725</v>
      </c>
      <c r="J550" s="135"/>
    </row>
    <row r="551" spans="1:10" ht="16.5" customHeight="1" x14ac:dyDescent="0.25">
      <c r="A551" s="130" t="s">
        <v>7396</v>
      </c>
      <c r="B551" s="131" t="str">
        <f t="shared" si="8"/>
        <v>01272 - Shop (Green River)</v>
      </c>
      <c r="C551" s="132" t="s">
        <v>1088</v>
      </c>
      <c r="D551" s="132" t="s">
        <v>1167</v>
      </c>
      <c r="E551" s="132" t="s">
        <v>1097</v>
      </c>
      <c r="F551" s="132" t="s">
        <v>1098</v>
      </c>
      <c r="G551" s="133">
        <v>1350</v>
      </c>
      <c r="H551" s="132">
        <v>1968</v>
      </c>
      <c r="I551" s="134">
        <v>40725</v>
      </c>
      <c r="J551" s="135"/>
    </row>
    <row r="552" spans="1:10" ht="16.5" customHeight="1" x14ac:dyDescent="0.25">
      <c r="A552" s="130" t="s">
        <v>7397</v>
      </c>
      <c r="B552" s="131" t="str">
        <f t="shared" si="8"/>
        <v>01273 - Green River Shower/Toilet Building</v>
      </c>
      <c r="C552" s="132" t="s">
        <v>1088</v>
      </c>
      <c r="D552" s="132" t="s">
        <v>1168</v>
      </c>
      <c r="E552" s="132" t="s">
        <v>1097</v>
      </c>
      <c r="F552" s="132" t="s">
        <v>1098</v>
      </c>
      <c r="G552" s="133">
        <v>1008</v>
      </c>
      <c r="H552" s="132">
        <v>1991</v>
      </c>
      <c r="I552" s="134">
        <v>40725</v>
      </c>
      <c r="J552" s="135"/>
    </row>
    <row r="553" spans="1:10" ht="16.5" customHeight="1" x14ac:dyDescent="0.25">
      <c r="A553" s="130" t="s">
        <v>7398</v>
      </c>
      <c r="B553" s="131" t="str">
        <f t="shared" si="8"/>
        <v>01310 - Picnic Shelter (Huntington)</v>
      </c>
      <c r="C553" s="132" t="s">
        <v>1088</v>
      </c>
      <c r="D553" s="132" t="s">
        <v>1169</v>
      </c>
      <c r="E553" s="132" t="s">
        <v>1170</v>
      </c>
      <c r="F553" s="132" t="s">
        <v>1074</v>
      </c>
      <c r="G553" s="133">
        <v>1200</v>
      </c>
      <c r="H553" s="132">
        <v>1975</v>
      </c>
      <c r="I553" s="134">
        <v>40725</v>
      </c>
      <c r="J553" s="135"/>
    </row>
    <row r="554" spans="1:10" ht="16.5" customHeight="1" x14ac:dyDescent="0.25">
      <c r="A554" s="130" t="s">
        <v>7399</v>
      </c>
      <c r="B554" s="131" t="str">
        <f t="shared" si="8"/>
        <v>01311 - Maintenance Building (Huntington)</v>
      </c>
      <c r="C554" s="132" t="s">
        <v>1088</v>
      </c>
      <c r="D554" s="132" t="s">
        <v>1171</v>
      </c>
      <c r="E554" s="132" t="s">
        <v>1170</v>
      </c>
      <c r="F554" s="132" t="s">
        <v>1074</v>
      </c>
      <c r="G554" s="133">
        <v>1395</v>
      </c>
      <c r="H554" s="132">
        <v>1989</v>
      </c>
      <c r="I554" s="134">
        <v>40725</v>
      </c>
      <c r="J554" s="135"/>
    </row>
    <row r="555" spans="1:10" ht="16.5" customHeight="1" x14ac:dyDescent="0.25">
      <c r="A555" s="130" t="s">
        <v>7400</v>
      </c>
      <c r="B555" s="131" t="str">
        <f t="shared" si="8"/>
        <v>01312 - Entrance Station (Huntington)</v>
      </c>
      <c r="C555" s="132" t="s">
        <v>1088</v>
      </c>
      <c r="D555" s="132" t="s">
        <v>1172</v>
      </c>
      <c r="E555" s="132" t="s">
        <v>1170</v>
      </c>
      <c r="F555" s="132" t="s">
        <v>1074</v>
      </c>
      <c r="G555" s="133">
        <v>84</v>
      </c>
      <c r="H555" s="132">
        <v>1990</v>
      </c>
      <c r="I555" s="134">
        <v>40725</v>
      </c>
      <c r="J555" s="135"/>
    </row>
    <row r="556" spans="1:10" ht="16.5" customHeight="1" x14ac:dyDescent="0.25">
      <c r="A556" s="130" t="s">
        <v>7401</v>
      </c>
      <c r="B556" s="131" t="str">
        <f t="shared" si="8"/>
        <v>01313 - Pump House (Huntington)</v>
      </c>
      <c r="C556" s="132" t="s">
        <v>1088</v>
      </c>
      <c r="D556" s="132" t="s">
        <v>1173</v>
      </c>
      <c r="E556" s="132" t="s">
        <v>1170</v>
      </c>
      <c r="F556" s="132" t="s">
        <v>1074</v>
      </c>
      <c r="G556" s="133">
        <v>192</v>
      </c>
      <c r="H556" s="132">
        <v>1970</v>
      </c>
      <c r="I556" s="134">
        <v>40725</v>
      </c>
      <c r="J556" s="135"/>
    </row>
    <row r="557" spans="1:10" ht="16.5" customHeight="1" x14ac:dyDescent="0.25">
      <c r="A557" s="130" t="s">
        <v>7402</v>
      </c>
      <c r="B557" s="131" t="str">
        <f t="shared" si="8"/>
        <v>01314 - Restrooms (Huntington)</v>
      </c>
      <c r="C557" s="132" t="s">
        <v>1088</v>
      </c>
      <c r="D557" s="132" t="s">
        <v>1174</v>
      </c>
      <c r="E557" s="132" t="s">
        <v>1170</v>
      </c>
      <c r="F557" s="132" t="s">
        <v>1074</v>
      </c>
      <c r="G557" s="133">
        <v>667</v>
      </c>
      <c r="H557" s="132">
        <v>1991</v>
      </c>
      <c r="I557" s="134">
        <v>40725</v>
      </c>
      <c r="J557" s="135"/>
    </row>
    <row r="558" spans="1:10" ht="16.5" customHeight="1" x14ac:dyDescent="0.25">
      <c r="A558" s="130" t="s">
        <v>7403</v>
      </c>
      <c r="B558" s="131" t="str">
        <f t="shared" si="8"/>
        <v>01315 - CXT Restroom (Huntington Lake)</v>
      </c>
      <c r="C558" s="132" t="s">
        <v>1088</v>
      </c>
      <c r="D558" s="132" t="s">
        <v>1175</v>
      </c>
      <c r="E558" s="132" t="s">
        <v>1170</v>
      </c>
      <c r="F558" s="132" t="s">
        <v>1074</v>
      </c>
      <c r="G558" s="133">
        <v>330</v>
      </c>
      <c r="H558" s="132">
        <v>1975</v>
      </c>
      <c r="I558" s="134">
        <v>40725</v>
      </c>
      <c r="J558" s="135"/>
    </row>
    <row r="559" spans="1:10" ht="16.5" customHeight="1" x14ac:dyDescent="0.25">
      <c r="A559" s="130" t="s">
        <v>7404</v>
      </c>
      <c r="B559" s="131" t="str">
        <f t="shared" si="8"/>
        <v>01317 - Storage/Wood Shop (Huntington Lake)</v>
      </c>
      <c r="C559" s="132" t="s">
        <v>1088</v>
      </c>
      <c r="D559" s="132" t="s">
        <v>1176</v>
      </c>
      <c r="E559" s="132" t="s">
        <v>1170</v>
      </c>
      <c r="F559" s="132" t="s">
        <v>1074</v>
      </c>
      <c r="G559" s="133">
        <v>900</v>
      </c>
      <c r="H559" s="132">
        <v>1970</v>
      </c>
      <c r="I559" s="134">
        <v>40725</v>
      </c>
      <c r="J559" s="135"/>
    </row>
    <row r="560" spans="1:10" ht="16.5" customHeight="1" x14ac:dyDescent="0.25">
      <c r="A560" s="130" t="s">
        <v>7405</v>
      </c>
      <c r="B560" s="131" t="str">
        <f t="shared" si="8"/>
        <v>01318 - Huntington State Park Office 1</v>
      </c>
      <c r="C560" s="132" t="s">
        <v>1088</v>
      </c>
      <c r="D560" s="132" t="s">
        <v>1177</v>
      </c>
      <c r="E560" s="132" t="s">
        <v>1170</v>
      </c>
      <c r="F560" s="132" t="s">
        <v>1074</v>
      </c>
      <c r="G560" s="133">
        <v>784</v>
      </c>
      <c r="H560" s="132">
        <v>1992</v>
      </c>
      <c r="I560" s="134">
        <v>40725</v>
      </c>
      <c r="J560" s="135"/>
    </row>
    <row r="561" spans="1:10" ht="16.5" customHeight="1" x14ac:dyDescent="0.25">
      <c r="A561" s="130" t="s">
        <v>7406</v>
      </c>
      <c r="B561" s="131" t="str">
        <f t="shared" si="8"/>
        <v>01319 - Millsite State Park Office 2</v>
      </c>
      <c r="C561" s="132" t="s">
        <v>1088</v>
      </c>
      <c r="D561" s="132" t="s">
        <v>1178</v>
      </c>
      <c r="E561" s="132" t="s">
        <v>1179</v>
      </c>
      <c r="F561" s="132" t="s">
        <v>1180</v>
      </c>
      <c r="G561" s="133">
        <v>192</v>
      </c>
      <c r="H561" s="132">
        <v>1978</v>
      </c>
      <c r="I561" s="134">
        <v>40725</v>
      </c>
      <c r="J561" s="135"/>
    </row>
    <row r="562" spans="1:10" ht="16.5" customHeight="1" x14ac:dyDescent="0.25">
      <c r="A562" s="130" t="s">
        <v>7407</v>
      </c>
      <c r="B562" s="131" t="str">
        <f t="shared" si="8"/>
        <v>01320 - Millsite Entrance Station</v>
      </c>
      <c r="C562" s="132" t="s">
        <v>1088</v>
      </c>
      <c r="D562" s="132" t="s">
        <v>1181</v>
      </c>
      <c r="E562" s="132" t="s">
        <v>1182</v>
      </c>
      <c r="F562" s="132" t="s">
        <v>1180</v>
      </c>
      <c r="G562" s="133">
        <v>1320</v>
      </c>
      <c r="H562" s="132">
        <v>1988</v>
      </c>
      <c r="I562" s="134">
        <v>40725</v>
      </c>
      <c r="J562" s="135"/>
    </row>
    <row r="563" spans="1:10" ht="16.5" customHeight="1" x14ac:dyDescent="0.25">
      <c r="A563" s="130" t="s">
        <v>7408</v>
      </c>
      <c r="B563" s="131" t="str">
        <f t="shared" si="8"/>
        <v>01321 - Millsite Shower/Restroom</v>
      </c>
      <c r="C563" s="132" t="s">
        <v>1088</v>
      </c>
      <c r="D563" s="132" t="s">
        <v>1183</v>
      </c>
      <c r="E563" s="132" t="s">
        <v>1182</v>
      </c>
      <c r="F563" s="132" t="s">
        <v>1180</v>
      </c>
      <c r="G563" s="133">
        <v>900</v>
      </c>
      <c r="H563" s="132">
        <v>1991</v>
      </c>
      <c r="I563" s="134">
        <v>40725</v>
      </c>
      <c r="J563" s="135"/>
    </row>
    <row r="564" spans="1:10" ht="16.5" customHeight="1" x14ac:dyDescent="0.25">
      <c r="A564" s="130" t="s">
        <v>7409</v>
      </c>
      <c r="B564" s="131" t="str">
        <f t="shared" si="8"/>
        <v>01338 - Kodachrome State Park (Shop)</v>
      </c>
      <c r="C564" s="132" t="s">
        <v>1088</v>
      </c>
      <c r="D564" s="132" t="s">
        <v>1184</v>
      </c>
      <c r="E564" s="132" t="s">
        <v>1185</v>
      </c>
      <c r="F564" s="132" t="s">
        <v>1186</v>
      </c>
      <c r="G564" s="133">
        <v>1350</v>
      </c>
      <c r="H564" s="132">
        <v>1975</v>
      </c>
      <c r="I564" s="134">
        <v>40725</v>
      </c>
      <c r="J564" s="135"/>
    </row>
    <row r="565" spans="1:10" ht="16.5" customHeight="1" x14ac:dyDescent="0.25">
      <c r="A565" s="130" t="s">
        <v>7410</v>
      </c>
      <c r="B565" s="131" t="str">
        <f t="shared" si="8"/>
        <v>01339 - Residence #1 West (Kodachrome)</v>
      </c>
      <c r="C565" s="132" t="s">
        <v>1088</v>
      </c>
      <c r="D565" s="132" t="s">
        <v>1187</v>
      </c>
      <c r="E565" s="132" t="s">
        <v>1185</v>
      </c>
      <c r="F565" s="132" t="s">
        <v>1186</v>
      </c>
      <c r="G565" s="133">
        <v>2020</v>
      </c>
      <c r="H565" s="132">
        <v>1975</v>
      </c>
      <c r="I565" s="134">
        <v>40725</v>
      </c>
      <c r="J565" s="135"/>
    </row>
    <row r="566" spans="1:10" ht="16.5" customHeight="1" x14ac:dyDescent="0.25">
      <c r="A566" s="130" t="s">
        <v>7411</v>
      </c>
      <c r="B566" s="131" t="str">
        <f t="shared" si="8"/>
        <v>01340 - Kodachrome State Resr (Shower/Rest Room)</v>
      </c>
      <c r="C566" s="132" t="s">
        <v>1088</v>
      </c>
      <c r="D566" s="132" t="s">
        <v>1188</v>
      </c>
      <c r="E566" s="132" t="s">
        <v>1185</v>
      </c>
      <c r="F566" s="132" t="s">
        <v>1186</v>
      </c>
      <c r="G566" s="133">
        <v>1080</v>
      </c>
      <c r="H566" s="132">
        <v>1979</v>
      </c>
      <c r="I566" s="134">
        <v>40725</v>
      </c>
      <c r="J566" s="135"/>
    </row>
    <row r="567" spans="1:10" ht="16.5" customHeight="1" x14ac:dyDescent="0.25">
      <c r="A567" s="130" t="s">
        <v>7412</v>
      </c>
      <c r="B567" s="131" t="str">
        <f t="shared" si="8"/>
        <v>01341 - Residence #2 East (Kodachrome)</v>
      </c>
      <c r="C567" s="132" t="s">
        <v>1088</v>
      </c>
      <c r="D567" s="132" t="s">
        <v>1189</v>
      </c>
      <c r="E567" s="132" t="s">
        <v>1185</v>
      </c>
      <c r="F567" s="132" t="s">
        <v>1186</v>
      </c>
      <c r="G567" s="133">
        <v>2020</v>
      </c>
      <c r="H567" s="132">
        <v>1975</v>
      </c>
      <c r="I567" s="134">
        <v>40725</v>
      </c>
      <c r="J567" s="135"/>
    </row>
    <row r="568" spans="1:10" ht="16.5" customHeight="1" x14ac:dyDescent="0.25">
      <c r="A568" s="130" t="s">
        <v>7413</v>
      </c>
      <c r="B568" s="131" t="str">
        <f t="shared" si="8"/>
        <v>01342 - Residence (Escalante)</v>
      </c>
      <c r="C568" s="132" t="s">
        <v>1088</v>
      </c>
      <c r="D568" s="132" t="s">
        <v>1190</v>
      </c>
      <c r="E568" s="132" t="s">
        <v>1191</v>
      </c>
      <c r="F568" s="132" t="s">
        <v>983</v>
      </c>
      <c r="G568" s="133">
        <v>1534</v>
      </c>
      <c r="H568" s="132">
        <v>1972</v>
      </c>
      <c r="I568" s="134">
        <v>40725</v>
      </c>
      <c r="J568" s="135"/>
    </row>
    <row r="569" spans="1:10" ht="16.5" customHeight="1" x14ac:dyDescent="0.25">
      <c r="A569" s="130" t="s">
        <v>7414</v>
      </c>
      <c r="B569" s="131" t="str">
        <f t="shared" si="8"/>
        <v>01360 - Shelters Group Use (Dead Horse Point)</v>
      </c>
      <c r="C569" s="132" t="s">
        <v>1088</v>
      </c>
      <c r="D569" s="132" t="s">
        <v>1192</v>
      </c>
      <c r="E569" s="132" t="s">
        <v>1100</v>
      </c>
      <c r="F569" s="132" t="s">
        <v>143</v>
      </c>
      <c r="G569" s="133">
        <v>630</v>
      </c>
      <c r="H569" s="132">
        <v>1967</v>
      </c>
      <c r="I569" s="134">
        <v>40725</v>
      </c>
      <c r="J569" s="135"/>
    </row>
    <row r="570" spans="1:10" ht="16.5" customHeight="1" x14ac:dyDescent="0.25">
      <c r="A570" s="130" t="s">
        <v>7415</v>
      </c>
      <c r="B570" s="131" t="str">
        <f t="shared" si="8"/>
        <v>01361 - Maintenance Building (Dead Horse Point)</v>
      </c>
      <c r="C570" s="132" t="s">
        <v>1088</v>
      </c>
      <c r="D570" s="132" t="s">
        <v>1193</v>
      </c>
      <c r="E570" s="132" t="s">
        <v>1100</v>
      </c>
      <c r="F570" s="132" t="s">
        <v>143</v>
      </c>
      <c r="G570" s="133">
        <v>1350</v>
      </c>
      <c r="H570" s="132">
        <v>1989</v>
      </c>
      <c r="I570" s="134">
        <v>40725</v>
      </c>
      <c r="J570" s="135"/>
    </row>
    <row r="571" spans="1:10" ht="16.5" customHeight="1" x14ac:dyDescent="0.25">
      <c r="A571" s="130" t="s">
        <v>7416</v>
      </c>
      <c r="B571" s="131" t="str">
        <f t="shared" si="8"/>
        <v>01362 - Visitors Center/Hdqtrs (Dead Horse Point)</v>
      </c>
      <c r="C571" s="132" t="s">
        <v>1088</v>
      </c>
      <c r="D571" s="132" t="s">
        <v>1194</v>
      </c>
      <c r="E571" s="132" t="s">
        <v>1195</v>
      </c>
      <c r="F571" s="132" t="s">
        <v>143</v>
      </c>
      <c r="G571" s="133">
        <v>7538</v>
      </c>
      <c r="H571" s="132">
        <v>1967</v>
      </c>
      <c r="I571" s="134">
        <v>40725</v>
      </c>
      <c r="J571" s="135"/>
    </row>
    <row r="572" spans="1:10" ht="16.5" customHeight="1" x14ac:dyDescent="0.25">
      <c r="A572" s="130" t="s">
        <v>7417</v>
      </c>
      <c r="B572" s="131" t="str">
        <f t="shared" si="8"/>
        <v>01365 - Dead Horse Point (Shelter/Overlook)</v>
      </c>
      <c r="C572" s="132" t="s">
        <v>1088</v>
      </c>
      <c r="D572" s="132" t="s">
        <v>1196</v>
      </c>
      <c r="E572" s="132" t="s">
        <v>1100</v>
      </c>
      <c r="F572" s="132" t="s">
        <v>143</v>
      </c>
      <c r="G572" s="133">
        <v>6100</v>
      </c>
      <c r="H572" s="132">
        <v>1971</v>
      </c>
      <c r="I572" s="134">
        <v>40725</v>
      </c>
      <c r="J572" s="135"/>
    </row>
    <row r="573" spans="1:10" ht="16.5" customHeight="1" x14ac:dyDescent="0.25">
      <c r="A573" s="130" t="s">
        <v>7418</v>
      </c>
      <c r="B573" s="131" t="str">
        <f t="shared" si="8"/>
        <v>01367 - Maintenance Building (SoWest Region)</v>
      </c>
      <c r="C573" s="132" t="s">
        <v>1088</v>
      </c>
      <c r="D573" s="132" t="s">
        <v>1197</v>
      </c>
      <c r="E573" s="132" t="s">
        <v>1198</v>
      </c>
      <c r="F573" s="132" t="s">
        <v>315</v>
      </c>
      <c r="G573" s="133">
        <v>4100</v>
      </c>
      <c r="H573" s="132">
        <v>1985</v>
      </c>
      <c r="I573" s="134">
        <v>40725</v>
      </c>
      <c r="J573" s="135"/>
    </row>
    <row r="574" spans="1:10" ht="16.5" customHeight="1" x14ac:dyDescent="0.25">
      <c r="A574" s="130" t="s">
        <v>7419</v>
      </c>
      <c r="B574" s="131" t="str">
        <f t="shared" si="8"/>
        <v>01388 - Cabin - Large (Frontier Homestead) (Museum/Library)</v>
      </c>
      <c r="C574" s="132" t="s">
        <v>1088</v>
      </c>
      <c r="D574" s="132" t="s">
        <v>1199</v>
      </c>
      <c r="E574" s="132" t="s">
        <v>1107</v>
      </c>
      <c r="F574" s="132" t="s">
        <v>315</v>
      </c>
      <c r="G574" s="133">
        <v>3400</v>
      </c>
      <c r="H574" s="132">
        <v>1981</v>
      </c>
      <c r="I574" s="134">
        <v>40725</v>
      </c>
      <c r="J574" s="135"/>
    </row>
    <row r="575" spans="1:10" ht="16.5" customHeight="1" x14ac:dyDescent="0.25">
      <c r="A575" s="130" t="s">
        <v>7420</v>
      </c>
      <c r="B575" s="131" t="str">
        <f t="shared" si="8"/>
        <v>01390 - D.U.P. Cabin (Frontier Homestead)</v>
      </c>
      <c r="C575" s="132" t="s">
        <v>1088</v>
      </c>
      <c r="D575" s="132" t="s">
        <v>1200</v>
      </c>
      <c r="E575" s="132" t="s">
        <v>1107</v>
      </c>
      <c r="F575" s="132" t="s">
        <v>315</v>
      </c>
      <c r="G575" s="133">
        <v>225</v>
      </c>
      <c r="H575" s="132">
        <v>1886</v>
      </c>
      <c r="I575" s="134">
        <v>40725</v>
      </c>
      <c r="J575" s="135"/>
    </row>
    <row r="576" spans="1:10" ht="16.5" customHeight="1" x14ac:dyDescent="0.25">
      <c r="A576" s="130" t="s">
        <v>7421</v>
      </c>
      <c r="B576" s="131" t="str">
        <f t="shared" si="8"/>
        <v>01391 - Cabin - Small (Frontier Homestead)</v>
      </c>
      <c r="C576" s="132" t="s">
        <v>1088</v>
      </c>
      <c r="D576" s="132" t="s">
        <v>1201</v>
      </c>
      <c r="E576" s="132" t="s">
        <v>1107</v>
      </c>
      <c r="F576" s="132" t="s">
        <v>315</v>
      </c>
      <c r="G576" s="133">
        <v>150</v>
      </c>
      <c r="H576" s="132">
        <v>1885</v>
      </c>
      <c r="I576" s="134">
        <v>40725</v>
      </c>
      <c r="J576" s="135"/>
    </row>
    <row r="577" spans="1:10" ht="16.5" customHeight="1" x14ac:dyDescent="0.25">
      <c r="A577" s="130" t="s">
        <v>7422</v>
      </c>
      <c r="B577" s="131" t="str">
        <f t="shared" si="8"/>
        <v>01436 - Residence 1 (Yuba)</v>
      </c>
      <c r="C577" s="132" t="s">
        <v>1088</v>
      </c>
      <c r="D577" s="132" t="s">
        <v>1202</v>
      </c>
      <c r="E577" s="132" t="s">
        <v>1203</v>
      </c>
      <c r="F577" s="132" t="s">
        <v>1204</v>
      </c>
      <c r="G577" s="133">
        <v>1232</v>
      </c>
      <c r="H577" s="132">
        <v>1990</v>
      </c>
      <c r="I577" s="134">
        <v>40725</v>
      </c>
      <c r="J577" s="135"/>
    </row>
    <row r="578" spans="1:10" ht="16.5" customHeight="1" x14ac:dyDescent="0.25">
      <c r="A578" s="130" t="s">
        <v>7423</v>
      </c>
      <c r="B578" s="131" t="str">
        <f t="shared" si="8"/>
        <v>01439 - Residence #2 (Yuba)</v>
      </c>
      <c r="C578" s="132" t="s">
        <v>1088</v>
      </c>
      <c r="D578" s="132" t="s">
        <v>1205</v>
      </c>
      <c r="E578" s="132" t="s">
        <v>1203</v>
      </c>
      <c r="F578" s="132" t="s">
        <v>1204</v>
      </c>
      <c r="G578" s="133">
        <v>1232</v>
      </c>
      <c r="H578" s="132">
        <v>1990</v>
      </c>
      <c r="I578" s="134">
        <v>40725</v>
      </c>
      <c r="J578" s="135"/>
    </row>
    <row r="579" spans="1:10" ht="16.5" customHeight="1" x14ac:dyDescent="0.25">
      <c r="A579" s="130" t="s">
        <v>7424</v>
      </c>
      <c r="B579" s="131" t="str">
        <f t="shared" si="8"/>
        <v>01440 - Maintenance Building (Yuba)</v>
      </c>
      <c r="C579" s="132" t="s">
        <v>1088</v>
      </c>
      <c r="D579" s="132" t="s">
        <v>1206</v>
      </c>
      <c r="E579" s="132" t="s">
        <v>1203</v>
      </c>
      <c r="F579" s="132" t="s">
        <v>1204</v>
      </c>
      <c r="G579" s="133">
        <v>1400</v>
      </c>
      <c r="H579" s="132">
        <v>1991</v>
      </c>
      <c r="I579" s="134">
        <v>40725</v>
      </c>
      <c r="J579" s="135"/>
    </row>
    <row r="580" spans="1:10" ht="16.5" customHeight="1" x14ac:dyDescent="0.25">
      <c r="A580" s="130" t="s">
        <v>7425</v>
      </c>
      <c r="B580" s="131" t="str">
        <f t="shared" ref="B580:B643" si="9">_xlfn.CONCAT(A580," - ",D580)</f>
        <v>01448 - Yuba Lake Rec Area (Docks)</v>
      </c>
      <c r="C580" s="132" t="s">
        <v>1088</v>
      </c>
      <c r="D580" s="132" t="s">
        <v>1207</v>
      </c>
      <c r="E580" s="132" t="s">
        <v>1208</v>
      </c>
      <c r="F580" s="132" t="s">
        <v>1204</v>
      </c>
      <c r="G580" s="133">
        <v>1400</v>
      </c>
      <c r="H580" s="132">
        <v>1970</v>
      </c>
      <c r="I580" s="134">
        <v>40725</v>
      </c>
      <c r="J580" s="135"/>
    </row>
    <row r="581" spans="1:10" ht="16.5" customHeight="1" x14ac:dyDescent="0.25">
      <c r="A581" s="130" t="s">
        <v>7426</v>
      </c>
      <c r="B581" s="131" t="str">
        <f t="shared" si="9"/>
        <v>01460 - Group Shelter-Day Use (Yuba)</v>
      </c>
      <c r="C581" s="132" t="s">
        <v>1088</v>
      </c>
      <c r="D581" s="132" t="s">
        <v>1209</v>
      </c>
      <c r="E581" s="132" t="s">
        <v>1203</v>
      </c>
      <c r="F581" s="132" t="s">
        <v>1204</v>
      </c>
      <c r="G581" s="133">
        <v>700</v>
      </c>
      <c r="H581" s="132">
        <v>1990</v>
      </c>
      <c r="I581" s="134">
        <v>40725</v>
      </c>
      <c r="J581" s="135"/>
    </row>
    <row r="582" spans="1:10" ht="16.5" customHeight="1" x14ac:dyDescent="0.25">
      <c r="A582" s="130" t="s">
        <v>7427</v>
      </c>
      <c r="B582" s="131" t="str">
        <f t="shared" si="9"/>
        <v>01472 - Ranger Residence (Coral Pink)</v>
      </c>
      <c r="C582" s="132" t="s">
        <v>1088</v>
      </c>
      <c r="D582" s="132" t="s">
        <v>1210</v>
      </c>
      <c r="E582" s="132" t="s">
        <v>1109</v>
      </c>
      <c r="F582" s="132" t="s">
        <v>1110</v>
      </c>
      <c r="G582" s="133">
        <v>1860</v>
      </c>
      <c r="H582" s="132">
        <v>1969</v>
      </c>
      <c r="I582" s="134">
        <v>40725</v>
      </c>
      <c r="J582" s="135"/>
    </row>
    <row r="583" spans="1:10" ht="16.5" customHeight="1" x14ac:dyDescent="0.25">
      <c r="A583" s="130" t="s">
        <v>7428</v>
      </c>
      <c r="B583" s="131" t="str">
        <f t="shared" si="9"/>
        <v>01492 - Little Rock School House (Territorial)</v>
      </c>
      <c r="C583" s="132" t="s">
        <v>1088</v>
      </c>
      <c r="D583" s="132" t="s">
        <v>1211</v>
      </c>
      <c r="E583" s="132" t="s">
        <v>1112</v>
      </c>
      <c r="F583" s="132" t="s">
        <v>1113</v>
      </c>
      <c r="G583" s="133">
        <v>1000</v>
      </c>
      <c r="H583" s="132">
        <v>1867</v>
      </c>
      <c r="I583" s="134">
        <v>40725</v>
      </c>
      <c r="J583" s="135"/>
    </row>
    <row r="584" spans="1:10" ht="16.5" customHeight="1" x14ac:dyDescent="0.25">
      <c r="A584" s="130" t="s">
        <v>7429</v>
      </c>
      <c r="B584" s="131" t="str">
        <f t="shared" si="9"/>
        <v>01493 - Multi-purpose Building (Territorial)</v>
      </c>
      <c r="C584" s="132" t="s">
        <v>1088</v>
      </c>
      <c r="D584" s="132" t="s">
        <v>1212</v>
      </c>
      <c r="E584" s="132" t="s">
        <v>1112</v>
      </c>
      <c r="F584" s="132" t="s">
        <v>1113</v>
      </c>
      <c r="G584" s="133">
        <v>6000</v>
      </c>
      <c r="H584" s="132">
        <v>1980</v>
      </c>
      <c r="I584" s="134">
        <v>40725</v>
      </c>
      <c r="J584" s="135"/>
    </row>
    <row r="585" spans="1:10" ht="16.5" customHeight="1" x14ac:dyDescent="0.25">
      <c r="A585" s="130" t="s">
        <v>7430</v>
      </c>
      <c r="B585" s="131" t="str">
        <f t="shared" si="9"/>
        <v>01525 - Maintenance Building (shop &amp; office)</v>
      </c>
      <c r="C585" s="132" t="s">
        <v>1088</v>
      </c>
      <c r="D585" s="132" t="s">
        <v>1213</v>
      </c>
      <c r="E585" s="132" t="s">
        <v>1115</v>
      </c>
      <c r="F585" s="132" t="s">
        <v>1116</v>
      </c>
      <c r="G585" s="133">
        <v>1800</v>
      </c>
      <c r="H585" s="132">
        <v>1980</v>
      </c>
      <c r="I585" s="134">
        <v>40725</v>
      </c>
      <c r="J585" s="135"/>
    </row>
    <row r="586" spans="1:10" ht="16.5" customHeight="1" x14ac:dyDescent="0.25">
      <c r="A586" s="130" t="s">
        <v>7431</v>
      </c>
      <c r="B586" s="131" t="str">
        <f t="shared" si="9"/>
        <v>01528 - East Canyon Ranger Duplex</v>
      </c>
      <c r="C586" s="132" t="s">
        <v>1088</v>
      </c>
      <c r="D586" s="132" t="s">
        <v>1214</v>
      </c>
      <c r="E586" s="132" t="s">
        <v>1115</v>
      </c>
      <c r="F586" s="132" t="s">
        <v>1116</v>
      </c>
      <c r="G586" s="133">
        <v>2400</v>
      </c>
      <c r="H586" s="132">
        <v>1975</v>
      </c>
      <c r="I586" s="134">
        <v>40725</v>
      </c>
      <c r="J586" s="135"/>
    </row>
    <row r="587" spans="1:10" ht="16.5" customHeight="1" x14ac:dyDescent="0.25">
      <c r="A587" s="130" t="s">
        <v>7432</v>
      </c>
      <c r="B587" s="131" t="str">
        <f t="shared" si="9"/>
        <v>01529 - East Canyon Toilet/Shower</v>
      </c>
      <c r="C587" s="132" t="s">
        <v>1088</v>
      </c>
      <c r="D587" s="132" t="s">
        <v>1215</v>
      </c>
      <c r="E587" s="132" t="s">
        <v>1115</v>
      </c>
      <c r="F587" s="132" t="s">
        <v>1116</v>
      </c>
      <c r="G587" s="133">
        <v>1000</v>
      </c>
      <c r="H587" s="132">
        <v>1992</v>
      </c>
      <c r="I587" s="134">
        <v>40725</v>
      </c>
      <c r="J587" s="135"/>
    </row>
    <row r="588" spans="1:10" ht="16.5" customHeight="1" x14ac:dyDescent="0.25">
      <c r="A588" s="130" t="s">
        <v>7433</v>
      </c>
      <c r="B588" s="131" t="str">
        <f t="shared" si="9"/>
        <v>01540 - Green River Docks</v>
      </c>
      <c r="C588" s="132" t="s">
        <v>1088</v>
      </c>
      <c r="D588" s="132" t="s">
        <v>1216</v>
      </c>
      <c r="E588" s="132" t="s">
        <v>1217</v>
      </c>
      <c r="F588" s="132" t="s">
        <v>1098</v>
      </c>
      <c r="G588" s="133">
        <v>240</v>
      </c>
      <c r="H588" s="132">
        <v>1978</v>
      </c>
      <c r="I588" s="134">
        <v>40725</v>
      </c>
      <c r="J588" s="135"/>
    </row>
    <row r="589" spans="1:10" ht="16.5" customHeight="1" x14ac:dyDescent="0.25">
      <c r="A589" s="130" t="s">
        <v>7434</v>
      </c>
      <c r="B589" s="131" t="str">
        <f t="shared" si="9"/>
        <v>01550 - Residence (Otter Creek)</v>
      </c>
      <c r="C589" s="132" t="s">
        <v>1088</v>
      </c>
      <c r="D589" s="132" t="s">
        <v>1218</v>
      </c>
      <c r="E589" s="132" t="s">
        <v>1219</v>
      </c>
      <c r="F589" s="132" t="s">
        <v>1220</v>
      </c>
      <c r="G589" s="133">
        <v>1674</v>
      </c>
      <c r="H589" s="132">
        <v>1976</v>
      </c>
      <c r="I589" s="134">
        <v>40725</v>
      </c>
      <c r="J589" s="135"/>
    </row>
    <row r="590" spans="1:10" ht="16.5" customHeight="1" x14ac:dyDescent="0.25">
      <c r="A590" s="130" t="s">
        <v>7435</v>
      </c>
      <c r="B590" s="131" t="str">
        <f t="shared" si="9"/>
        <v>01554 - Fish Cleaning Station (Otter Creek)</v>
      </c>
      <c r="C590" s="132" t="s">
        <v>1088</v>
      </c>
      <c r="D590" s="132" t="s">
        <v>1221</v>
      </c>
      <c r="E590" s="132" t="s">
        <v>1219</v>
      </c>
      <c r="F590" s="132" t="s">
        <v>1220</v>
      </c>
      <c r="G590" s="133">
        <v>144</v>
      </c>
      <c r="H590" s="132">
        <v>1978</v>
      </c>
      <c r="I590" s="134">
        <v>40725</v>
      </c>
      <c r="J590" s="135"/>
    </row>
    <row r="591" spans="1:10" ht="16.5" customHeight="1" x14ac:dyDescent="0.25">
      <c r="A591" s="130" t="s">
        <v>7436</v>
      </c>
      <c r="B591" s="131" t="str">
        <f t="shared" si="9"/>
        <v>01561 - Otter Creek Shop</v>
      </c>
      <c r="C591" s="132" t="s">
        <v>1088</v>
      </c>
      <c r="D591" s="132" t="s">
        <v>1222</v>
      </c>
      <c r="E591" s="132" t="s">
        <v>1223</v>
      </c>
      <c r="F591" s="132" t="s">
        <v>1220</v>
      </c>
      <c r="G591" s="133">
        <v>1350</v>
      </c>
      <c r="H591" s="132">
        <v>1991</v>
      </c>
      <c r="I591" s="134">
        <v>40725</v>
      </c>
      <c r="J591" s="135"/>
    </row>
    <row r="592" spans="1:10" ht="16.5" customHeight="1" x14ac:dyDescent="0.25">
      <c r="A592" s="130" t="s">
        <v>7437</v>
      </c>
      <c r="B592" s="131" t="str">
        <f t="shared" si="9"/>
        <v>01571 - Entrance Station-Rendezvous Beach</v>
      </c>
      <c r="C592" s="132" t="s">
        <v>1088</v>
      </c>
      <c r="D592" s="132" t="s">
        <v>1224</v>
      </c>
      <c r="E592" s="132" t="s">
        <v>1225</v>
      </c>
      <c r="F592" s="132" t="s">
        <v>1226</v>
      </c>
      <c r="G592" s="133">
        <v>374</v>
      </c>
      <c r="H592" s="132">
        <v>1981</v>
      </c>
      <c r="I592" s="134">
        <v>40725</v>
      </c>
      <c r="J592" s="135"/>
    </row>
    <row r="593" spans="1:10" ht="16.5" customHeight="1" x14ac:dyDescent="0.25">
      <c r="A593" s="130" t="s">
        <v>7438</v>
      </c>
      <c r="B593" s="131" t="str">
        <f t="shared" si="9"/>
        <v>01573 - Maintenance Building-Marina</v>
      </c>
      <c r="C593" s="132" t="s">
        <v>1088</v>
      </c>
      <c r="D593" s="132" t="s">
        <v>1227</v>
      </c>
      <c r="E593" s="132" t="s">
        <v>1228</v>
      </c>
      <c r="F593" s="132" t="s">
        <v>1048</v>
      </c>
      <c r="G593" s="133">
        <v>1800</v>
      </c>
      <c r="H593" s="132">
        <v>1982</v>
      </c>
      <c r="I593" s="134">
        <v>40725</v>
      </c>
      <c r="J593" s="135"/>
    </row>
    <row r="594" spans="1:10" ht="16.5" customHeight="1" x14ac:dyDescent="0.25">
      <c r="A594" s="130" t="s">
        <v>7439</v>
      </c>
      <c r="B594" s="131" t="str">
        <f t="shared" si="9"/>
        <v>01574 - Day Use Pavilion-Marina</v>
      </c>
      <c r="C594" s="132" t="s">
        <v>1088</v>
      </c>
      <c r="D594" s="132" t="s">
        <v>1229</v>
      </c>
      <c r="E594" s="132" t="s">
        <v>1228</v>
      </c>
      <c r="F594" s="132" t="s">
        <v>1048</v>
      </c>
      <c r="G594" s="133">
        <v>400</v>
      </c>
      <c r="H594" s="132">
        <v>1991</v>
      </c>
      <c r="I594" s="134">
        <v>40725</v>
      </c>
      <c r="J594" s="135"/>
    </row>
    <row r="595" spans="1:10" ht="16.5" customHeight="1" x14ac:dyDescent="0.25">
      <c r="A595" s="130" t="s">
        <v>7440</v>
      </c>
      <c r="B595" s="131" t="str">
        <f t="shared" si="9"/>
        <v>01577 - Pay Cabin (TITP)</v>
      </c>
      <c r="C595" s="132" t="s">
        <v>1088</v>
      </c>
      <c r="D595" s="132" t="s">
        <v>1230</v>
      </c>
      <c r="E595" s="132" t="s">
        <v>1231</v>
      </c>
      <c r="F595" s="132" t="s">
        <v>145</v>
      </c>
      <c r="G595" s="133">
        <v>182</v>
      </c>
      <c r="H595" s="132">
        <v>1858</v>
      </c>
      <c r="I595" s="134">
        <v>40725</v>
      </c>
      <c r="J595" s="135"/>
    </row>
    <row r="596" spans="1:10" ht="16.5" customHeight="1" x14ac:dyDescent="0.25">
      <c r="A596" s="130" t="s">
        <v>7441</v>
      </c>
      <c r="B596" s="131" t="str">
        <f t="shared" si="9"/>
        <v>01579 - Murdock Carriage House (TITP)</v>
      </c>
      <c r="C596" s="132" t="s">
        <v>1088</v>
      </c>
      <c r="D596" s="132" t="s">
        <v>1232</v>
      </c>
      <c r="E596" s="132" t="s">
        <v>1231</v>
      </c>
      <c r="F596" s="132" t="s">
        <v>145</v>
      </c>
      <c r="G596" s="133">
        <v>595</v>
      </c>
      <c r="H596" s="132">
        <v>1973</v>
      </c>
      <c r="I596" s="134">
        <v>40725</v>
      </c>
      <c r="J596" s="135"/>
    </row>
    <row r="597" spans="1:10" ht="16.5" customHeight="1" x14ac:dyDescent="0.25">
      <c r="A597" s="130" t="s">
        <v>7442</v>
      </c>
      <c r="B597" s="131" t="str">
        <f t="shared" si="9"/>
        <v>01580 - Main Village Restrooms</v>
      </c>
      <c r="C597" s="132" t="s">
        <v>1088</v>
      </c>
      <c r="D597" s="132" t="s">
        <v>1233</v>
      </c>
      <c r="E597" s="132" t="s">
        <v>1231</v>
      </c>
      <c r="F597" s="132" t="s">
        <v>145</v>
      </c>
      <c r="G597" s="133">
        <v>616</v>
      </c>
      <c r="H597" s="132">
        <v>1989</v>
      </c>
      <c r="I597" s="134">
        <v>40725</v>
      </c>
      <c r="J597" s="135"/>
    </row>
    <row r="598" spans="1:10" ht="16.5" customHeight="1" x14ac:dyDescent="0.25">
      <c r="A598" s="130" t="s">
        <v>7443</v>
      </c>
      <c r="B598" s="131" t="str">
        <f t="shared" si="9"/>
        <v>01581 - Monument (TITP)</v>
      </c>
      <c r="C598" s="132" t="s">
        <v>1088</v>
      </c>
      <c r="D598" s="132" t="s">
        <v>1234</v>
      </c>
      <c r="E598" s="132" t="s">
        <v>1231</v>
      </c>
      <c r="F598" s="132" t="s">
        <v>145</v>
      </c>
      <c r="G598" s="133">
        <v>989</v>
      </c>
      <c r="H598" s="132">
        <v>1978</v>
      </c>
      <c r="I598" s="134">
        <v>40725</v>
      </c>
      <c r="J598" s="135"/>
    </row>
    <row r="599" spans="1:10" ht="16.5" customHeight="1" x14ac:dyDescent="0.25">
      <c r="A599" s="130" t="s">
        <v>7444</v>
      </c>
      <c r="B599" s="131" t="str">
        <f t="shared" si="9"/>
        <v>01584 - Great Salt Lake Toilet Station A</v>
      </c>
      <c r="C599" s="132" t="s">
        <v>1088</v>
      </c>
      <c r="D599" s="132" t="s">
        <v>1235</v>
      </c>
      <c r="E599" s="132" t="s">
        <v>1236</v>
      </c>
      <c r="F599" s="132" t="s">
        <v>993</v>
      </c>
      <c r="G599" s="133">
        <v>1471</v>
      </c>
      <c r="H599" s="132">
        <v>1989</v>
      </c>
      <c r="I599" s="134">
        <v>40725</v>
      </c>
      <c r="J599" s="135"/>
    </row>
    <row r="600" spans="1:10" ht="16.5" customHeight="1" x14ac:dyDescent="0.25">
      <c r="A600" s="130" t="s">
        <v>7445</v>
      </c>
      <c r="B600" s="131" t="str">
        <f t="shared" si="9"/>
        <v>01585 - Great Salt Lake Pump Station C</v>
      </c>
      <c r="C600" s="132" t="s">
        <v>1088</v>
      </c>
      <c r="D600" s="132" t="s">
        <v>1237</v>
      </c>
      <c r="E600" s="132" t="s">
        <v>1236</v>
      </c>
      <c r="F600" s="132" t="s">
        <v>993</v>
      </c>
      <c r="G600" s="133">
        <v>100</v>
      </c>
      <c r="H600" s="132">
        <v>1973</v>
      </c>
      <c r="I600" s="134">
        <v>40725</v>
      </c>
      <c r="J600" s="135"/>
    </row>
    <row r="601" spans="1:10" ht="16.5" customHeight="1" x14ac:dyDescent="0.25">
      <c r="A601" s="130" t="s">
        <v>7446</v>
      </c>
      <c r="B601" s="131" t="str">
        <f t="shared" si="9"/>
        <v>01586 - Lift Station E-GSL</v>
      </c>
      <c r="C601" s="132" t="s">
        <v>1088</v>
      </c>
      <c r="D601" s="132" t="s">
        <v>1238</v>
      </c>
      <c r="E601" s="132" t="s">
        <v>1236</v>
      </c>
      <c r="F601" s="132" t="s">
        <v>993</v>
      </c>
      <c r="G601" s="133">
        <v>163</v>
      </c>
      <c r="H601" s="132">
        <v>1973</v>
      </c>
      <c r="I601" s="134">
        <v>40725</v>
      </c>
      <c r="J601" s="135"/>
    </row>
    <row r="602" spans="1:10" ht="16.5" customHeight="1" x14ac:dyDescent="0.25">
      <c r="A602" s="130" t="s">
        <v>7447</v>
      </c>
      <c r="B602" s="131" t="str">
        <f t="shared" si="9"/>
        <v>01587 - GSLP Marina Pump</v>
      </c>
      <c r="C602" s="132" t="s">
        <v>1088</v>
      </c>
      <c r="D602" s="132" t="s">
        <v>1239</v>
      </c>
      <c r="E602" s="132" t="s">
        <v>1240</v>
      </c>
      <c r="F602" s="132" t="s">
        <v>993</v>
      </c>
      <c r="G602" s="133">
        <v>388</v>
      </c>
      <c r="H602" s="132">
        <v>1973</v>
      </c>
      <c r="I602" s="134">
        <v>40725</v>
      </c>
      <c r="J602" s="135"/>
    </row>
    <row r="603" spans="1:10" ht="16.5" customHeight="1" x14ac:dyDescent="0.25">
      <c r="A603" s="130" t="s">
        <v>7448</v>
      </c>
      <c r="B603" s="131" t="str">
        <f t="shared" si="9"/>
        <v>01594 - Maintenance Offices and Shop</v>
      </c>
      <c r="C603" s="132" t="s">
        <v>1088</v>
      </c>
      <c r="D603" s="132" t="s">
        <v>1241</v>
      </c>
      <c r="E603" s="132" t="s">
        <v>1231</v>
      </c>
      <c r="F603" s="132" t="s">
        <v>145</v>
      </c>
      <c r="G603" s="133">
        <v>8452</v>
      </c>
      <c r="H603" s="132">
        <v>1981</v>
      </c>
      <c r="I603" s="134">
        <v>40725</v>
      </c>
      <c r="J603" s="135"/>
    </row>
    <row r="604" spans="1:10" ht="16.5" customHeight="1" x14ac:dyDescent="0.25">
      <c r="A604" s="130" t="s">
        <v>7449</v>
      </c>
      <c r="B604" s="131" t="str">
        <f t="shared" si="9"/>
        <v>01595 - Brigham Young Forest Home (TITP)</v>
      </c>
      <c r="C604" s="132" t="s">
        <v>1088</v>
      </c>
      <c r="D604" s="132" t="s">
        <v>1242</v>
      </c>
      <c r="E604" s="132" t="s">
        <v>1231</v>
      </c>
      <c r="F604" s="132" t="s">
        <v>145</v>
      </c>
      <c r="G604" s="133">
        <v>5523</v>
      </c>
      <c r="H604" s="132">
        <v>1976</v>
      </c>
      <c r="I604" s="134">
        <v>40725</v>
      </c>
      <c r="J604" s="135"/>
    </row>
    <row r="605" spans="1:10" ht="16.5" customHeight="1" x14ac:dyDescent="0.25">
      <c r="A605" s="130" t="s">
        <v>7450</v>
      </c>
      <c r="B605" s="131" t="str">
        <f t="shared" si="9"/>
        <v>01596 - Social Hall (TITP)</v>
      </c>
      <c r="C605" s="132" t="s">
        <v>1088</v>
      </c>
      <c r="D605" s="132" t="s">
        <v>1243</v>
      </c>
      <c r="E605" s="132" t="s">
        <v>1231</v>
      </c>
      <c r="F605" s="132" t="s">
        <v>145</v>
      </c>
      <c r="G605" s="133">
        <v>4624</v>
      </c>
      <c r="H605" s="132">
        <v>1853</v>
      </c>
      <c r="I605" s="134">
        <v>40725</v>
      </c>
      <c r="J605" s="135"/>
    </row>
    <row r="606" spans="1:10" ht="16.5" customHeight="1" x14ac:dyDescent="0.25">
      <c r="A606" s="130" t="s">
        <v>7451</v>
      </c>
      <c r="B606" s="131" t="str">
        <f t="shared" si="9"/>
        <v>01597 - Blacksmith Shop (TITP)</v>
      </c>
      <c r="C606" s="132" t="s">
        <v>1088</v>
      </c>
      <c r="D606" s="132" t="s">
        <v>1244</v>
      </c>
      <c r="E606" s="132" t="s">
        <v>1231</v>
      </c>
      <c r="F606" s="132" t="s">
        <v>145</v>
      </c>
      <c r="G606" s="133">
        <v>1034</v>
      </c>
      <c r="H606" s="132">
        <v>1981</v>
      </c>
      <c r="I606" s="134">
        <v>40725</v>
      </c>
      <c r="J606" s="135"/>
    </row>
    <row r="607" spans="1:10" ht="16.5" customHeight="1" x14ac:dyDescent="0.25">
      <c r="A607" s="130" t="s">
        <v>7452</v>
      </c>
      <c r="B607" s="131" t="str">
        <f t="shared" si="9"/>
        <v>01598 - Emery Cabin (TITP)</v>
      </c>
      <c r="C607" s="132" t="s">
        <v>1088</v>
      </c>
      <c r="D607" s="132" t="s">
        <v>1245</v>
      </c>
      <c r="E607" s="132" t="s">
        <v>1231</v>
      </c>
      <c r="F607" s="132" t="s">
        <v>145</v>
      </c>
      <c r="G607" s="133">
        <v>160</v>
      </c>
      <c r="H607" s="132">
        <v>1981</v>
      </c>
      <c r="I607" s="134">
        <v>40725</v>
      </c>
      <c r="J607" s="135"/>
    </row>
    <row r="608" spans="1:10" ht="16.5" customHeight="1" x14ac:dyDescent="0.25">
      <c r="A608" s="130" t="s">
        <v>7453</v>
      </c>
      <c r="B608" s="131" t="str">
        <f t="shared" si="9"/>
        <v>01599 - Rich Home (TITP)</v>
      </c>
      <c r="C608" s="132" t="s">
        <v>1088</v>
      </c>
      <c r="D608" s="132" t="s">
        <v>1246</v>
      </c>
      <c r="E608" s="132" t="s">
        <v>1231</v>
      </c>
      <c r="F608" s="132" t="s">
        <v>145</v>
      </c>
      <c r="G608" s="133">
        <v>705</v>
      </c>
      <c r="H608" s="132">
        <v>1851</v>
      </c>
      <c r="I608" s="134">
        <v>40725</v>
      </c>
      <c r="J608" s="135"/>
    </row>
    <row r="609" spans="1:10" ht="16.5" customHeight="1" x14ac:dyDescent="0.25">
      <c r="A609" s="130" t="s">
        <v>7454</v>
      </c>
      <c r="B609" s="131" t="str">
        <f t="shared" si="9"/>
        <v>01600 - Fairbanks Home (TITP)</v>
      </c>
      <c r="C609" s="132" t="s">
        <v>1088</v>
      </c>
      <c r="D609" s="132" t="s">
        <v>1247</v>
      </c>
      <c r="E609" s="132" t="s">
        <v>1231</v>
      </c>
      <c r="F609" s="132" t="s">
        <v>145</v>
      </c>
      <c r="G609" s="133">
        <v>1686</v>
      </c>
      <c r="H609" s="132">
        <v>1857</v>
      </c>
      <c r="I609" s="134">
        <v>40725</v>
      </c>
      <c r="J609" s="135"/>
    </row>
    <row r="610" spans="1:10" ht="16.5" customHeight="1" x14ac:dyDescent="0.25">
      <c r="A610" s="130" t="s">
        <v>7455</v>
      </c>
      <c r="B610" s="131" t="str">
        <f t="shared" si="9"/>
        <v>01601 - Andrus Home (TITP)</v>
      </c>
      <c r="C610" s="132" t="s">
        <v>1088</v>
      </c>
      <c r="D610" s="132" t="s">
        <v>1248</v>
      </c>
      <c r="E610" s="132" t="s">
        <v>1231</v>
      </c>
      <c r="F610" s="132" t="s">
        <v>145</v>
      </c>
      <c r="G610" s="133">
        <v>1584</v>
      </c>
      <c r="H610" s="132">
        <v>1858</v>
      </c>
      <c r="I610" s="134">
        <v>40725</v>
      </c>
      <c r="J610" s="135"/>
    </row>
    <row r="611" spans="1:10" ht="16.5" customHeight="1" x14ac:dyDescent="0.25">
      <c r="A611" s="130" t="s">
        <v>7456</v>
      </c>
      <c r="B611" s="131" t="str">
        <f t="shared" si="9"/>
        <v>01603 - Jewkes/Draper Home</v>
      </c>
      <c r="C611" s="132" t="s">
        <v>1088</v>
      </c>
      <c r="D611" s="132" t="s">
        <v>1249</v>
      </c>
      <c r="E611" s="132" t="s">
        <v>1231</v>
      </c>
      <c r="F611" s="132" t="s">
        <v>145</v>
      </c>
      <c r="G611" s="133">
        <v>770</v>
      </c>
      <c r="H611" s="132">
        <v>1980</v>
      </c>
      <c r="I611" s="134">
        <v>40725</v>
      </c>
      <c r="J611" s="135"/>
    </row>
    <row r="612" spans="1:10" ht="16.5" customHeight="1" x14ac:dyDescent="0.25">
      <c r="A612" s="130" t="s">
        <v>7457</v>
      </c>
      <c r="B612" s="131" t="str">
        <f t="shared" si="9"/>
        <v>01604 - Gardiner Cabin (TITP)</v>
      </c>
      <c r="C612" s="132" t="s">
        <v>1088</v>
      </c>
      <c r="D612" s="132" t="s">
        <v>1250</v>
      </c>
      <c r="E612" s="132" t="s">
        <v>1231</v>
      </c>
      <c r="F612" s="132" t="s">
        <v>145</v>
      </c>
      <c r="G612" s="133">
        <v>308</v>
      </c>
      <c r="H612" s="132">
        <v>1864</v>
      </c>
      <c r="I612" s="134">
        <v>40725</v>
      </c>
      <c r="J612" s="135"/>
    </row>
    <row r="613" spans="1:10" ht="16.5" customHeight="1" x14ac:dyDescent="0.25">
      <c r="A613" s="130" t="s">
        <v>7458</v>
      </c>
      <c r="B613" s="131" t="str">
        <f t="shared" si="9"/>
        <v>01605 - Roberts Cabin (TITP)</v>
      </c>
      <c r="C613" s="132" t="s">
        <v>1088</v>
      </c>
      <c r="D613" s="132" t="s">
        <v>1251</v>
      </c>
      <c r="E613" s="132" t="s">
        <v>1231</v>
      </c>
      <c r="F613" s="132" t="s">
        <v>145</v>
      </c>
      <c r="G613" s="133">
        <v>1605</v>
      </c>
      <c r="H613" s="132">
        <v>1856</v>
      </c>
      <c r="I613" s="134">
        <v>40725</v>
      </c>
      <c r="J613" s="135"/>
    </row>
    <row r="614" spans="1:10" ht="16.5" customHeight="1" x14ac:dyDescent="0.25">
      <c r="A614" s="130" t="s">
        <v>7459</v>
      </c>
      <c r="B614" s="131" t="str">
        <f t="shared" si="9"/>
        <v>01607 - Holladay Cabin (TITP)</v>
      </c>
      <c r="C614" s="132" t="s">
        <v>1088</v>
      </c>
      <c r="D614" s="132" t="s">
        <v>1252</v>
      </c>
      <c r="E614" s="132" t="s">
        <v>1231</v>
      </c>
      <c r="F614" s="132" t="s">
        <v>145</v>
      </c>
      <c r="G614" s="133">
        <v>216</v>
      </c>
      <c r="H614" s="132">
        <v>1853</v>
      </c>
      <c r="I614" s="134">
        <v>40725</v>
      </c>
      <c r="J614" s="135"/>
    </row>
    <row r="615" spans="1:10" ht="16.5" customHeight="1" x14ac:dyDescent="0.25">
      <c r="A615" s="130" t="s">
        <v>7460</v>
      </c>
      <c r="B615" s="131" t="str">
        <f t="shared" si="9"/>
        <v>01608 - Mary Fielding Smith Cabin (TITP)</v>
      </c>
      <c r="C615" s="132" t="s">
        <v>1088</v>
      </c>
      <c r="D615" s="132" t="s">
        <v>1253</v>
      </c>
      <c r="E615" s="132" t="s">
        <v>1231</v>
      </c>
      <c r="F615" s="132" t="s">
        <v>145</v>
      </c>
      <c r="G615" s="133">
        <v>308</v>
      </c>
      <c r="H615" s="132">
        <v>1850</v>
      </c>
      <c r="I615" s="134">
        <v>40725</v>
      </c>
      <c r="J615" s="135"/>
    </row>
    <row r="616" spans="1:10" ht="16.5" customHeight="1" x14ac:dyDescent="0.25">
      <c r="A616" s="130" t="s">
        <v>7461</v>
      </c>
      <c r="B616" s="131" t="str">
        <f t="shared" si="9"/>
        <v>01609 - Ritter Cabin (TITP)</v>
      </c>
      <c r="C616" s="132" t="s">
        <v>1088</v>
      </c>
      <c r="D616" s="132" t="s">
        <v>1254</v>
      </c>
      <c r="E616" s="132" t="s">
        <v>1231</v>
      </c>
      <c r="F616" s="132" t="s">
        <v>145</v>
      </c>
      <c r="G616" s="133">
        <v>288</v>
      </c>
      <c r="H616" s="132">
        <v>1847</v>
      </c>
      <c r="I616" s="134">
        <v>40725</v>
      </c>
      <c r="J616" s="135"/>
    </row>
    <row r="617" spans="1:10" ht="16.5" customHeight="1" x14ac:dyDescent="0.25">
      <c r="A617" s="130" t="s">
        <v>7462</v>
      </c>
      <c r="B617" s="131" t="str">
        <f t="shared" si="9"/>
        <v>01611 - Amphitheatre Dressing Room (TITP)</v>
      </c>
      <c r="C617" s="132" t="s">
        <v>1088</v>
      </c>
      <c r="D617" s="132" t="s">
        <v>1255</v>
      </c>
      <c r="E617" s="132" t="s">
        <v>1231</v>
      </c>
      <c r="F617" s="132" t="s">
        <v>145</v>
      </c>
      <c r="G617" s="133">
        <v>864</v>
      </c>
      <c r="H617" s="132">
        <v>1975</v>
      </c>
      <c r="I617" s="134">
        <v>40725</v>
      </c>
      <c r="J617" s="135"/>
    </row>
    <row r="618" spans="1:10" ht="16.5" customHeight="1" x14ac:dyDescent="0.25">
      <c r="A618" s="130" t="s">
        <v>7463</v>
      </c>
      <c r="B618" s="131" t="str">
        <f t="shared" si="9"/>
        <v>01613 - Misc Farm Buildings (TITP)</v>
      </c>
      <c r="C618" s="132" t="s">
        <v>1088</v>
      </c>
      <c r="D618" s="132" t="s">
        <v>1256</v>
      </c>
      <c r="E618" s="132" t="s">
        <v>1231</v>
      </c>
      <c r="F618" s="132" t="s">
        <v>145</v>
      </c>
      <c r="G618" s="133">
        <v>95</v>
      </c>
      <c r="H618" s="132">
        <v>1970</v>
      </c>
      <c r="I618" s="134">
        <v>40725</v>
      </c>
      <c r="J618" s="135"/>
    </row>
    <row r="619" spans="1:10" ht="16.5" customHeight="1" x14ac:dyDescent="0.25">
      <c r="A619" s="130" t="s">
        <v>7464</v>
      </c>
      <c r="B619" s="131" t="str">
        <f t="shared" si="9"/>
        <v>01659 - Shop &amp; Office Complex (Jordan River)</v>
      </c>
      <c r="C619" s="132" t="s">
        <v>1088</v>
      </c>
      <c r="D619" s="132" t="s">
        <v>1257</v>
      </c>
      <c r="E619" s="132" t="s">
        <v>1258</v>
      </c>
      <c r="F619" s="132" t="s">
        <v>145</v>
      </c>
      <c r="G619" s="133">
        <v>10240</v>
      </c>
      <c r="H619" s="132">
        <v>1982</v>
      </c>
      <c r="I619" s="134">
        <v>40725</v>
      </c>
      <c r="J619" s="135"/>
    </row>
    <row r="620" spans="1:10" ht="16.5" customHeight="1" x14ac:dyDescent="0.25">
      <c r="A620" s="130" t="s">
        <v>7465</v>
      </c>
      <c r="B620" s="131" t="str">
        <f t="shared" si="9"/>
        <v>01773 - Museum (Edge Of The Cedars)</v>
      </c>
      <c r="C620" s="132" t="s">
        <v>1088</v>
      </c>
      <c r="D620" s="132" t="s">
        <v>1259</v>
      </c>
      <c r="E620" s="132" t="s">
        <v>1260</v>
      </c>
      <c r="F620" s="132" t="s">
        <v>514</v>
      </c>
      <c r="G620" s="133">
        <v>23050</v>
      </c>
      <c r="H620" s="132">
        <v>1978</v>
      </c>
      <c r="I620" s="134">
        <v>40725</v>
      </c>
      <c r="J620" s="135"/>
    </row>
    <row r="621" spans="1:10" ht="16.5" customHeight="1" x14ac:dyDescent="0.25">
      <c r="A621" s="130" t="s">
        <v>7466</v>
      </c>
      <c r="B621" s="131" t="str">
        <f t="shared" si="9"/>
        <v>01776 - Grainary by Rich</v>
      </c>
      <c r="C621" s="132" t="s">
        <v>1088</v>
      </c>
      <c r="D621" s="132" t="s">
        <v>1261</v>
      </c>
      <c r="E621" s="132" t="s">
        <v>1231</v>
      </c>
      <c r="F621" s="132" t="s">
        <v>145</v>
      </c>
      <c r="G621" s="133">
        <v>840</v>
      </c>
      <c r="H621" s="132">
        <v>1979</v>
      </c>
      <c r="I621" s="134">
        <v>40725</v>
      </c>
      <c r="J621" s="135"/>
    </row>
    <row r="622" spans="1:10" ht="16.5" customHeight="1" x14ac:dyDescent="0.25">
      <c r="A622" s="130" t="s">
        <v>7467</v>
      </c>
      <c r="B622" s="131" t="str">
        <f t="shared" si="9"/>
        <v>01781 - Camp Restroom Arapeen</v>
      </c>
      <c r="C622" s="132" t="s">
        <v>1088</v>
      </c>
      <c r="D622" s="132" t="s">
        <v>1262</v>
      </c>
      <c r="E622" s="132" t="s">
        <v>1263</v>
      </c>
      <c r="F622" s="132" t="s">
        <v>826</v>
      </c>
      <c r="G622" s="133">
        <v>780</v>
      </c>
      <c r="H622" s="132">
        <v>1981</v>
      </c>
      <c r="I622" s="134">
        <v>40725</v>
      </c>
      <c r="J622" s="135"/>
    </row>
    <row r="623" spans="1:10" ht="16.5" customHeight="1" x14ac:dyDescent="0.25">
      <c r="A623" s="130" t="s">
        <v>7468</v>
      </c>
      <c r="B623" s="131" t="str">
        <f t="shared" si="9"/>
        <v>01783 - Entrance Station (Palisades)</v>
      </c>
      <c r="C623" s="132" t="s">
        <v>1088</v>
      </c>
      <c r="D623" s="132" t="s">
        <v>1264</v>
      </c>
      <c r="E623" s="132" t="s">
        <v>1265</v>
      </c>
      <c r="F623" s="132" t="s">
        <v>826</v>
      </c>
      <c r="G623" s="133">
        <v>240</v>
      </c>
      <c r="H623" s="132">
        <v>1976</v>
      </c>
      <c r="I623" s="134">
        <v>40725</v>
      </c>
      <c r="J623" s="135"/>
    </row>
    <row r="624" spans="1:10" ht="16.5" customHeight="1" x14ac:dyDescent="0.25">
      <c r="A624" s="130" t="s">
        <v>7469</v>
      </c>
      <c r="B624" s="131" t="str">
        <f t="shared" si="9"/>
        <v>01784 - Golf Club House (Palisades)</v>
      </c>
      <c r="C624" s="132" t="s">
        <v>1088</v>
      </c>
      <c r="D624" s="132" t="s">
        <v>1266</v>
      </c>
      <c r="E624" s="132" t="s">
        <v>1265</v>
      </c>
      <c r="F624" s="132" t="s">
        <v>826</v>
      </c>
      <c r="G624" s="133">
        <v>7000</v>
      </c>
      <c r="H624" s="132">
        <v>1976</v>
      </c>
      <c r="I624" s="134">
        <v>40725</v>
      </c>
      <c r="J624" s="135"/>
    </row>
    <row r="625" spans="1:10" ht="16.5" customHeight="1" x14ac:dyDescent="0.25">
      <c r="A625" s="130" t="s">
        <v>7470</v>
      </c>
      <c r="B625" s="131" t="str">
        <f t="shared" si="9"/>
        <v>01861 - Mobile Home Residence (Rockport)</v>
      </c>
      <c r="C625" s="132" t="s">
        <v>1088</v>
      </c>
      <c r="D625" s="132" t="s">
        <v>1267</v>
      </c>
      <c r="E625" s="132" t="s">
        <v>1079</v>
      </c>
      <c r="F625" s="132" t="s">
        <v>1080</v>
      </c>
      <c r="G625" s="133">
        <v>590</v>
      </c>
      <c r="H625" s="132">
        <v>1978</v>
      </c>
      <c r="I625" s="134">
        <v>40725</v>
      </c>
      <c r="J625" s="135"/>
    </row>
    <row r="626" spans="1:10" ht="16.5" customHeight="1" x14ac:dyDescent="0.25">
      <c r="A626" s="130" t="s">
        <v>7471</v>
      </c>
      <c r="B626" s="131" t="str">
        <f t="shared" si="9"/>
        <v>01862 - Restrooms (Rockport) Juniper</v>
      </c>
      <c r="C626" s="132" t="s">
        <v>1088</v>
      </c>
      <c r="D626" s="132" t="s">
        <v>1268</v>
      </c>
      <c r="E626" s="132" t="s">
        <v>1079</v>
      </c>
      <c r="F626" s="132" t="s">
        <v>1080</v>
      </c>
      <c r="G626" s="133">
        <v>1440</v>
      </c>
      <c r="H626" s="132">
        <v>1960</v>
      </c>
      <c r="I626" s="134">
        <v>40725</v>
      </c>
      <c r="J626" s="135"/>
    </row>
    <row r="627" spans="1:10" ht="16.5" customHeight="1" x14ac:dyDescent="0.25">
      <c r="A627" s="130" t="s">
        <v>7472</v>
      </c>
      <c r="B627" s="131" t="str">
        <f t="shared" si="9"/>
        <v>01863 - Rockport Office</v>
      </c>
      <c r="C627" s="132" t="s">
        <v>1088</v>
      </c>
      <c r="D627" s="132" t="s">
        <v>1269</v>
      </c>
      <c r="E627" s="132" t="s">
        <v>1270</v>
      </c>
      <c r="F627" s="132" t="s">
        <v>1271</v>
      </c>
      <c r="G627" s="133">
        <v>544</v>
      </c>
      <c r="H627" s="132">
        <v>1991</v>
      </c>
      <c r="I627" s="134">
        <v>40725</v>
      </c>
      <c r="J627" s="135"/>
    </row>
    <row r="628" spans="1:10" ht="16.5" customHeight="1" x14ac:dyDescent="0.25">
      <c r="A628" s="130" t="s">
        <v>7473</v>
      </c>
      <c r="B628" s="131" t="str">
        <f t="shared" si="9"/>
        <v>01864 - Maintenance Building (Rockport)</v>
      </c>
      <c r="C628" s="132" t="s">
        <v>1088</v>
      </c>
      <c r="D628" s="132" t="s">
        <v>1272</v>
      </c>
      <c r="E628" s="132" t="s">
        <v>1079</v>
      </c>
      <c r="F628" s="132" t="s">
        <v>1080</v>
      </c>
      <c r="G628" s="133">
        <v>2200</v>
      </c>
      <c r="H628" s="132">
        <v>1990</v>
      </c>
      <c r="I628" s="134">
        <v>40725</v>
      </c>
      <c r="J628" s="135"/>
    </row>
    <row r="629" spans="1:10" ht="16.5" customHeight="1" x14ac:dyDescent="0.25">
      <c r="A629" s="130" t="s">
        <v>7474</v>
      </c>
      <c r="B629" s="131" t="str">
        <f t="shared" si="9"/>
        <v>01865 - Rockport Docks</v>
      </c>
      <c r="C629" s="132" t="s">
        <v>1088</v>
      </c>
      <c r="D629" s="132" t="s">
        <v>1273</v>
      </c>
      <c r="E629" s="132" t="s">
        <v>1274</v>
      </c>
      <c r="F629" s="132" t="s">
        <v>1080</v>
      </c>
      <c r="G629" s="133">
        <v>1760</v>
      </c>
      <c r="H629" s="132">
        <v>1990</v>
      </c>
      <c r="I629" s="134">
        <v>40725</v>
      </c>
      <c r="J629" s="135"/>
    </row>
    <row r="630" spans="1:10" ht="16.5" customHeight="1" x14ac:dyDescent="0.25">
      <c r="A630" s="130" t="s">
        <v>7475</v>
      </c>
      <c r="B630" s="131" t="str">
        <f t="shared" si="9"/>
        <v>01867 - Restroom Marina &amp; Dumpstation (Rockport)</v>
      </c>
      <c r="C630" s="132" t="s">
        <v>1088</v>
      </c>
      <c r="D630" s="132" t="s">
        <v>1275</v>
      </c>
      <c r="E630" s="132" t="s">
        <v>1079</v>
      </c>
      <c r="F630" s="132" t="s">
        <v>1080</v>
      </c>
      <c r="G630" s="133">
        <v>768</v>
      </c>
      <c r="H630" s="132">
        <v>1960</v>
      </c>
      <c r="I630" s="134">
        <v>40725</v>
      </c>
      <c r="J630" s="135"/>
    </row>
    <row r="631" spans="1:10" ht="16.5" customHeight="1" x14ac:dyDescent="0.25">
      <c r="A631" s="130" t="s">
        <v>7476</v>
      </c>
      <c r="B631" s="131" t="str">
        <f t="shared" si="9"/>
        <v>01870 - Ranger Residence (Rockport)</v>
      </c>
      <c r="C631" s="132" t="s">
        <v>1088</v>
      </c>
      <c r="D631" s="132" t="s">
        <v>1276</v>
      </c>
      <c r="E631" s="132" t="s">
        <v>1277</v>
      </c>
      <c r="F631" s="132" t="s">
        <v>1271</v>
      </c>
      <c r="G631" s="133">
        <v>1624</v>
      </c>
      <c r="H631" s="132">
        <v>1977</v>
      </c>
      <c r="I631" s="134">
        <v>40725</v>
      </c>
      <c r="J631" s="135"/>
    </row>
    <row r="632" spans="1:10" ht="16.5" customHeight="1" x14ac:dyDescent="0.25">
      <c r="A632" s="130" t="s">
        <v>7477</v>
      </c>
      <c r="B632" s="131" t="str">
        <f t="shared" si="9"/>
        <v>01871 - Pumphouse (Rockport)</v>
      </c>
      <c r="C632" s="132" t="s">
        <v>1088</v>
      </c>
      <c r="D632" s="132" t="s">
        <v>1278</v>
      </c>
      <c r="E632" s="132" t="s">
        <v>1279</v>
      </c>
      <c r="F632" s="132" t="s">
        <v>1080</v>
      </c>
      <c r="G632" s="133">
        <v>196</v>
      </c>
      <c r="H632" s="132">
        <v>1960</v>
      </c>
      <c r="I632" s="134">
        <v>40725</v>
      </c>
      <c r="J632" s="135"/>
    </row>
    <row r="633" spans="1:10" ht="16.5" customHeight="1" x14ac:dyDescent="0.25">
      <c r="A633" s="130" t="s">
        <v>7478</v>
      </c>
      <c r="B633" s="131" t="str">
        <f t="shared" si="9"/>
        <v>01884 - Entrance Station (Rockport)</v>
      </c>
      <c r="C633" s="132" t="s">
        <v>1088</v>
      </c>
      <c r="D633" s="132" t="s">
        <v>1280</v>
      </c>
      <c r="E633" s="132" t="s">
        <v>1281</v>
      </c>
      <c r="F633" s="132" t="s">
        <v>1271</v>
      </c>
      <c r="G633" s="133">
        <v>125</v>
      </c>
      <c r="H633" s="132">
        <v>2006</v>
      </c>
      <c r="I633" s="134">
        <v>40725</v>
      </c>
      <c r="J633" s="135"/>
    </row>
    <row r="634" spans="1:10" ht="16.5" customHeight="1" x14ac:dyDescent="0.25">
      <c r="A634" s="130" t="s">
        <v>7479</v>
      </c>
      <c r="B634" s="131" t="str">
        <f t="shared" si="9"/>
        <v>01885 - Old Church House (Rockport)</v>
      </c>
      <c r="C634" s="132" t="s">
        <v>1088</v>
      </c>
      <c r="D634" s="132" t="s">
        <v>1282</v>
      </c>
      <c r="E634" s="132" t="s">
        <v>1283</v>
      </c>
      <c r="F634" s="132" t="s">
        <v>1271</v>
      </c>
      <c r="G634" s="133">
        <v>1248</v>
      </c>
      <c r="H634" s="132">
        <v>1892</v>
      </c>
      <c r="I634" s="134">
        <v>40725</v>
      </c>
      <c r="J634" s="135"/>
    </row>
    <row r="635" spans="1:10" ht="16.5" customHeight="1" x14ac:dyDescent="0.25">
      <c r="A635" s="130" t="s">
        <v>7480</v>
      </c>
      <c r="B635" s="131" t="str">
        <f t="shared" si="9"/>
        <v>01919 - Carport (Steinaker)</v>
      </c>
      <c r="C635" s="132" t="s">
        <v>1088</v>
      </c>
      <c r="D635" s="132" t="s">
        <v>1284</v>
      </c>
      <c r="E635" s="132" t="s">
        <v>1285</v>
      </c>
      <c r="F635" s="132" t="s">
        <v>398</v>
      </c>
      <c r="G635" s="133">
        <v>832</v>
      </c>
      <c r="H635" s="132">
        <v>1972</v>
      </c>
      <c r="I635" s="134">
        <v>40725</v>
      </c>
      <c r="J635" s="135"/>
    </row>
    <row r="636" spans="1:10" ht="16.5" customHeight="1" x14ac:dyDescent="0.25">
      <c r="A636" s="130" t="s">
        <v>7481</v>
      </c>
      <c r="B636" s="131" t="str">
        <f t="shared" si="9"/>
        <v>01920 - Maintenance Building (Steinaker)</v>
      </c>
      <c r="C636" s="132" t="s">
        <v>1088</v>
      </c>
      <c r="D636" s="132" t="s">
        <v>1286</v>
      </c>
      <c r="E636" s="132" t="s">
        <v>1285</v>
      </c>
      <c r="F636" s="132" t="s">
        <v>398</v>
      </c>
      <c r="G636" s="133">
        <v>1200</v>
      </c>
      <c r="H636" s="132">
        <v>1981</v>
      </c>
      <c r="I636" s="134">
        <v>40725</v>
      </c>
      <c r="J636" s="135"/>
    </row>
    <row r="637" spans="1:10" ht="16.5" customHeight="1" x14ac:dyDescent="0.25">
      <c r="A637" s="130" t="s">
        <v>7482</v>
      </c>
      <c r="B637" s="131" t="str">
        <f t="shared" si="9"/>
        <v>01921 - Well Building (Steinaker)</v>
      </c>
      <c r="C637" s="132" t="s">
        <v>1088</v>
      </c>
      <c r="D637" s="132" t="s">
        <v>1287</v>
      </c>
      <c r="E637" s="132" t="s">
        <v>1285</v>
      </c>
      <c r="F637" s="132" t="s">
        <v>398</v>
      </c>
      <c r="G637" s="133">
        <v>80</v>
      </c>
      <c r="H637" s="132">
        <v>1975</v>
      </c>
      <c r="I637" s="134">
        <v>40725</v>
      </c>
      <c r="J637" s="135"/>
    </row>
    <row r="638" spans="1:10" ht="16.5" customHeight="1" x14ac:dyDescent="0.25">
      <c r="A638" s="130" t="s">
        <v>7483</v>
      </c>
      <c r="B638" s="131" t="str">
        <f t="shared" si="9"/>
        <v>01951 - Commissary Building (Camp Floyd)</v>
      </c>
      <c r="C638" s="132" t="s">
        <v>1088</v>
      </c>
      <c r="D638" s="132" t="s">
        <v>1288</v>
      </c>
      <c r="E638" s="132" t="s">
        <v>1289</v>
      </c>
      <c r="F638" s="132" t="s">
        <v>1119</v>
      </c>
      <c r="G638" s="133">
        <v>880</v>
      </c>
      <c r="H638" s="132">
        <v>1856</v>
      </c>
      <c r="I638" s="134">
        <v>40725</v>
      </c>
      <c r="J638" s="135"/>
    </row>
    <row r="639" spans="1:10" ht="16.5" customHeight="1" x14ac:dyDescent="0.25">
      <c r="A639" s="130" t="s">
        <v>7484</v>
      </c>
      <c r="B639" s="131" t="str">
        <f t="shared" si="9"/>
        <v>01958 - Restroom South Jetty</v>
      </c>
      <c r="C639" s="132" t="s">
        <v>1088</v>
      </c>
      <c r="D639" s="132" t="s">
        <v>1290</v>
      </c>
      <c r="E639" s="132" t="s">
        <v>1121</v>
      </c>
      <c r="F639" s="132" t="s">
        <v>313</v>
      </c>
      <c r="G639" s="133">
        <v>676</v>
      </c>
      <c r="H639" s="132">
        <v>1968</v>
      </c>
      <c r="I639" s="134">
        <v>40725</v>
      </c>
      <c r="J639" s="135"/>
    </row>
    <row r="640" spans="1:10" ht="16.5" customHeight="1" x14ac:dyDescent="0.25">
      <c r="A640" s="130" t="s">
        <v>7485</v>
      </c>
      <c r="B640" s="131" t="str">
        <f t="shared" si="9"/>
        <v>01959 - Shop Building (Utah Lake)</v>
      </c>
      <c r="C640" s="132" t="s">
        <v>1088</v>
      </c>
      <c r="D640" s="132" t="s">
        <v>1291</v>
      </c>
      <c r="E640" s="132" t="s">
        <v>1292</v>
      </c>
      <c r="F640" s="132" t="s">
        <v>313</v>
      </c>
      <c r="G640" s="133">
        <v>2720</v>
      </c>
      <c r="H640" s="132">
        <v>1974</v>
      </c>
      <c r="I640" s="134">
        <v>40725</v>
      </c>
      <c r="J640" s="135"/>
    </row>
    <row r="641" spans="1:10" ht="16.5" customHeight="1" x14ac:dyDescent="0.25">
      <c r="A641" s="130" t="s">
        <v>7486</v>
      </c>
      <c r="B641" s="131" t="str">
        <f t="shared" si="9"/>
        <v>01961 - Maintenance Building (Palisades)</v>
      </c>
      <c r="C641" s="132" t="s">
        <v>1088</v>
      </c>
      <c r="D641" s="132" t="s">
        <v>1293</v>
      </c>
      <c r="E641" s="132" t="s">
        <v>1265</v>
      </c>
      <c r="F641" s="132" t="s">
        <v>826</v>
      </c>
      <c r="G641" s="133">
        <v>5000</v>
      </c>
      <c r="H641" s="132">
        <v>1998</v>
      </c>
      <c r="I641" s="134">
        <v>40725</v>
      </c>
      <c r="J641" s="135"/>
    </row>
    <row r="642" spans="1:10" ht="16.5" customHeight="1" x14ac:dyDescent="0.25">
      <c r="A642" s="130" t="s">
        <v>7487</v>
      </c>
      <c r="B642" s="131" t="str">
        <f t="shared" si="9"/>
        <v>01968 - Cart Shed</v>
      </c>
      <c r="C642" s="132" t="s">
        <v>1088</v>
      </c>
      <c r="D642" s="132" t="s">
        <v>1294</v>
      </c>
      <c r="E642" s="132" t="s">
        <v>1265</v>
      </c>
      <c r="F642" s="132" t="s">
        <v>826</v>
      </c>
      <c r="G642" s="133">
        <v>860</v>
      </c>
      <c r="H642" s="132">
        <v>1960</v>
      </c>
      <c r="I642" s="134">
        <v>40725</v>
      </c>
      <c r="J642" s="135"/>
    </row>
    <row r="643" spans="1:10" ht="16.5" customHeight="1" x14ac:dyDescent="0.25">
      <c r="A643" s="130" t="s">
        <v>7488</v>
      </c>
      <c r="B643" s="131" t="str">
        <f t="shared" si="9"/>
        <v>01971 - Fuel DockUtah Lake</v>
      </c>
      <c r="C643" s="132" t="s">
        <v>1088</v>
      </c>
      <c r="D643" s="132" t="s">
        <v>1295</v>
      </c>
      <c r="E643" s="132" t="s">
        <v>1292</v>
      </c>
      <c r="F643" s="132" t="s">
        <v>313</v>
      </c>
      <c r="G643" s="133">
        <v>660</v>
      </c>
      <c r="H643" s="132">
        <v>1970</v>
      </c>
      <c r="I643" s="134">
        <v>40725</v>
      </c>
      <c r="J643" s="135"/>
    </row>
    <row r="644" spans="1:10" ht="16.5" customHeight="1" x14ac:dyDescent="0.25">
      <c r="A644" s="130" t="s">
        <v>7489</v>
      </c>
      <c r="B644" s="131" t="str">
        <f t="shared" ref="B644:B707" si="10">_xlfn.CONCAT(A644," - ",D644)</f>
        <v>01977 - Maintenance Shed (Camp Floyd)</v>
      </c>
      <c r="C644" s="132" t="s">
        <v>1088</v>
      </c>
      <c r="D644" s="132" t="s">
        <v>1296</v>
      </c>
      <c r="E644" s="132" t="s">
        <v>1118</v>
      </c>
      <c r="F644" s="132" t="s">
        <v>1119</v>
      </c>
      <c r="G644" s="133">
        <v>280</v>
      </c>
      <c r="H644" s="132">
        <v>1972</v>
      </c>
      <c r="I644" s="134">
        <v>40725</v>
      </c>
      <c r="J644" s="135"/>
    </row>
    <row r="645" spans="1:10" ht="16.5" customHeight="1" x14ac:dyDescent="0.25">
      <c r="A645" s="130" t="s">
        <v>7490</v>
      </c>
      <c r="B645" s="131" t="str">
        <f t="shared" si="10"/>
        <v>01998 - Fairfield School</v>
      </c>
      <c r="C645" s="132" t="s">
        <v>1088</v>
      </c>
      <c r="D645" s="132" t="s">
        <v>1297</v>
      </c>
      <c r="E645" s="132" t="s">
        <v>1118</v>
      </c>
      <c r="F645" s="132" t="s">
        <v>1119</v>
      </c>
      <c r="G645" s="133">
        <v>1564</v>
      </c>
      <c r="H645" s="132">
        <v>1973</v>
      </c>
      <c r="I645" s="134">
        <v>40725</v>
      </c>
      <c r="J645" s="135"/>
    </row>
    <row r="646" spans="1:10" ht="16.5" customHeight="1" x14ac:dyDescent="0.25">
      <c r="A646" s="130" t="s">
        <v>7491</v>
      </c>
      <c r="B646" s="131" t="str">
        <f t="shared" si="10"/>
        <v>02097 - WMSP - Camp Manager</v>
      </c>
      <c r="C646" s="132" t="s">
        <v>1088</v>
      </c>
      <c r="D646" s="132" t="s">
        <v>1298</v>
      </c>
      <c r="E646" s="132" t="s">
        <v>1123</v>
      </c>
      <c r="F646" s="132" t="s">
        <v>1124</v>
      </c>
      <c r="G646" s="133">
        <v>500</v>
      </c>
      <c r="H646" s="132">
        <v>1967</v>
      </c>
      <c r="I646" s="134">
        <v>40725</v>
      </c>
      <c r="J646" s="135"/>
    </row>
    <row r="647" spans="1:10" ht="16.5" customHeight="1" x14ac:dyDescent="0.25">
      <c r="A647" s="130" t="s">
        <v>7492</v>
      </c>
      <c r="B647" s="131" t="str">
        <f t="shared" si="10"/>
        <v>02100 - Restroom (Mahogany)</v>
      </c>
      <c r="C647" s="132" t="s">
        <v>1088</v>
      </c>
      <c r="D647" s="132" t="s">
        <v>1299</v>
      </c>
      <c r="E647" s="132" t="s">
        <v>1123</v>
      </c>
      <c r="F647" s="132" t="s">
        <v>1124</v>
      </c>
      <c r="G647" s="133">
        <v>580</v>
      </c>
      <c r="H647" s="132">
        <v>1976</v>
      </c>
      <c r="I647" s="134">
        <v>40725</v>
      </c>
      <c r="J647" s="135"/>
    </row>
    <row r="648" spans="1:10" ht="16.5" customHeight="1" x14ac:dyDescent="0.25">
      <c r="A648" s="130" t="s">
        <v>7493</v>
      </c>
      <c r="B648" s="131" t="str">
        <f t="shared" si="10"/>
        <v>02102 - Restrooms (Oak Hollow)</v>
      </c>
      <c r="C648" s="132" t="s">
        <v>1088</v>
      </c>
      <c r="D648" s="132" t="s">
        <v>1300</v>
      </c>
      <c r="E648" s="132" t="s">
        <v>1123</v>
      </c>
      <c r="F648" s="132" t="s">
        <v>1124</v>
      </c>
      <c r="G648" s="133">
        <v>360</v>
      </c>
      <c r="H648" s="132">
        <v>1967</v>
      </c>
      <c r="I648" s="134">
        <v>40725</v>
      </c>
      <c r="J648" s="135"/>
    </row>
    <row r="649" spans="1:10" ht="16.5" customHeight="1" x14ac:dyDescent="0.25">
      <c r="A649" s="130" t="s">
        <v>7494</v>
      </c>
      <c r="B649" s="131" t="str">
        <f t="shared" si="10"/>
        <v>02104 - Restroom (Little Deer Creek)</v>
      </c>
      <c r="C649" s="132" t="s">
        <v>1088</v>
      </c>
      <c r="D649" s="132" t="s">
        <v>1301</v>
      </c>
      <c r="E649" s="132" t="s">
        <v>1123</v>
      </c>
      <c r="F649" s="132" t="s">
        <v>1124</v>
      </c>
      <c r="G649" s="133">
        <v>364</v>
      </c>
      <c r="H649" s="132">
        <v>1967</v>
      </c>
      <c r="I649" s="134">
        <v>40725</v>
      </c>
      <c r="J649" s="135"/>
    </row>
    <row r="650" spans="1:10" ht="16.5" customHeight="1" x14ac:dyDescent="0.25">
      <c r="A650" s="130" t="s">
        <v>7495</v>
      </c>
      <c r="B650" s="131" t="str">
        <f t="shared" si="10"/>
        <v>02106 - Maintenance Building (WMSP)</v>
      </c>
      <c r="C650" s="132" t="s">
        <v>1088</v>
      </c>
      <c r="D650" s="132" t="s">
        <v>1302</v>
      </c>
      <c r="E650" s="132" t="s">
        <v>1123</v>
      </c>
      <c r="F650" s="132" t="s">
        <v>1124</v>
      </c>
      <c r="G650" s="133">
        <v>7640</v>
      </c>
      <c r="H650" s="132">
        <v>1962</v>
      </c>
      <c r="I650" s="134">
        <v>40725</v>
      </c>
      <c r="J650" s="135"/>
    </row>
    <row r="651" spans="1:10" ht="16.5" customHeight="1" x14ac:dyDescent="0.25">
      <c r="A651" s="130" t="s">
        <v>7496</v>
      </c>
      <c r="B651" s="131" t="str">
        <f t="shared" si="10"/>
        <v>02108 - Chlorinator Building (WMSP)</v>
      </c>
      <c r="C651" s="132" t="s">
        <v>1088</v>
      </c>
      <c r="D651" s="132" t="s">
        <v>1303</v>
      </c>
      <c r="E651" s="132" t="s">
        <v>1123</v>
      </c>
      <c r="F651" s="132" t="s">
        <v>1124</v>
      </c>
      <c r="G651" s="133">
        <v>20</v>
      </c>
      <c r="H651" s="132">
        <v>1970</v>
      </c>
      <c r="I651" s="134">
        <v>40725</v>
      </c>
      <c r="J651" s="135"/>
    </row>
    <row r="652" spans="1:10" ht="16.5" customHeight="1" x14ac:dyDescent="0.25">
      <c r="A652" s="130" t="s">
        <v>7497</v>
      </c>
      <c r="B652" s="131" t="str">
        <f t="shared" si="10"/>
        <v>02115 - Huber Farmhouse</v>
      </c>
      <c r="C652" s="132" t="s">
        <v>1088</v>
      </c>
      <c r="D652" s="132" t="s">
        <v>1304</v>
      </c>
      <c r="E652" s="132" t="s">
        <v>1123</v>
      </c>
      <c r="F652" s="132" t="s">
        <v>1124</v>
      </c>
      <c r="G652" s="133">
        <v>924</v>
      </c>
      <c r="H652" s="132">
        <v>1900</v>
      </c>
      <c r="I652" s="134">
        <v>40725</v>
      </c>
      <c r="J652" s="135"/>
    </row>
    <row r="653" spans="1:10" ht="16.5" customHeight="1" x14ac:dyDescent="0.25">
      <c r="A653" s="130" t="s">
        <v>7498</v>
      </c>
      <c r="B653" s="131" t="str">
        <f t="shared" si="10"/>
        <v>02120 - Restroom (WMSP/Cottonwood)</v>
      </c>
      <c r="C653" s="132" t="s">
        <v>1088</v>
      </c>
      <c r="D653" s="132" t="s">
        <v>1305</v>
      </c>
      <c r="E653" s="132" t="s">
        <v>1123</v>
      </c>
      <c r="F653" s="132" t="s">
        <v>1124</v>
      </c>
      <c r="G653" s="133">
        <v>1188</v>
      </c>
      <c r="H653" s="132">
        <v>1976</v>
      </c>
      <c r="I653" s="134">
        <v>40725</v>
      </c>
      <c r="J653" s="135"/>
    </row>
    <row r="654" spans="1:10" ht="16.5" customHeight="1" x14ac:dyDescent="0.25">
      <c r="A654" s="130" t="s">
        <v>7499</v>
      </c>
      <c r="B654" s="131" t="str">
        <f t="shared" si="10"/>
        <v>02123 - Pavilions Building #1 (Mahogany)</v>
      </c>
      <c r="C654" s="132" t="s">
        <v>1088</v>
      </c>
      <c r="D654" s="132" t="s">
        <v>1306</v>
      </c>
      <c r="E654" s="132" t="s">
        <v>1123</v>
      </c>
      <c r="F654" s="132" t="s">
        <v>1124</v>
      </c>
      <c r="G654" s="133">
        <v>1595</v>
      </c>
      <c r="H654" s="132">
        <v>1976</v>
      </c>
      <c r="I654" s="134">
        <v>40725</v>
      </c>
      <c r="J654" s="135"/>
    </row>
    <row r="655" spans="1:10" ht="16.5" customHeight="1" x14ac:dyDescent="0.25">
      <c r="A655" s="130" t="s">
        <v>7500</v>
      </c>
      <c r="B655" s="131" t="str">
        <f t="shared" si="10"/>
        <v>02124 - Pavilions Building #2 (Mahogany)</v>
      </c>
      <c r="C655" s="132" t="s">
        <v>1088</v>
      </c>
      <c r="D655" s="132" t="s">
        <v>1307</v>
      </c>
      <c r="E655" s="132" t="s">
        <v>1123</v>
      </c>
      <c r="F655" s="132" t="s">
        <v>1124</v>
      </c>
      <c r="G655" s="133">
        <v>1595</v>
      </c>
      <c r="H655" s="132">
        <v>1976</v>
      </c>
      <c r="I655" s="134">
        <v>40725</v>
      </c>
      <c r="J655" s="135"/>
    </row>
    <row r="656" spans="1:10" ht="16.5" customHeight="1" x14ac:dyDescent="0.25">
      <c r="A656" s="130" t="s">
        <v>7501</v>
      </c>
      <c r="B656" s="131" t="str">
        <f t="shared" si="10"/>
        <v>02129 - Deer Creek Boat Docks</v>
      </c>
      <c r="C656" s="132" t="s">
        <v>1088</v>
      </c>
      <c r="D656" s="132" t="s">
        <v>1308</v>
      </c>
      <c r="E656" s="132" t="s">
        <v>1309</v>
      </c>
      <c r="F656" s="132" t="s">
        <v>1310</v>
      </c>
      <c r="G656" s="133">
        <v>1792</v>
      </c>
      <c r="H656" s="132">
        <v>1971</v>
      </c>
      <c r="I656" s="134">
        <v>40725</v>
      </c>
      <c r="J656" s="135"/>
    </row>
    <row r="657" spans="1:10" ht="16.5" customHeight="1" x14ac:dyDescent="0.25">
      <c r="A657" s="130" t="s">
        <v>7502</v>
      </c>
      <c r="B657" s="131" t="str">
        <f t="shared" si="10"/>
        <v>02134 - Residence #1 (Wallsburg)</v>
      </c>
      <c r="C657" s="132" t="s">
        <v>1088</v>
      </c>
      <c r="D657" s="132" t="s">
        <v>1311</v>
      </c>
      <c r="E657" s="132" t="s">
        <v>1309</v>
      </c>
      <c r="F657" s="132" t="s">
        <v>1310</v>
      </c>
      <c r="G657" s="133">
        <v>2800</v>
      </c>
      <c r="H657" s="132">
        <v>1975</v>
      </c>
      <c r="I657" s="134">
        <v>40725</v>
      </c>
      <c r="J657" s="135"/>
    </row>
    <row r="658" spans="1:10" ht="16.5" customHeight="1" x14ac:dyDescent="0.25">
      <c r="A658" s="130" t="s">
        <v>7503</v>
      </c>
      <c r="B658" s="131" t="str">
        <f t="shared" si="10"/>
        <v>02136 - Maintenance Building (Wallsburg)</v>
      </c>
      <c r="C658" s="132" t="s">
        <v>1088</v>
      </c>
      <c r="D658" s="132" t="s">
        <v>1312</v>
      </c>
      <c r="E658" s="132" t="s">
        <v>1313</v>
      </c>
      <c r="F658" s="132" t="s">
        <v>1310</v>
      </c>
      <c r="G658" s="133">
        <v>1200</v>
      </c>
      <c r="H658" s="132">
        <v>1977</v>
      </c>
      <c r="I658" s="134">
        <v>40725</v>
      </c>
      <c r="J658" s="135"/>
    </row>
    <row r="659" spans="1:10" ht="16.5" customHeight="1" x14ac:dyDescent="0.25">
      <c r="A659" s="130" t="s">
        <v>7504</v>
      </c>
      <c r="B659" s="131" t="str">
        <f t="shared" si="10"/>
        <v>02142 - Rainbow Group</v>
      </c>
      <c r="C659" s="132" t="s">
        <v>1088</v>
      </c>
      <c r="D659" s="132" t="s">
        <v>1314</v>
      </c>
      <c r="E659" s="132" t="s">
        <v>1315</v>
      </c>
      <c r="F659" s="132" t="s">
        <v>1310</v>
      </c>
      <c r="G659" s="133">
        <v>1920</v>
      </c>
      <c r="H659" s="132">
        <v>1975</v>
      </c>
      <c r="I659" s="134">
        <v>40725</v>
      </c>
      <c r="J659" s="135"/>
    </row>
    <row r="660" spans="1:10" ht="16.5" customHeight="1" x14ac:dyDescent="0.25">
      <c r="A660" s="130" t="s">
        <v>7505</v>
      </c>
      <c r="B660" s="131" t="str">
        <f t="shared" si="10"/>
        <v>02143 - Island South</v>
      </c>
      <c r="C660" s="132" t="s">
        <v>1088</v>
      </c>
      <c r="D660" s="132" t="s">
        <v>1316</v>
      </c>
      <c r="E660" s="132" t="s">
        <v>1309</v>
      </c>
      <c r="F660" s="132" t="s">
        <v>1310</v>
      </c>
      <c r="G660" s="133">
        <v>440</v>
      </c>
      <c r="H660" s="132">
        <v>1990</v>
      </c>
      <c r="I660" s="134">
        <v>40725</v>
      </c>
      <c r="J660" s="135"/>
    </row>
    <row r="661" spans="1:10" ht="16.5" customHeight="1" x14ac:dyDescent="0.25">
      <c r="A661" s="130" t="s">
        <v>7506</v>
      </c>
      <c r="B661" s="131" t="str">
        <f t="shared" si="10"/>
        <v>02144 - Residence #2 (Wallsburg)</v>
      </c>
      <c r="C661" s="132" t="s">
        <v>1088</v>
      </c>
      <c r="D661" s="132" t="s">
        <v>1317</v>
      </c>
      <c r="E661" s="132" t="s">
        <v>1309</v>
      </c>
      <c r="F661" s="132" t="s">
        <v>1310</v>
      </c>
      <c r="G661" s="133">
        <v>2800</v>
      </c>
      <c r="H661" s="132">
        <v>1975</v>
      </c>
      <c r="I661" s="134">
        <v>40725</v>
      </c>
      <c r="J661" s="135"/>
    </row>
    <row r="662" spans="1:10" ht="16.5" customHeight="1" x14ac:dyDescent="0.25">
      <c r="A662" s="130" t="s">
        <v>7507</v>
      </c>
      <c r="B662" s="131" t="str">
        <f t="shared" si="10"/>
        <v>02145 - Upper Chokecherry</v>
      </c>
      <c r="C662" s="132" t="s">
        <v>1088</v>
      </c>
      <c r="D662" s="132" t="s">
        <v>1318</v>
      </c>
      <c r="E662" s="132" t="s">
        <v>1309</v>
      </c>
      <c r="F662" s="132" t="s">
        <v>1310</v>
      </c>
      <c r="G662" s="133">
        <v>440</v>
      </c>
      <c r="H662" s="132">
        <v>1975</v>
      </c>
      <c r="I662" s="134">
        <v>40725</v>
      </c>
      <c r="J662" s="135"/>
    </row>
    <row r="663" spans="1:10" ht="16.5" customHeight="1" x14ac:dyDescent="0.25">
      <c r="A663" s="130" t="s">
        <v>7508</v>
      </c>
      <c r="B663" s="131" t="str">
        <f t="shared" si="10"/>
        <v>03934 - Campground Restroom w/showers</v>
      </c>
      <c r="C663" s="132" t="s">
        <v>1088</v>
      </c>
      <c r="D663" s="132" t="s">
        <v>1319</v>
      </c>
      <c r="E663" s="132" t="s">
        <v>1320</v>
      </c>
      <c r="F663" s="132" t="s">
        <v>1321</v>
      </c>
      <c r="G663" s="133">
        <v>720</v>
      </c>
      <c r="H663" s="132">
        <v>1973</v>
      </c>
      <c r="I663" s="134">
        <v>40725</v>
      </c>
      <c r="J663" s="135"/>
    </row>
    <row r="664" spans="1:10" ht="16.5" customHeight="1" x14ac:dyDescent="0.25">
      <c r="A664" s="130" t="s">
        <v>7509</v>
      </c>
      <c r="B664" s="131" t="str">
        <f t="shared" si="10"/>
        <v>04843 - Long-Term Rental Docks-Marina "South Side"</v>
      </c>
      <c r="C664" s="132" t="s">
        <v>1088</v>
      </c>
      <c r="D664" s="132" t="s">
        <v>1322</v>
      </c>
      <c r="E664" s="132" t="s">
        <v>1228</v>
      </c>
      <c r="F664" s="132" t="s">
        <v>1048</v>
      </c>
      <c r="G664" s="133">
        <v>7200</v>
      </c>
      <c r="H664" s="132">
        <v>1982</v>
      </c>
      <c r="I664" s="134">
        <v>40725</v>
      </c>
      <c r="J664" s="135"/>
    </row>
    <row r="665" spans="1:10" ht="16.5" customHeight="1" x14ac:dyDescent="0.25">
      <c r="A665" s="130" t="s">
        <v>7510</v>
      </c>
      <c r="B665" s="131" t="str">
        <f t="shared" si="10"/>
        <v>04845 - Water System Pump House-South Eden</v>
      </c>
      <c r="C665" s="132" t="s">
        <v>1088</v>
      </c>
      <c r="D665" s="132" t="s">
        <v>1323</v>
      </c>
      <c r="E665" s="132" t="s">
        <v>1324</v>
      </c>
      <c r="F665" s="132" t="s">
        <v>1226</v>
      </c>
      <c r="G665" s="133">
        <v>100</v>
      </c>
      <c r="H665" s="132">
        <v>1982</v>
      </c>
      <c r="I665" s="134">
        <v>40725</v>
      </c>
      <c r="J665" s="135"/>
    </row>
    <row r="666" spans="1:10" ht="16.5" customHeight="1" x14ac:dyDescent="0.25">
      <c r="A666" s="130" t="s">
        <v>7511</v>
      </c>
      <c r="B666" s="131" t="str">
        <f t="shared" si="10"/>
        <v>04850 - Fremont Museum</v>
      </c>
      <c r="C666" s="132" t="s">
        <v>1088</v>
      </c>
      <c r="D666" s="132" t="s">
        <v>1325</v>
      </c>
      <c r="E666" s="132" t="s">
        <v>1326</v>
      </c>
      <c r="F666" s="132" t="s">
        <v>1327</v>
      </c>
      <c r="G666" s="133">
        <v>8008</v>
      </c>
      <c r="H666" s="132">
        <v>1987</v>
      </c>
      <c r="I666" s="134">
        <v>40725</v>
      </c>
      <c r="J666" s="135"/>
    </row>
    <row r="667" spans="1:10" ht="16.5" customHeight="1" x14ac:dyDescent="0.25">
      <c r="A667" s="130" t="s">
        <v>7512</v>
      </c>
      <c r="B667" s="131" t="str">
        <f t="shared" si="10"/>
        <v>04852 - Garage (Fremont)</v>
      </c>
      <c r="C667" s="132" t="s">
        <v>1088</v>
      </c>
      <c r="D667" s="132" t="s">
        <v>1328</v>
      </c>
      <c r="E667" s="132" t="s">
        <v>1329</v>
      </c>
      <c r="F667" s="132" t="s">
        <v>1327</v>
      </c>
      <c r="G667" s="133">
        <v>1050</v>
      </c>
      <c r="H667" s="132">
        <v>1976</v>
      </c>
      <c r="I667" s="134">
        <v>40725</v>
      </c>
      <c r="J667" s="135"/>
    </row>
    <row r="668" spans="1:10" ht="16.5" customHeight="1" x14ac:dyDescent="0.25">
      <c r="A668" s="130" t="s">
        <v>7513</v>
      </c>
      <c r="B668" s="131" t="str">
        <f t="shared" si="10"/>
        <v>04853 - Handicapped Bridges (4)</v>
      </c>
      <c r="C668" s="132" t="s">
        <v>1088</v>
      </c>
      <c r="D668" s="132" t="s">
        <v>1330</v>
      </c>
      <c r="E668" s="132" t="s">
        <v>1326</v>
      </c>
      <c r="F668" s="132" t="s">
        <v>1327</v>
      </c>
      <c r="G668" s="133">
        <v>1000</v>
      </c>
      <c r="H668" s="132">
        <v>1989</v>
      </c>
      <c r="I668" s="134">
        <v>40725</v>
      </c>
      <c r="J668" s="135"/>
    </row>
    <row r="669" spans="1:10" ht="16.5" customHeight="1" x14ac:dyDescent="0.25">
      <c r="A669" s="130" t="s">
        <v>7514</v>
      </c>
      <c r="B669" s="131" t="str">
        <f t="shared" si="10"/>
        <v>04858 - Electric Storage Building</v>
      </c>
      <c r="C669" s="132" t="s">
        <v>1088</v>
      </c>
      <c r="D669" s="132" t="s">
        <v>1331</v>
      </c>
      <c r="E669" s="132" t="s">
        <v>1109</v>
      </c>
      <c r="F669" s="132" t="s">
        <v>1110</v>
      </c>
      <c r="G669" s="133">
        <v>64</v>
      </c>
      <c r="H669" s="132">
        <v>1980</v>
      </c>
      <c r="I669" s="134">
        <v>40725</v>
      </c>
      <c r="J669" s="135"/>
    </row>
    <row r="670" spans="1:10" ht="16.5" customHeight="1" x14ac:dyDescent="0.25">
      <c r="A670" s="130" t="s">
        <v>7515</v>
      </c>
      <c r="B670" s="131" t="str">
        <f t="shared" si="10"/>
        <v>04859 - Museum (Anasazi)</v>
      </c>
      <c r="C670" s="132" t="s">
        <v>1088</v>
      </c>
      <c r="D670" s="132" t="s">
        <v>1332</v>
      </c>
      <c r="E670" s="132" t="s">
        <v>1333</v>
      </c>
      <c r="F670" s="132" t="s">
        <v>1334</v>
      </c>
      <c r="G670" s="133">
        <v>2258</v>
      </c>
      <c r="H670" s="132">
        <v>1970</v>
      </c>
      <c r="I670" s="134">
        <v>40725</v>
      </c>
      <c r="J670" s="135"/>
    </row>
    <row r="671" spans="1:10" ht="16.5" customHeight="1" x14ac:dyDescent="0.25">
      <c r="A671" s="130" t="s">
        <v>7516</v>
      </c>
      <c r="B671" s="131" t="str">
        <f t="shared" si="10"/>
        <v>04860 - Shelters (Anasazi)</v>
      </c>
      <c r="C671" s="132" t="s">
        <v>1088</v>
      </c>
      <c r="D671" s="132" t="s">
        <v>1335</v>
      </c>
      <c r="E671" s="132" t="s">
        <v>1333</v>
      </c>
      <c r="F671" s="132" t="s">
        <v>1334</v>
      </c>
      <c r="G671" s="133">
        <v>4994</v>
      </c>
      <c r="H671" s="132">
        <v>1981</v>
      </c>
      <c r="I671" s="134">
        <v>40725</v>
      </c>
      <c r="J671" s="135"/>
    </row>
    <row r="672" spans="1:10" ht="16.5" customHeight="1" x14ac:dyDescent="0.25">
      <c r="A672" s="130" t="s">
        <v>7517</v>
      </c>
      <c r="B672" s="131" t="str">
        <f t="shared" si="10"/>
        <v>04884 - Camp Ground Restroom (Red Fleet)</v>
      </c>
      <c r="C672" s="132" t="s">
        <v>1088</v>
      </c>
      <c r="D672" s="132" t="s">
        <v>1336</v>
      </c>
      <c r="E672" s="132" t="s">
        <v>1337</v>
      </c>
      <c r="F672" s="132" t="s">
        <v>398</v>
      </c>
      <c r="G672" s="133">
        <v>360</v>
      </c>
      <c r="H672" s="132">
        <v>1972</v>
      </c>
      <c r="I672" s="134">
        <v>40725</v>
      </c>
      <c r="J672" s="135"/>
    </row>
    <row r="673" spans="1:10" ht="16.5" customHeight="1" x14ac:dyDescent="0.25">
      <c r="A673" s="130" t="s">
        <v>7518</v>
      </c>
      <c r="B673" s="131" t="str">
        <f t="shared" si="10"/>
        <v>04886 - Toilet at Ramp (Quail Creek)</v>
      </c>
      <c r="C673" s="132" t="s">
        <v>1088</v>
      </c>
      <c r="D673" s="132" t="s">
        <v>1338</v>
      </c>
      <c r="E673" s="132" t="s">
        <v>1339</v>
      </c>
      <c r="F673" s="132" t="s">
        <v>363</v>
      </c>
      <c r="G673" s="133">
        <v>570</v>
      </c>
      <c r="H673" s="132">
        <v>1985</v>
      </c>
      <c r="I673" s="134">
        <v>40725</v>
      </c>
      <c r="J673" s="135"/>
    </row>
    <row r="674" spans="1:10" ht="16.5" customHeight="1" x14ac:dyDescent="0.25">
      <c r="A674" s="130" t="s">
        <v>7519</v>
      </c>
      <c r="B674" s="131" t="str">
        <f t="shared" si="10"/>
        <v>06541 - Residence (Red Fleet)</v>
      </c>
      <c r="C674" s="132" t="s">
        <v>1088</v>
      </c>
      <c r="D674" s="132" t="s">
        <v>1340</v>
      </c>
      <c r="E674" s="132" t="s">
        <v>1337</v>
      </c>
      <c r="F674" s="132" t="s">
        <v>398</v>
      </c>
      <c r="G674" s="133">
        <v>1890</v>
      </c>
      <c r="H674" s="132">
        <v>1980</v>
      </c>
      <c r="I674" s="134">
        <v>40725</v>
      </c>
      <c r="J674" s="135"/>
    </row>
    <row r="675" spans="1:10" ht="16.5" customHeight="1" x14ac:dyDescent="0.25">
      <c r="A675" s="130" t="s">
        <v>7520</v>
      </c>
      <c r="B675" s="131" t="str">
        <f t="shared" si="10"/>
        <v>06545 - Office (Quail Creek)</v>
      </c>
      <c r="C675" s="132" t="s">
        <v>1088</v>
      </c>
      <c r="D675" s="132" t="s">
        <v>1341</v>
      </c>
      <c r="E675" s="132" t="s">
        <v>1342</v>
      </c>
      <c r="F675" s="132" t="s">
        <v>363</v>
      </c>
      <c r="G675" s="133">
        <v>392</v>
      </c>
      <c r="H675" s="132">
        <v>1989</v>
      </c>
      <c r="I675" s="134">
        <v>40725</v>
      </c>
      <c r="J675" s="135"/>
    </row>
    <row r="676" spans="1:10" ht="16.5" customHeight="1" x14ac:dyDescent="0.25">
      <c r="A676" s="130" t="s">
        <v>7521</v>
      </c>
      <c r="B676" s="131" t="str">
        <f t="shared" si="10"/>
        <v>06581 - Hardware Ranch Building</v>
      </c>
      <c r="C676" s="132" t="s">
        <v>1088</v>
      </c>
      <c r="D676" s="132" t="s">
        <v>1343</v>
      </c>
      <c r="E676" s="132" t="s">
        <v>1344</v>
      </c>
      <c r="F676" s="132" t="s">
        <v>1138</v>
      </c>
      <c r="G676" s="133">
        <v>2000</v>
      </c>
      <c r="H676" s="132">
        <v>1992</v>
      </c>
      <c r="I676" s="134">
        <v>40725</v>
      </c>
      <c r="J676" s="135"/>
    </row>
    <row r="677" spans="1:10" ht="16.5" customHeight="1" x14ac:dyDescent="0.25">
      <c r="A677" s="130" t="s">
        <v>7522</v>
      </c>
      <c r="B677" s="131" t="str">
        <f t="shared" si="10"/>
        <v>06941 - Restroom #2 (Red Fleet)</v>
      </c>
      <c r="C677" s="132" t="s">
        <v>1088</v>
      </c>
      <c r="D677" s="132" t="s">
        <v>1345</v>
      </c>
      <c r="E677" s="132" t="s">
        <v>1346</v>
      </c>
      <c r="F677" s="132" t="s">
        <v>398</v>
      </c>
      <c r="G677" s="133">
        <v>360</v>
      </c>
      <c r="H677" s="132">
        <v>1980</v>
      </c>
      <c r="I677" s="134">
        <v>40725</v>
      </c>
      <c r="J677" s="135"/>
    </row>
    <row r="678" spans="1:10" ht="16.5" customHeight="1" x14ac:dyDescent="0.25">
      <c r="A678" s="130" t="s">
        <v>7523</v>
      </c>
      <c r="B678" s="131" t="str">
        <f t="shared" si="10"/>
        <v>07288 - Shop Building (Edge of the Cedars)</v>
      </c>
      <c r="C678" s="132" t="s">
        <v>1088</v>
      </c>
      <c r="D678" s="132" t="s">
        <v>1347</v>
      </c>
      <c r="E678" s="132" t="s">
        <v>1260</v>
      </c>
      <c r="F678" s="132" t="s">
        <v>514</v>
      </c>
      <c r="G678" s="133">
        <v>2025</v>
      </c>
      <c r="H678" s="132">
        <v>1991</v>
      </c>
      <c r="I678" s="134">
        <v>40725</v>
      </c>
      <c r="J678" s="135"/>
    </row>
    <row r="679" spans="1:10" ht="16.5" customHeight="1" x14ac:dyDescent="0.25">
      <c r="A679" s="130" t="s">
        <v>7524</v>
      </c>
      <c r="B679" s="131" t="str">
        <f t="shared" si="10"/>
        <v>07289 - Shop (Red Fleet)</v>
      </c>
      <c r="C679" s="132" t="s">
        <v>1088</v>
      </c>
      <c r="D679" s="132" t="s">
        <v>1348</v>
      </c>
      <c r="E679" s="132" t="s">
        <v>1337</v>
      </c>
      <c r="F679" s="132" t="s">
        <v>398</v>
      </c>
      <c r="G679" s="133">
        <v>1372</v>
      </c>
      <c r="H679" s="132">
        <v>1989</v>
      </c>
      <c r="I679" s="134">
        <v>40725</v>
      </c>
      <c r="J679" s="135"/>
    </row>
    <row r="680" spans="1:10" ht="16.5" customHeight="1" x14ac:dyDescent="0.25">
      <c r="A680" s="130" t="s">
        <v>7525</v>
      </c>
      <c r="B680" s="131" t="str">
        <f t="shared" si="10"/>
        <v>07290 - Utah Lake - Pump House</v>
      </c>
      <c r="C680" s="132" t="s">
        <v>1088</v>
      </c>
      <c r="D680" s="132" t="s">
        <v>1349</v>
      </c>
      <c r="E680" s="132" t="s">
        <v>1292</v>
      </c>
      <c r="F680" s="132" t="s">
        <v>313</v>
      </c>
      <c r="G680" s="133">
        <v>196</v>
      </c>
      <c r="H680" s="132">
        <v>1975</v>
      </c>
      <c r="I680" s="134">
        <v>40725</v>
      </c>
      <c r="J680" s="135"/>
    </row>
    <row r="681" spans="1:10" ht="16.5" customHeight="1" x14ac:dyDescent="0.25">
      <c r="A681" s="130" t="s">
        <v>7526</v>
      </c>
      <c r="B681" s="131" t="str">
        <f t="shared" si="10"/>
        <v>07293 - Beach Toilet - Quail Creek</v>
      </c>
      <c r="C681" s="132" t="s">
        <v>1088</v>
      </c>
      <c r="D681" s="132" t="s">
        <v>1350</v>
      </c>
      <c r="E681" s="132" t="s">
        <v>1351</v>
      </c>
      <c r="F681" s="132" t="s">
        <v>363</v>
      </c>
      <c r="G681" s="133">
        <v>570</v>
      </c>
      <c r="H681" s="132">
        <v>1988</v>
      </c>
      <c r="I681" s="134">
        <v>40725</v>
      </c>
      <c r="J681" s="135"/>
    </row>
    <row r="682" spans="1:10" ht="16.5" customHeight="1" x14ac:dyDescent="0.25">
      <c r="A682" s="130" t="s">
        <v>7527</v>
      </c>
      <c r="B682" s="131" t="str">
        <f t="shared" si="10"/>
        <v>07294 - Camp Toilet - Quail Creek</v>
      </c>
      <c r="C682" s="132" t="s">
        <v>1088</v>
      </c>
      <c r="D682" s="132" t="s">
        <v>1352</v>
      </c>
      <c r="E682" s="132" t="s">
        <v>1351</v>
      </c>
      <c r="F682" s="132" t="s">
        <v>363</v>
      </c>
      <c r="G682" s="133">
        <v>570</v>
      </c>
      <c r="H682" s="132">
        <v>1988</v>
      </c>
      <c r="I682" s="134">
        <v>40725</v>
      </c>
      <c r="J682" s="135"/>
    </row>
    <row r="683" spans="1:10" ht="16.5" customHeight="1" x14ac:dyDescent="0.25">
      <c r="A683" s="130" t="s">
        <v>7528</v>
      </c>
      <c r="B683" s="131" t="str">
        <f t="shared" si="10"/>
        <v>07295 - Fish Clean - Quail Creek</v>
      </c>
      <c r="C683" s="132" t="s">
        <v>1088</v>
      </c>
      <c r="D683" s="132" t="s">
        <v>1353</v>
      </c>
      <c r="E683" s="132" t="s">
        <v>1351</v>
      </c>
      <c r="F683" s="132" t="s">
        <v>363</v>
      </c>
      <c r="G683" s="133">
        <v>225</v>
      </c>
      <c r="H683" s="132">
        <v>1991</v>
      </c>
      <c r="I683" s="134">
        <v>40725</v>
      </c>
      <c r="J683" s="135"/>
    </row>
    <row r="684" spans="1:10" ht="16.5" customHeight="1" x14ac:dyDescent="0.25">
      <c r="A684" s="130" t="s">
        <v>7529</v>
      </c>
      <c r="B684" s="131" t="str">
        <f t="shared" si="10"/>
        <v>07296 - Shop - Quail Creek</v>
      </c>
      <c r="C684" s="132" t="s">
        <v>1088</v>
      </c>
      <c r="D684" s="132" t="s">
        <v>1354</v>
      </c>
      <c r="E684" s="132" t="s">
        <v>1351</v>
      </c>
      <c r="F684" s="132" t="s">
        <v>363</v>
      </c>
      <c r="G684" s="133">
        <v>960</v>
      </c>
      <c r="H684" s="132">
        <v>1990</v>
      </c>
      <c r="I684" s="134">
        <v>40725</v>
      </c>
      <c r="J684" s="135"/>
    </row>
    <row r="685" spans="1:10" ht="16.5" customHeight="1" x14ac:dyDescent="0.25">
      <c r="A685" s="130" t="s">
        <v>7530</v>
      </c>
      <c r="B685" s="131" t="str">
        <f t="shared" si="10"/>
        <v>07297 - Docks - Quail Creek</v>
      </c>
      <c r="C685" s="132" t="s">
        <v>1088</v>
      </c>
      <c r="D685" s="132" t="s">
        <v>1355</v>
      </c>
      <c r="E685" s="132" t="s">
        <v>1351</v>
      </c>
      <c r="F685" s="132" t="s">
        <v>363</v>
      </c>
      <c r="G685" s="133">
        <v>1768</v>
      </c>
      <c r="H685" s="132">
        <v>1992</v>
      </c>
      <c r="I685" s="134">
        <v>40725</v>
      </c>
      <c r="J685" s="135"/>
    </row>
    <row r="686" spans="1:10" ht="16.5" customHeight="1" x14ac:dyDescent="0.25">
      <c r="A686" s="130" t="s">
        <v>7531</v>
      </c>
      <c r="B686" s="131" t="str">
        <f t="shared" si="10"/>
        <v>07308 - Boat Docks GSL Marina</v>
      </c>
      <c r="C686" s="132" t="s">
        <v>1088</v>
      </c>
      <c r="D686" s="132" t="s">
        <v>1356</v>
      </c>
      <c r="E686" s="132" t="s">
        <v>1357</v>
      </c>
      <c r="F686" s="132" t="s">
        <v>993</v>
      </c>
      <c r="G686" s="133">
        <v>49469</v>
      </c>
      <c r="H686" s="132">
        <v>1994</v>
      </c>
      <c r="I686" s="134">
        <v>40725</v>
      </c>
      <c r="J686" s="135"/>
    </row>
    <row r="687" spans="1:10" ht="16.5" customHeight="1" x14ac:dyDescent="0.25">
      <c r="A687" s="130" t="s">
        <v>7532</v>
      </c>
      <c r="B687" s="131" t="str">
        <f t="shared" si="10"/>
        <v>07312 - Hickman Cabin (TITP)</v>
      </c>
      <c r="C687" s="132" t="s">
        <v>1088</v>
      </c>
      <c r="D687" s="132" t="s">
        <v>1358</v>
      </c>
      <c r="E687" s="132" t="s">
        <v>1231</v>
      </c>
      <c r="F687" s="132" t="s">
        <v>145</v>
      </c>
      <c r="G687" s="133">
        <v>484</v>
      </c>
      <c r="H687" s="132">
        <v>1890</v>
      </c>
      <c r="I687" s="134">
        <v>40725</v>
      </c>
      <c r="J687" s="135"/>
    </row>
    <row r="688" spans="1:10" ht="16.5" customHeight="1" x14ac:dyDescent="0.25">
      <c r="A688" s="130" t="s">
        <v>7533</v>
      </c>
      <c r="B688" s="131" t="str">
        <f t="shared" si="10"/>
        <v>07404 - Wagon Barn - Frontier Homestead</v>
      </c>
      <c r="C688" s="132" t="s">
        <v>1088</v>
      </c>
      <c r="D688" s="132" t="s">
        <v>1359</v>
      </c>
      <c r="E688" s="132" t="s">
        <v>1107</v>
      </c>
      <c r="F688" s="132" t="s">
        <v>315</v>
      </c>
      <c r="G688" s="133">
        <v>1090</v>
      </c>
      <c r="H688" s="132">
        <v>1993</v>
      </c>
      <c r="I688" s="134">
        <v>40725</v>
      </c>
      <c r="J688" s="135"/>
    </row>
    <row r="689" spans="1:10" ht="16.5" customHeight="1" x14ac:dyDescent="0.25">
      <c r="A689" s="130" t="s">
        <v>7534</v>
      </c>
      <c r="B689" s="131" t="str">
        <f t="shared" si="10"/>
        <v>07406 - Log Cabin - Territorial</v>
      </c>
      <c r="C689" s="132" t="s">
        <v>1088</v>
      </c>
      <c r="D689" s="132" t="s">
        <v>1360</v>
      </c>
      <c r="E689" s="132" t="s">
        <v>1112</v>
      </c>
      <c r="F689" s="132" t="s">
        <v>1113</v>
      </c>
      <c r="G689" s="133">
        <v>240</v>
      </c>
      <c r="H689" s="132">
        <v>1895</v>
      </c>
      <c r="I689" s="134">
        <v>40725</v>
      </c>
      <c r="J689" s="135"/>
    </row>
    <row r="690" spans="1:10" ht="16.5" customHeight="1" x14ac:dyDescent="0.25">
      <c r="A690" s="130" t="s">
        <v>7535</v>
      </c>
      <c r="B690" s="131" t="str">
        <f t="shared" si="10"/>
        <v>07925 - OHV Storage</v>
      </c>
      <c r="C690" s="132" t="s">
        <v>1088</v>
      </c>
      <c r="D690" s="132" t="s">
        <v>1361</v>
      </c>
      <c r="E690" s="132" t="s">
        <v>1149</v>
      </c>
      <c r="F690" s="132" t="s">
        <v>145</v>
      </c>
      <c r="G690" s="133">
        <v>2400</v>
      </c>
      <c r="H690" s="132">
        <v>1992</v>
      </c>
      <c r="I690" s="134">
        <v>40725</v>
      </c>
      <c r="J690" s="135"/>
    </row>
    <row r="691" spans="1:10" ht="16.5" customHeight="1" x14ac:dyDescent="0.25">
      <c r="A691" s="130" t="s">
        <v>7536</v>
      </c>
      <c r="B691" s="131" t="str">
        <f t="shared" si="10"/>
        <v>08065 - Residence #1 (Antelope)</v>
      </c>
      <c r="C691" s="132" t="s">
        <v>1088</v>
      </c>
      <c r="D691" s="132" t="s">
        <v>1362</v>
      </c>
      <c r="E691" s="132" t="s">
        <v>1363</v>
      </c>
      <c r="F691" s="132" t="s">
        <v>774</v>
      </c>
      <c r="G691" s="133">
        <v>3579</v>
      </c>
      <c r="H691" s="132">
        <v>1994</v>
      </c>
      <c r="I691" s="134">
        <v>40725</v>
      </c>
      <c r="J691" s="135"/>
    </row>
    <row r="692" spans="1:10" ht="16.5" customHeight="1" x14ac:dyDescent="0.25">
      <c r="A692" s="130" t="s">
        <v>7537</v>
      </c>
      <c r="B692" s="131" t="str">
        <f t="shared" si="10"/>
        <v>08066 - Residence #2 (Antelope)</v>
      </c>
      <c r="C692" s="132" t="s">
        <v>1088</v>
      </c>
      <c r="D692" s="132" t="s">
        <v>1364</v>
      </c>
      <c r="E692" s="132" t="s">
        <v>1363</v>
      </c>
      <c r="F692" s="132" t="s">
        <v>774</v>
      </c>
      <c r="G692" s="133">
        <v>3579</v>
      </c>
      <c r="H692" s="132">
        <v>1994</v>
      </c>
      <c r="I692" s="134">
        <v>40725</v>
      </c>
      <c r="J692" s="135"/>
    </row>
    <row r="693" spans="1:10" ht="16.5" customHeight="1" x14ac:dyDescent="0.25">
      <c r="A693" s="130" t="s">
        <v>7538</v>
      </c>
      <c r="B693" s="131" t="str">
        <f t="shared" si="10"/>
        <v>08120 - Region Complex</v>
      </c>
      <c r="C693" s="132" t="s">
        <v>1088</v>
      </c>
      <c r="D693" s="132" t="s">
        <v>1365</v>
      </c>
      <c r="E693" s="132" t="s">
        <v>1366</v>
      </c>
      <c r="F693" s="132" t="s">
        <v>717</v>
      </c>
      <c r="G693" s="133">
        <v>8128</v>
      </c>
      <c r="H693" s="132">
        <v>1995</v>
      </c>
      <c r="I693" s="134">
        <v>40725</v>
      </c>
      <c r="J693" s="135"/>
    </row>
    <row r="694" spans="1:10" ht="16.5" customHeight="1" x14ac:dyDescent="0.25">
      <c r="A694" s="130" t="s">
        <v>7539</v>
      </c>
      <c r="B694" s="131" t="str">
        <f t="shared" si="10"/>
        <v>08349 - Huntsman Hotel &amp; Saloon (TITP)</v>
      </c>
      <c r="C694" s="132" t="s">
        <v>1088</v>
      </c>
      <c r="D694" s="132" t="s">
        <v>1367</v>
      </c>
      <c r="E694" s="132" t="s">
        <v>1231</v>
      </c>
      <c r="F694" s="132" t="s">
        <v>145</v>
      </c>
      <c r="G694" s="133">
        <v>5652</v>
      </c>
      <c r="H694" s="132">
        <v>1996</v>
      </c>
      <c r="I694" s="134">
        <v>40725</v>
      </c>
      <c r="J694" s="135"/>
    </row>
    <row r="695" spans="1:10" ht="16.5" customHeight="1" x14ac:dyDescent="0.25">
      <c r="A695" s="130" t="s">
        <v>7540</v>
      </c>
      <c r="B695" s="131" t="str">
        <f t="shared" si="10"/>
        <v>08350 - Barber Shop (TITP)</v>
      </c>
      <c r="C695" s="132" t="s">
        <v>1088</v>
      </c>
      <c r="D695" s="132" t="s">
        <v>1368</v>
      </c>
      <c r="E695" s="132" t="s">
        <v>1231</v>
      </c>
      <c r="F695" s="132" t="s">
        <v>145</v>
      </c>
      <c r="G695" s="133">
        <v>240</v>
      </c>
      <c r="H695" s="132">
        <v>1910</v>
      </c>
      <c r="I695" s="134">
        <v>40725</v>
      </c>
      <c r="J695" s="135"/>
    </row>
    <row r="696" spans="1:10" ht="16.5" customHeight="1" x14ac:dyDescent="0.25">
      <c r="A696" s="130" t="s">
        <v>7541</v>
      </c>
      <c r="B696" s="131" t="str">
        <f t="shared" si="10"/>
        <v>08351 - Heber E Ward School (TITP)_</v>
      </c>
      <c r="C696" s="132" t="s">
        <v>1088</v>
      </c>
      <c r="D696" s="132" t="s">
        <v>1369</v>
      </c>
      <c r="E696" s="132" t="s">
        <v>1231</v>
      </c>
      <c r="F696" s="132" t="s">
        <v>145</v>
      </c>
      <c r="G696" s="133">
        <v>1232</v>
      </c>
      <c r="H696" s="132">
        <v>1996</v>
      </c>
      <c r="I696" s="134">
        <v>40725</v>
      </c>
      <c r="J696" s="135"/>
    </row>
    <row r="697" spans="1:10" ht="16.5" customHeight="1" x14ac:dyDescent="0.25">
      <c r="A697" s="130" t="s">
        <v>7542</v>
      </c>
      <c r="B697" s="131" t="str">
        <f t="shared" si="10"/>
        <v>08352 - Livery Stable (TITP)</v>
      </c>
      <c r="C697" s="132" t="s">
        <v>1088</v>
      </c>
      <c r="D697" s="132" t="s">
        <v>1370</v>
      </c>
      <c r="E697" s="132" t="s">
        <v>1231</v>
      </c>
      <c r="F697" s="132" t="s">
        <v>145</v>
      </c>
      <c r="G697" s="133">
        <v>1200</v>
      </c>
      <c r="H697" s="132">
        <v>2013</v>
      </c>
      <c r="I697" s="134">
        <v>40725</v>
      </c>
      <c r="J697" s="135"/>
    </row>
    <row r="698" spans="1:10" ht="16.5" customHeight="1" x14ac:dyDescent="0.25">
      <c r="A698" s="130" t="s">
        <v>7543</v>
      </c>
      <c r="B698" s="131" t="str">
        <f t="shared" si="10"/>
        <v>08353 - Godbe-Pitts Drug Store (TITP)</v>
      </c>
      <c r="C698" s="132" t="s">
        <v>1088</v>
      </c>
      <c r="D698" s="132" t="s">
        <v>1371</v>
      </c>
      <c r="E698" s="132" t="s">
        <v>1231</v>
      </c>
      <c r="F698" s="132" t="s">
        <v>145</v>
      </c>
      <c r="G698" s="133">
        <v>932</v>
      </c>
      <c r="H698" s="132">
        <v>1996</v>
      </c>
      <c r="I698" s="134">
        <v>40725</v>
      </c>
      <c r="J698" s="135"/>
    </row>
    <row r="699" spans="1:10" ht="16.5" customHeight="1" x14ac:dyDescent="0.25">
      <c r="A699" s="130" t="s">
        <v>7544</v>
      </c>
      <c r="B699" s="131" t="str">
        <f t="shared" si="10"/>
        <v>08354 - Bank (TITP)</v>
      </c>
      <c r="C699" s="132" t="s">
        <v>1088</v>
      </c>
      <c r="D699" s="132" t="s">
        <v>1372</v>
      </c>
      <c r="E699" s="132" t="s">
        <v>1231</v>
      </c>
      <c r="F699" s="132" t="s">
        <v>145</v>
      </c>
      <c r="G699" s="133">
        <v>500</v>
      </c>
      <c r="H699" s="132">
        <v>1996</v>
      </c>
      <c r="I699" s="134">
        <v>40725</v>
      </c>
      <c r="J699" s="135"/>
    </row>
    <row r="700" spans="1:10" ht="16.5" customHeight="1" x14ac:dyDescent="0.25">
      <c r="A700" s="130" t="s">
        <v>7545</v>
      </c>
      <c r="B700" s="131" t="str">
        <f t="shared" si="10"/>
        <v>08400 - Fire Suppression Pump House</v>
      </c>
      <c r="C700" s="132" t="s">
        <v>1088</v>
      </c>
      <c r="D700" s="132" t="s">
        <v>1373</v>
      </c>
      <c r="E700" s="132" t="s">
        <v>1146</v>
      </c>
      <c r="F700" s="132" t="s">
        <v>774</v>
      </c>
      <c r="G700" s="133">
        <v>345</v>
      </c>
      <c r="H700" s="132">
        <v>1997</v>
      </c>
      <c r="I700" s="134">
        <v>40725</v>
      </c>
      <c r="J700" s="135"/>
    </row>
    <row r="701" spans="1:10" ht="16.5" customHeight="1" x14ac:dyDescent="0.25">
      <c r="A701" s="130" t="s">
        <v>7546</v>
      </c>
      <c r="B701" s="131" t="str">
        <f t="shared" si="10"/>
        <v>08402 - Pump House</v>
      </c>
      <c r="C701" s="132" t="s">
        <v>1088</v>
      </c>
      <c r="D701" s="132" t="s">
        <v>218</v>
      </c>
      <c r="E701" s="132" t="s">
        <v>1146</v>
      </c>
      <c r="F701" s="132" t="s">
        <v>774</v>
      </c>
      <c r="G701" s="133">
        <v>90</v>
      </c>
      <c r="H701" s="132">
        <v>1993</v>
      </c>
      <c r="I701" s="134">
        <v>40725</v>
      </c>
      <c r="J701" s="135"/>
    </row>
    <row r="702" spans="1:10" ht="16.5" customHeight="1" x14ac:dyDescent="0.25">
      <c r="A702" s="130" t="s">
        <v>7547</v>
      </c>
      <c r="B702" s="131" t="str">
        <f t="shared" si="10"/>
        <v>08403 - Hay Barn</v>
      </c>
      <c r="C702" s="132" t="s">
        <v>1088</v>
      </c>
      <c r="D702" s="132" t="s">
        <v>1374</v>
      </c>
      <c r="E702" s="132" t="s">
        <v>1146</v>
      </c>
      <c r="F702" s="132" t="s">
        <v>774</v>
      </c>
      <c r="G702" s="133">
        <v>6250</v>
      </c>
      <c r="H702" s="132">
        <v>1993</v>
      </c>
      <c r="I702" s="134">
        <v>40725</v>
      </c>
      <c r="J702" s="135"/>
    </row>
    <row r="703" spans="1:10" ht="16.5" customHeight="1" x14ac:dyDescent="0.25">
      <c r="A703" s="130" t="s">
        <v>7548</v>
      </c>
      <c r="B703" s="131" t="str">
        <f t="shared" si="10"/>
        <v>08404 - Visitor Center</v>
      </c>
      <c r="C703" s="132" t="s">
        <v>1088</v>
      </c>
      <c r="D703" s="132" t="s">
        <v>1375</v>
      </c>
      <c r="E703" s="132" t="s">
        <v>1146</v>
      </c>
      <c r="F703" s="132" t="s">
        <v>774</v>
      </c>
      <c r="G703" s="133">
        <v>6582</v>
      </c>
      <c r="H703" s="132">
        <v>1997</v>
      </c>
      <c r="I703" s="134">
        <v>40725</v>
      </c>
      <c r="J703" s="135"/>
    </row>
    <row r="704" spans="1:10" ht="16.5" customHeight="1" x14ac:dyDescent="0.25">
      <c r="A704" s="130" t="s">
        <v>7549</v>
      </c>
      <c r="B704" s="131" t="str">
        <f t="shared" si="10"/>
        <v>08406 - 21 Shelters/Kayenta (Dead Horse)</v>
      </c>
      <c r="C704" s="132" t="s">
        <v>1088</v>
      </c>
      <c r="D704" s="132" t="s">
        <v>1376</v>
      </c>
      <c r="E704" s="132" t="s">
        <v>1377</v>
      </c>
      <c r="F704" s="132" t="s">
        <v>143</v>
      </c>
      <c r="G704" s="133">
        <v>4748</v>
      </c>
      <c r="H704" s="132">
        <v>1973</v>
      </c>
      <c r="I704" s="134">
        <v>40725</v>
      </c>
      <c r="J704" s="135"/>
    </row>
    <row r="705" spans="1:10" ht="16.5" customHeight="1" x14ac:dyDescent="0.25">
      <c r="A705" s="130" t="s">
        <v>7550</v>
      </c>
      <c r="B705" s="131" t="str">
        <f t="shared" si="10"/>
        <v>08407 - Office - Mtn View</v>
      </c>
      <c r="C705" s="132" t="s">
        <v>1088</v>
      </c>
      <c r="D705" s="132" t="s">
        <v>1378</v>
      </c>
      <c r="E705" s="132" t="s">
        <v>1141</v>
      </c>
      <c r="F705" s="132" t="s">
        <v>1142</v>
      </c>
      <c r="G705" s="133">
        <v>224</v>
      </c>
      <c r="H705" s="132">
        <v>1996</v>
      </c>
      <c r="I705" s="134">
        <v>40725</v>
      </c>
      <c r="J705" s="135"/>
    </row>
    <row r="706" spans="1:10" ht="16.5" customHeight="1" x14ac:dyDescent="0.25">
      <c r="A706" s="130" t="s">
        <v>7551</v>
      </c>
      <c r="B706" s="131" t="str">
        <f t="shared" si="10"/>
        <v>08408 - Vault Toilets (3) (Scofield)</v>
      </c>
      <c r="C706" s="132" t="s">
        <v>1088</v>
      </c>
      <c r="D706" s="132" t="s">
        <v>1379</v>
      </c>
      <c r="E706" s="132" t="s">
        <v>1141</v>
      </c>
      <c r="F706" s="132" t="s">
        <v>1142</v>
      </c>
      <c r="G706" s="133">
        <v>672</v>
      </c>
      <c r="H706" s="132">
        <v>1996</v>
      </c>
      <c r="I706" s="134">
        <v>40725</v>
      </c>
      <c r="J706" s="135"/>
    </row>
    <row r="707" spans="1:10" ht="16.5" customHeight="1" x14ac:dyDescent="0.25">
      <c r="A707" s="130" t="s">
        <v>7552</v>
      </c>
      <c r="B707" s="131" t="str">
        <f t="shared" si="10"/>
        <v>08409 - Lakeside Restroom (Scofield)</v>
      </c>
      <c r="C707" s="132" t="s">
        <v>1088</v>
      </c>
      <c r="D707" s="132" t="s">
        <v>1380</v>
      </c>
      <c r="E707" s="132" t="s">
        <v>1141</v>
      </c>
      <c r="F707" s="132" t="s">
        <v>1142</v>
      </c>
      <c r="G707" s="133">
        <v>160</v>
      </c>
      <c r="H707" s="132">
        <v>1996</v>
      </c>
      <c r="I707" s="134">
        <v>40725</v>
      </c>
      <c r="J707" s="135"/>
    </row>
    <row r="708" spans="1:10" ht="16.5" customHeight="1" x14ac:dyDescent="0.25">
      <c r="A708" s="130" t="s">
        <v>7553</v>
      </c>
      <c r="B708" s="131" t="str">
        <f t="shared" ref="B708:B771" si="11">_xlfn.CONCAT(A708," - ",D708)</f>
        <v>08410 - Lakeside Pavilion (Scofield)</v>
      </c>
      <c r="C708" s="132" t="s">
        <v>1088</v>
      </c>
      <c r="D708" s="132" t="s">
        <v>1381</v>
      </c>
      <c r="E708" s="132" t="s">
        <v>1141</v>
      </c>
      <c r="F708" s="132" t="s">
        <v>1142</v>
      </c>
      <c r="G708" s="133">
        <v>570</v>
      </c>
      <c r="H708" s="132">
        <v>1996</v>
      </c>
      <c r="I708" s="134">
        <v>40725</v>
      </c>
      <c r="J708" s="135"/>
    </row>
    <row r="709" spans="1:10" ht="16.5" customHeight="1" x14ac:dyDescent="0.25">
      <c r="A709" s="130" t="s">
        <v>7554</v>
      </c>
      <c r="B709" s="131" t="str">
        <f t="shared" si="11"/>
        <v>08411 - Mtn View Pump House</v>
      </c>
      <c r="C709" s="132" t="s">
        <v>1088</v>
      </c>
      <c r="D709" s="132" t="s">
        <v>1382</v>
      </c>
      <c r="E709" s="132" t="s">
        <v>1141</v>
      </c>
      <c r="F709" s="132" t="s">
        <v>1142</v>
      </c>
      <c r="G709" s="133">
        <v>60</v>
      </c>
      <c r="H709" s="132">
        <v>1996</v>
      </c>
      <c r="I709" s="134">
        <v>40725</v>
      </c>
      <c r="J709" s="135"/>
    </row>
    <row r="710" spans="1:10" ht="16.5" customHeight="1" x14ac:dyDescent="0.25">
      <c r="A710" s="130" t="s">
        <v>7555</v>
      </c>
      <c r="B710" s="131" t="str">
        <f t="shared" si="11"/>
        <v>08412 - Madsen Bay Restroom</v>
      </c>
      <c r="C710" s="132" t="s">
        <v>1088</v>
      </c>
      <c r="D710" s="132" t="s">
        <v>1383</v>
      </c>
      <c r="E710" s="132" t="s">
        <v>1141</v>
      </c>
      <c r="F710" s="132" t="s">
        <v>1142</v>
      </c>
      <c r="G710" s="133">
        <v>390</v>
      </c>
      <c r="H710" s="132">
        <v>1996</v>
      </c>
      <c r="I710" s="134">
        <v>40725</v>
      </c>
      <c r="J710" s="135"/>
    </row>
    <row r="711" spans="1:10" ht="16.5" customHeight="1" x14ac:dyDescent="0.25">
      <c r="A711" s="130" t="s">
        <v>7556</v>
      </c>
      <c r="B711" s="131" t="str">
        <f t="shared" si="11"/>
        <v>08468 - Visitor Center</v>
      </c>
      <c r="C711" s="132" t="s">
        <v>1088</v>
      </c>
      <c r="D711" s="132" t="s">
        <v>1375</v>
      </c>
      <c r="E711" s="132" t="s">
        <v>1366</v>
      </c>
      <c r="F711" s="132" t="s">
        <v>717</v>
      </c>
      <c r="G711" s="133">
        <v>3591</v>
      </c>
      <c r="H711" s="132">
        <v>1995</v>
      </c>
      <c r="I711" s="134">
        <v>40725</v>
      </c>
      <c r="J711" s="135"/>
    </row>
    <row r="712" spans="1:10" ht="16.5" customHeight="1" x14ac:dyDescent="0.25">
      <c r="A712" s="130" t="s">
        <v>7557</v>
      </c>
      <c r="B712" s="131" t="str">
        <f t="shared" si="11"/>
        <v>08469 - Camp Svc/Showers - Murdock</v>
      </c>
      <c r="C712" s="132" t="s">
        <v>1088</v>
      </c>
      <c r="D712" s="132" t="s">
        <v>1384</v>
      </c>
      <c r="E712" s="132" t="s">
        <v>1366</v>
      </c>
      <c r="F712" s="132" t="s">
        <v>717</v>
      </c>
      <c r="G712" s="133">
        <v>1664</v>
      </c>
      <c r="H712" s="132">
        <v>1995</v>
      </c>
      <c r="I712" s="134">
        <v>40725</v>
      </c>
      <c r="J712" s="135"/>
    </row>
    <row r="713" spans="1:10" ht="16.5" customHeight="1" x14ac:dyDescent="0.25">
      <c r="A713" s="130" t="s">
        <v>7558</v>
      </c>
      <c r="B713" s="131" t="str">
        <f t="shared" si="11"/>
        <v>08470 - Camp Svc/Showers - McHenry</v>
      </c>
      <c r="C713" s="132" t="s">
        <v>1088</v>
      </c>
      <c r="D713" s="132" t="s">
        <v>1385</v>
      </c>
      <c r="E713" s="132" t="s">
        <v>1366</v>
      </c>
      <c r="F713" s="132" t="s">
        <v>717</v>
      </c>
      <c r="G713" s="133">
        <v>1352</v>
      </c>
      <c r="H713" s="132">
        <v>1995</v>
      </c>
      <c r="I713" s="134">
        <v>40725</v>
      </c>
      <c r="J713" s="135"/>
    </row>
    <row r="714" spans="1:10" ht="16.5" customHeight="1" x14ac:dyDescent="0.25">
      <c r="A714" s="130" t="s">
        <v>7559</v>
      </c>
      <c r="B714" s="131" t="str">
        <f t="shared" si="11"/>
        <v>08471 - McHenry A Loop Restroom/Showers</v>
      </c>
      <c r="C714" s="132" t="s">
        <v>1088</v>
      </c>
      <c r="D714" s="132" t="s">
        <v>1386</v>
      </c>
      <c r="E714" s="132" t="s">
        <v>1366</v>
      </c>
      <c r="F714" s="132" t="s">
        <v>717</v>
      </c>
      <c r="G714" s="133">
        <v>1152</v>
      </c>
      <c r="H714" s="132">
        <v>1995</v>
      </c>
      <c r="I714" s="134">
        <v>40725</v>
      </c>
      <c r="J714" s="135"/>
    </row>
    <row r="715" spans="1:10" ht="16.5" customHeight="1" x14ac:dyDescent="0.25">
      <c r="A715" s="130" t="s">
        <v>7560</v>
      </c>
      <c r="B715" s="131" t="str">
        <f t="shared" si="11"/>
        <v>08472 - Dutch Hollow Restroom/Showers</v>
      </c>
      <c r="C715" s="132" t="s">
        <v>1088</v>
      </c>
      <c r="D715" s="132" t="s">
        <v>1387</v>
      </c>
      <c r="E715" s="132" t="s">
        <v>1366</v>
      </c>
      <c r="F715" s="132" t="s">
        <v>717</v>
      </c>
      <c r="G715" s="133">
        <v>1152</v>
      </c>
      <c r="H715" s="132">
        <v>1995</v>
      </c>
      <c r="I715" s="134">
        <v>40725</v>
      </c>
      <c r="J715" s="135"/>
    </row>
    <row r="716" spans="1:10" ht="16.5" customHeight="1" x14ac:dyDescent="0.25">
      <c r="A716" s="130" t="s">
        <v>7561</v>
      </c>
      <c r="B716" s="131" t="str">
        <f t="shared" si="11"/>
        <v>08473 - Lower Fisher Restroom/Showers</v>
      </c>
      <c r="C716" s="132" t="s">
        <v>1088</v>
      </c>
      <c r="D716" s="132" t="s">
        <v>1388</v>
      </c>
      <c r="E716" s="132" t="s">
        <v>1366</v>
      </c>
      <c r="F716" s="132" t="s">
        <v>717</v>
      </c>
      <c r="G716" s="133">
        <v>1152</v>
      </c>
      <c r="H716" s="132">
        <v>1995</v>
      </c>
      <c r="I716" s="134">
        <v>40725</v>
      </c>
      <c r="J716" s="135"/>
    </row>
    <row r="717" spans="1:10" ht="16.5" customHeight="1" x14ac:dyDescent="0.25">
      <c r="A717" s="130" t="s">
        <v>7562</v>
      </c>
      <c r="B717" s="131" t="str">
        <f t="shared" si="11"/>
        <v>08474 - Upper Fisher Restroom/Showers</v>
      </c>
      <c r="C717" s="132" t="s">
        <v>1088</v>
      </c>
      <c r="D717" s="132" t="s">
        <v>1389</v>
      </c>
      <c r="E717" s="132" t="s">
        <v>1366</v>
      </c>
      <c r="F717" s="132" t="s">
        <v>717</v>
      </c>
      <c r="G717" s="133">
        <v>1152</v>
      </c>
      <c r="H717" s="132">
        <v>1995</v>
      </c>
      <c r="I717" s="134">
        <v>40725</v>
      </c>
      <c r="J717" s="135"/>
    </row>
    <row r="718" spans="1:10" ht="16.5" customHeight="1" x14ac:dyDescent="0.25">
      <c r="A718" s="130" t="s">
        <v>7563</v>
      </c>
      <c r="B718" s="131" t="str">
        <f t="shared" si="11"/>
        <v>08475 - PWC Restroom/Outside Showers</v>
      </c>
      <c r="C718" s="132" t="s">
        <v>1088</v>
      </c>
      <c r="D718" s="132" t="s">
        <v>1390</v>
      </c>
      <c r="E718" s="132" t="s">
        <v>1366</v>
      </c>
      <c r="F718" s="132" t="s">
        <v>717</v>
      </c>
      <c r="G718" s="133">
        <v>1152</v>
      </c>
      <c r="H718" s="132">
        <v>1995</v>
      </c>
      <c r="I718" s="134">
        <v>40725</v>
      </c>
      <c r="J718" s="135"/>
    </row>
    <row r="719" spans="1:10" ht="16.5" customHeight="1" x14ac:dyDescent="0.25">
      <c r="A719" s="130" t="s">
        <v>7564</v>
      </c>
      <c r="B719" s="131" t="str">
        <f t="shared" si="11"/>
        <v>08476 - Cove Restroom/Outside Showers</v>
      </c>
      <c r="C719" s="132" t="s">
        <v>1088</v>
      </c>
      <c r="D719" s="132" t="s">
        <v>1391</v>
      </c>
      <c r="E719" s="132" t="s">
        <v>1366</v>
      </c>
      <c r="F719" s="132" t="s">
        <v>717</v>
      </c>
      <c r="G719" s="133">
        <v>1152</v>
      </c>
      <c r="H719" s="132">
        <v>1995</v>
      </c>
      <c r="I719" s="134">
        <v>40725</v>
      </c>
      <c r="J719" s="135"/>
    </row>
    <row r="720" spans="1:10" ht="16.5" customHeight="1" x14ac:dyDescent="0.25">
      <c r="A720" s="130" t="s">
        <v>7565</v>
      </c>
      <c r="B720" s="131" t="str">
        <f t="shared" si="11"/>
        <v>08477 - Beach House Complex/Outside Showers</v>
      </c>
      <c r="C720" s="132" t="s">
        <v>1088</v>
      </c>
      <c r="D720" s="132" t="s">
        <v>1392</v>
      </c>
      <c r="E720" s="132" t="s">
        <v>1366</v>
      </c>
      <c r="F720" s="132" t="s">
        <v>717</v>
      </c>
      <c r="G720" s="133">
        <v>2372</v>
      </c>
      <c r="H720" s="132">
        <v>1995</v>
      </c>
      <c r="I720" s="134">
        <v>40725</v>
      </c>
      <c r="J720" s="135"/>
    </row>
    <row r="721" spans="1:10" ht="16.5" customHeight="1" x14ac:dyDescent="0.25">
      <c r="A721" s="130" t="s">
        <v>7566</v>
      </c>
      <c r="B721" s="131" t="str">
        <f t="shared" si="11"/>
        <v>08478 - Marina Ramp Restrm w/Fish Cleaning Sta</v>
      </c>
      <c r="C721" s="132" t="s">
        <v>1088</v>
      </c>
      <c r="D721" s="132" t="s">
        <v>1393</v>
      </c>
      <c r="E721" s="132" t="s">
        <v>1366</v>
      </c>
      <c r="F721" s="132" t="s">
        <v>717</v>
      </c>
      <c r="G721" s="133">
        <v>1152</v>
      </c>
      <c r="H721" s="132">
        <v>1995</v>
      </c>
      <c r="I721" s="134">
        <v>40725</v>
      </c>
      <c r="J721" s="135"/>
    </row>
    <row r="722" spans="1:10" ht="16.5" customHeight="1" x14ac:dyDescent="0.25">
      <c r="A722" s="130" t="s">
        <v>7567</v>
      </c>
      <c r="B722" s="131" t="str">
        <f t="shared" si="11"/>
        <v>08479 - Marina Store/Restaurant</v>
      </c>
      <c r="C722" s="132" t="s">
        <v>1088</v>
      </c>
      <c r="D722" s="132" t="s">
        <v>1394</v>
      </c>
      <c r="E722" s="132" t="s">
        <v>1366</v>
      </c>
      <c r="F722" s="132" t="s">
        <v>717</v>
      </c>
      <c r="G722" s="133">
        <v>6656</v>
      </c>
      <c r="H722" s="132">
        <v>1995</v>
      </c>
      <c r="I722" s="134">
        <v>40725</v>
      </c>
      <c r="J722" s="135"/>
    </row>
    <row r="723" spans="1:10" ht="16.5" customHeight="1" x14ac:dyDescent="0.25">
      <c r="A723" s="130" t="s">
        <v>7568</v>
      </c>
      <c r="B723" s="131" t="str">
        <f t="shared" si="11"/>
        <v>08480 - Keetley Restroom (no showers)</v>
      </c>
      <c r="C723" s="132" t="s">
        <v>1088</v>
      </c>
      <c r="D723" s="132" t="s">
        <v>1395</v>
      </c>
      <c r="E723" s="132" t="s">
        <v>1366</v>
      </c>
      <c r="F723" s="132" t="s">
        <v>717</v>
      </c>
      <c r="G723" s="133">
        <v>840</v>
      </c>
      <c r="H723" s="132">
        <v>1995</v>
      </c>
      <c r="I723" s="134">
        <v>40725</v>
      </c>
      <c r="J723" s="135"/>
    </row>
    <row r="724" spans="1:10" ht="16.5" customHeight="1" x14ac:dyDescent="0.25">
      <c r="A724" s="130" t="s">
        <v>7569</v>
      </c>
      <c r="B724" s="131" t="str">
        <f t="shared" si="11"/>
        <v>08481 - Entrance Station - Hailstone</v>
      </c>
      <c r="C724" s="132" t="s">
        <v>1088</v>
      </c>
      <c r="D724" s="132" t="s">
        <v>1396</v>
      </c>
      <c r="E724" s="132" t="s">
        <v>1366</v>
      </c>
      <c r="F724" s="132" t="s">
        <v>717</v>
      </c>
      <c r="G724" s="133">
        <v>168</v>
      </c>
      <c r="H724" s="132">
        <v>1995</v>
      </c>
      <c r="I724" s="134">
        <v>40725</v>
      </c>
      <c r="J724" s="135"/>
    </row>
    <row r="725" spans="1:10" ht="16.5" customHeight="1" x14ac:dyDescent="0.25">
      <c r="A725" s="130" t="s">
        <v>7570</v>
      </c>
      <c r="B725" s="131" t="str">
        <f t="shared" si="11"/>
        <v>08482 - Ranger Residence (2)</v>
      </c>
      <c r="C725" s="132" t="s">
        <v>1088</v>
      </c>
      <c r="D725" s="132" t="s">
        <v>1397</v>
      </c>
      <c r="E725" s="132" t="s">
        <v>1366</v>
      </c>
      <c r="F725" s="132" t="s">
        <v>717</v>
      </c>
      <c r="G725" s="133">
        <v>3657</v>
      </c>
      <c r="H725" s="132">
        <v>1995</v>
      </c>
      <c r="I725" s="134">
        <v>40725</v>
      </c>
      <c r="J725" s="135"/>
    </row>
    <row r="726" spans="1:10" ht="16.5" customHeight="1" x14ac:dyDescent="0.25">
      <c r="A726" s="130" t="s">
        <v>7571</v>
      </c>
      <c r="B726" s="131" t="str">
        <f t="shared" si="11"/>
        <v>08483 - Lift Station (2) - Hailstone @ PWC &amp; Keetley</v>
      </c>
      <c r="C726" s="132" t="s">
        <v>1088</v>
      </c>
      <c r="D726" s="132" t="s">
        <v>1398</v>
      </c>
      <c r="E726" s="132" t="s">
        <v>1366</v>
      </c>
      <c r="F726" s="132" t="s">
        <v>717</v>
      </c>
      <c r="G726" s="133">
        <v>160</v>
      </c>
      <c r="H726" s="132">
        <v>1995</v>
      </c>
      <c r="I726" s="134">
        <v>40725</v>
      </c>
      <c r="J726" s="135"/>
    </row>
    <row r="727" spans="1:10" ht="16.5" customHeight="1" x14ac:dyDescent="0.25">
      <c r="A727" s="130" t="s">
        <v>7572</v>
      </c>
      <c r="B727" s="131" t="str">
        <f t="shared" si="11"/>
        <v>08484 - Beach Pavilion</v>
      </c>
      <c r="C727" s="132" t="s">
        <v>1088</v>
      </c>
      <c r="D727" s="132" t="s">
        <v>1155</v>
      </c>
      <c r="E727" s="132" t="s">
        <v>1366</v>
      </c>
      <c r="F727" s="132" t="s">
        <v>717</v>
      </c>
      <c r="G727" s="133">
        <v>1540</v>
      </c>
      <c r="H727" s="132">
        <v>1995</v>
      </c>
      <c r="I727" s="134">
        <v>40725</v>
      </c>
      <c r="J727" s="135"/>
    </row>
    <row r="728" spans="1:10" ht="16.5" customHeight="1" x14ac:dyDescent="0.25">
      <c r="A728" s="130" t="s">
        <v>7573</v>
      </c>
      <c r="B728" s="131" t="str">
        <f t="shared" si="11"/>
        <v>08485 - Cove Pavilion</v>
      </c>
      <c r="C728" s="132" t="s">
        <v>1088</v>
      </c>
      <c r="D728" s="132" t="s">
        <v>1399</v>
      </c>
      <c r="E728" s="132" t="s">
        <v>1366</v>
      </c>
      <c r="F728" s="132" t="s">
        <v>717</v>
      </c>
      <c r="G728" s="133">
        <v>1584</v>
      </c>
      <c r="H728" s="132">
        <v>1995</v>
      </c>
      <c r="I728" s="134">
        <v>40725</v>
      </c>
      <c r="J728" s="135"/>
    </row>
    <row r="729" spans="1:10" ht="16.5" customHeight="1" x14ac:dyDescent="0.25">
      <c r="A729" s="130" t="s">
        <v>7574</v>
      </c>
      <c r="B729" s="131" t="str">
        <f t="shared" si="11"/>
        <v>08486 - Keetley Pavilion</v>
      </c>
      <c r="C729" s="132" t="s">
        <v>1088</v>
      </c>
      <c r="D729" s="132" t="s">
        <v>1400</v>
      </c>
      <c r="E729" s="132" t="s">
        <v>1366</v>
      </c>
      <c r="F729" s="132" t="s">
        <v>717</v>
      </c>
      <c r="G729" s="133">
        <v>1540</v>
      </c>
      <c r="H729" s="132">
        <v>1995</v>
      </c>
      <c r="I729" s="134">
        <v>40725</v>
      </c>
      <c r="J729" s="135"/>
    </row>
    <row r="730" spans="1:10" ht="16.5" customHeight="1" x14ac:dyDescent="0.25">
      <c r="A730" s="130" t="s">
        <v>7575</v>
      </c>
      <c r="B730" s="131" t="str">
        <f t="shared" si="11"/>
        <v>08487 - Day Use Cabanas (65)</v>
      </c>
      <c r="C730" s="132" t="s">
        <v>1088</v>
      </c>
      <c r="D730" s="132" t="s">
        <v>1401</v>
      </c>
      <c r="E730" s="132" t="s">
        <v>1366</v>
      </c>
      <c r="F730" s="132" t="s">
        <v>717</v>
      </c>
      <c r="G730" s="133">
        <v>7200</v>
      </c>
      <c r="H730" s="132">
        <v>1995</v>
      </c>
      <c r="I730" s="134">
        <v>40725</v>
      </c>
      <c r="J730" s="135"/>
    </row>
    <row r="731" spans="1:10" ht="16.5" customHeight="1" x14ac:dyDescent="0.25">
      <c r="A731" s="130" t="s">
        <v>7576</v>
      </c>
      <c r="B731" s="131" t="str">
        <f t="shared" si="11"/>
        <v>08488 - Nature Center</v>
      </c>
      <c r="C731" s="132" t="s">
        <v>1088</v>
      </c>
      <c r="D731" s="132" t="s">
        <v>1402</v>
      </c>
      <c r="E731" s="132" t="s">
        <v>1366</v>
      </c>
      <c r="F731" s="132" t="s">
        <v>717</v>
      </c>
      <c r="G731" s="133">
        <v>3591</v>
      </c>
      <c r="H731" s="132">
        <v>1994</v>
      </c>
      <c r="I731" s="134">
        <v>40725</v>
      </c>
      <c r="J731" s="135"/>
    </row>
    <row r="732" spans="1:10" ht="16.5" customHeight="1" x14ac:dyDescent="0.25">
      <c r="A732" s="130" t="s">
        <v>7577</v>
      </c>
      <c r="B732" s="131" t="str">
        <f t="shared" si="11"/>
        <v>08489 - Rock View Restroom/Showers</v>
      </c>
      <c r="C732" s="132" t="s">
        <v>1088</v>
      </c>
      <c r="D732" s="132" t="s">
        <v>1403</v>
      </c>
      <c r="E732" s="132" t="s">
        <v>1366</v>
      </c>
      <c r="F732" s="132" t="s">
        <v>717</v>
      </c>
      <c r="G732" s="133">
        <v>1008</v>
      </c>
      <c r="H732" s="132">
        <v>1994</v>
      </c>
      <c r="I732" s="134">
        <v>40725</v>
      </c>
      <c r="J732" s="135"/>
    </row>
    <row r="733" spans="1:10" ht="16.5" customHeight="1" x14ac:dyDescent="0.25">
      <c r="A733" s="130" t="s">
        <v>7578</v>
      </c>
      <c r="B733" s="131" t="str">
        <f t="shared" si="11"/>
        <v>08490 - Aspen Grove Restroom/Showers</v>
      </c>
      <c r="C733" s="132" t="s">
        <v>1088</v>
      </c>
      <c r="D733" s="132" t="s">
        <v>1404</v>
      </c>
      <c r="E733" s="132" t="s">
        <v>1366</v>
      </c>
      <c r="F733" s="132" t="s">
        <v>717</v>
      </c>
      <c r="G733" s="133">
        <v>1008</v>
      </c>
      <c r="H733" s="132">
        <v>1994</v>
      </c>
      <c r="I733" s="134">
        <v>40725</v>
      </c>
      <c r="J733" s="135"/>
    </row>
    <row r="734" spans="1:10" ht="16.5" customHeight="1" x14ac:dyDescent="0.25">
      <c r="A734" s="130" t="s">
        <v>7579</v>
      </c>
      <c r="B734" s="131" t="str">
        <f t="shared" si="11"/>
        <v>08491 - Upland Meadow Restroom/Showers</v>
      </c>
      <c r="C734" s="132" t="s">
        <v>1088</v>
      </c>
      <c r="D734" s="132" t="s">
        <v>1405</v>
      </c>
      <c r="E734" s="132" t="s">
        <v>1366</v>
      </c>
      <c r="F734" s="132" t="s">
        <v>717</v>
      </c>
      <c r="G734" s="133">
        <v>1008</v>
      </c>
      <c r="H734" s="132">
        <v>1994</v>
      </c>
      <c r="I734" s="134">
        <v>40725</v>
      </c>
      <c r="J734" s="135"/>
    </row>
    <row r="735" spans="1:10" ht="16.5" customHeight="1" x14ac:dyDescent="0.25">
      <c r="A735" s="130" t="s">
        <v>7580</v>
      </c>
      <c r="B735" s="131" t="str">
        <f t="shared" si="11"/>
        <v>08492 - North Pavilion</v>
      </c>
      <c r="C735" s="132" t="s">
        <v>1088</v>
      </c>
      <c r="D735" s="132" t="s">
        <v>1406</v>
      </c>
      <c r="E735" s="132" t="s">
        <v>1366</v>
      </c>
      <c r="F735" s="132" t="s">
        <v>717</v>
      </c>
      <c r="G735" s="133">
        <v>1540</v>
      </c>
      <c r="H735" s="132">
        <v>1994</v>
      </c>
      <c r="I735" s="134">
        <v>40725</v>
      </c>
      <c r="J735" s="135"/>
    </row>
    <row r="736" spans="1:10" ht="16.5" customHeight="1" x14ac:dyDescent="0.25">
      <c r="A736" s="130" t="s">
        <v>7581</v>
      </c>
      <c r="B736" s="131" t="str">
        <f t="shared" si="11"/>
        <v>08493 - South Pavilion</v>
      </c>
      <c r="C736" s="132" t="s">
        <v>1088</v>
      </c>
      <c r="D736" s="132" t="s">
        <v>1407</v>
      </c>
      <c r="E736" s="132" t="s">
        <v>1366</v>
      </c>
      <c r="F736" s="132" t="s">
        <v>717</v>
      </c>
      <c r="G736" s="133">
        <v>1540</v>
      </c>
      <c r="H736" s="132">
        <v>1994</v>
      </c>
      <c r="I736" s="134">
        <v>40725</v>
      </c>
      <c r="J736" s="135"/>
    </row>
    <row r="737" spans="1:10" ht="16.5" customHeight="1" x14ac:dyDescent="0.25">
      <c r="A737" s="130" t="s">
        <v>7582</v>
      </c>
      <c r="B737" s="131" t="str">
        <f t="shared" si="11"/>
        <v>08494 - Entrance Station/Rock Cliff (1)</v>
      </c>
      <c r="C737" s="132" t="s">
        <v>1088</v>
      </c>
      <c r="D737" s="132" t="s">
        <v>1408</v>
      </c>
      <c r="E737" s="132" t="s">
        <v>1366</v>
      </c>
      <c r="F737" s="132" t="s">
        <v>717</v>
      </c>
      <c r="G737" s="133">
        <v>160</v>
      </c>
      <c r="H737" s="132">
        <v>1994</v>
      </c>
      <c r="I737" s="134">
        <v>40725</v>
      </c>
      <c r="J737" s="135"/>
    </row>
    <row r="738" spans="1:10" ht="16.5" customHeight="1" x14ac:dyDescent="0.25">
      <c r="A738" s="130" t="s">
        <v>7583</v>
      </c>
      <c r="B738" s="131" t="str">
        <f t="shared" si="11"/>
        <v>08495 - Lift Station/Rock Cliff (2)(So side river)</v>
      </c>
      <c r="C738" s="132" t="s">
        <v>1088</v>
      </c>
      <c r="D738" s="132" t="s">
        <v>1409</v>
      </c>
      <c r="E738" s="132" t="s">
        <v>1366</v>
      </c>
      <c r="F738" s="132" t="s">
        <v>717</v>
      </c>
      <c r="G738" s="133">
        <v>160</v>
      </c>
      <c r="H738" s="132">
        <v>1994</v>
      </c>
      <c r="I738" s="134">
        <v>40725</v>
      </c>
      <c r="J738" s="135"/>
    </row>
    <row r="739" spans="1:10" ht="16.5" customHeight="1" x14ac:dyDescent="0.25">
      <c r="A739" s="130" t="s">
        <v>7584</v>
      </c>
      <c r="B739" s="131" t="str">
        <f t="shared" si="11"/>
        <v>08496 - New Restroom w/shower</v>
      </c>
      <c r="C739" s="132" t="s">
        <v>1088</v>
      </c>
      <c r="D739" s="132" t="s">
        <v>1410</v>
      </c>
      <c r="E739" s="132" t="s">
        <v>1411</v>
      </c>
      <c r="F739" s="132" t="s">
        <v>1138</v>
      </c>
      <c r="G739" s="133">
        <v>625</v>
      </c>
      <c r="H739" s="132">
        <v>1996</v>
      </c>
      <c r="I739" s="134">
        <v>40725</v>
      </c>
      <c r="J739" s="135"/>
    </row>
    <row r="740" spans="1:10" ht="16.5" customHeight="1" x14ac:dyDescent="0.25">
      <c r="A740" s="130" t="s">
        <v>7585</v>
      </c>
      <c r="B740" s="131" t="str">
        <f t="shared" si="11"/>
        <v>08497 - Storage Shed</v>
      </c>
      <c r="C740" s="132" t="s">
        <v>1088</v>
      </c>
      <c r="D740" s="132" t="s">
        <v>1412</v>
      </c>
      <c r="E740" s="132" t="s">
        <v>1411</v>
      </c>
      <c r="F740" s="132" t="s">
        <v>1138</v>
      </c>
      <c r="G740" s="133">
        <v>1500</v>
      </c>
      <c r="H740" s="132">
        <v>1996</v>
      </c>
      <c r="I740" s="134">
        <v>40725</v>
      </c>
      <c r="J740" s="135"/>
    </row>
    <row r="741" spans="1:10" ht="16.5" customHeight="1" x14ac:dyDescent="0.25">
      <c r="A741" s="130" t="s">
        <v>7586</v>
      </c>
      <c r="B741" s="131" t="str">
        <f t="shared" si="11"/>
        <v>08498 - Residence #1 (Dead Horse Point)</v>
      </c>
      <c r="C741" s="132" t="s">
        <v>1088</v>
      </c>
      <c r="D741" s="132" t="s">
        <v>1413</v>
      </c>
      <c r="E741" s="132" t="s">
        <v>1414</v>
      </c>
      <c r="F741" s="132" t="s">
        <v>143</v>
      </c>
      <c r="G741" s="133">
        <v>2000</v>
      </c>
      <c r="H741" s="132">
        <v>1967</v>
      </c>
      <c r="I741" s="134">
        <v>40725</v>
      </c>
      <c r="J741" s="135"/>
    </row>
    <row r="742" spans="1:10" ht="16.5" customHeight="1" x14ac:dyDescent="0.25">
      <c r="A742" s="130" t="s">
        <v>7587</v>
      </c>
      <c r="B742" s="131" t="str">
        <f t="shared" si="11"/>
        <v>08515 - Cabin (west)</v>
      </c>
      <c r="C742" s="132" t="s">
        <v>1088</v>
      </c>
      <c r="D742" s="132" t="s">
        <v>1415</v>
      </c>
      <c r="E742" s="132" t="s">
        <v>1416</v>
      </c>
      <c r="F742" s="132" t="s">
        <v>1113</v>
      </c>
      <c r="G742" s="133">
        <v>196</v>
      </c>
      <c r="H742" s="132">
        <v>1860</v>
      </c>
      <c r="I742" s="134">
        <v>40725</v>
      </c>
      <c r="J742" s="135"/>
    </row>
    <row r="743" spans="1:10" ht="16.5" customHeight="1" x14ac:dyDescent="0.25">
      <c r="A743" s="130" t="s">
        <v>7588</v>
      </c>
      <c r="B743" s="131" t="str">
        <f t="shared" si="11"/>
        <v>08516 - Park Office (Yuba)</v>
      </c>
      <c r="C743" s="132" t="s">
        <v>1088</v>
      </c>
      <c r="D743" s="132" t="s">
        <v>1417</v>
      </c>
      <c r="E743" s="132" t="s">
        <v>1203</v>
      </c>
      <c r="F743" s="132" t="s">
        <v>1204</v>
      </c>
      <c r="G743" s="133">
        <v>684</v>
      </c>
      <c r="H743" s="132">
        <v>1997</v>
      </c>
      <c r="I743" s="134">
        <v>40725</v>
      </c>
      <c r="J743" s="135"/>
    </row>
    <row r="744" spans="1:10" ht="16.5" customHeight="1" x14ac:dyDescent="0.25">
      <c r="A744" s="130" t="s">
        <v>7589</v>
      </c>
      <c r="B744" s="131" t="str">
        <f t="shared" si="11"/>
        <v>08519 - Gift Shop (TITP)</v>
      </c>
      <c r="C744" s="132" t="s">
        <v>1088</v>
      </c>
      <c r="D744" s="132" t="s">
        <v>1418</v>
      </c>
      <c r="E744" s="132" t="s">
        <v>1419</v>
      </c>
      <c r="F744" s="132" t="s">
        <v>145</v>
      </c>
      <c r="G744" s="133">
        <v>15000</v>
      </c>
      <c r="H744" s="132">
        <v>1996</v>
      </c>
      <c r="I744" s="134">
        <v>40725</v>
      </c>
      <c r="J744" s="135"/>
    </row>
    <row r="745" spans="1:10" ht="16.5" customHeight="1" x14ac:dyDescent="0.25">
      <c r="A745" s="130" t="s">
        <v>7590</v>
      </c>
      <c r="B745" s="131" t="str">
        <f t="shared" si="11"/>
        <v>08521 - Open Storage/Maint Building</v>
      </c>
      <c r="C745" s="132" t="s">
        <v>1088</v>
      </c>
      <c r="D745" s="132" t="s">
        <v>1420</v>
      </c>
      <c r="E745" s="132" t="s">
        <v>1203</v>
      </c>
      <c r="F745" s="132" t="s">
        <v>1204</v>
      </c>
      <c r="G745" s="133">
        <v>1400</v>
      </c>
      <c r="H745" s="132">
        <v>1991</v>
      </c>
      <c r="I745" s="134">
        <v>40725</v>
      </c>
      <c r="J745" s="135"/>
    </row>
    <row r="746" spans="1:10" ht="16.5" customHeight="1" x14ac:dyDescent="0.25">
      <c r="A746" s="130" t="s">
        <v>7591</v>
      </c>
      <c r="B746" s="131" t="str">
        <f t="shared" si="11"/>
        <v>08522 - Painted Rocks Entrance Station</v>
      </c>
      <c r="C746" s="132" t="s">
        <v>1088</v>
      </c>
      <c r="D746" s="132" t="s">
        <v>1421</v>
      </c>
      <c r="E746" s="132" t="s">
        <v>1208</v>
      </c>
      <c r="F746" s="132" t="s">
        <v>1204</v>
      </c>
      <c r="G746" s="133">
        <v>36</v>
      </c>
      <c r="H746" s="132">
        <v>1996</v>
      </c>
      <c r="I746" s="134">
        <v>40725</v>
      </c>
      <c r="J746" s="135"/>
    </row>
    <row r="747" spans="1:10" ht="16.5" customHeight="1" x14ac:dyDescent="0.25">
      <c r="A747" s="130" t="s">
        <v>7592</v>
      </c>
      <c r="B747" s="131" t="str">
        <f t="shared" si="11"/>
        <v>08543 - E Shelter/Pavilion</v>
      </c>
      <c r="C747" s="132" t="s">
        <v>1088</v>
      </c>
      <c r="D747" s="132" t="s">
        <v>1422</v>
      </c>
      <c r="E747" s="132" t="s">
        <v>1423</v>
      </c>
      <c r="F747" s="132" t="s">
        <v>1180</v>
      </c>
      <c r="G747" s="133">
        <v>640</v>
      </c>
      <c r="H747" s="132">
        <v>1980</v>
      </c>
      <c r="I747" s="134">
        <v>40725</v>
      </c>
      <c r="J747" s="135"/>
    </row>
    <row r="748" spans="1:10" ht="16.5" customHeight="1" x14ac:dyDescent="0.25">
      <c r="A748" s="130" t="s">
        <v>7593</v>
      </c>
      <c r="B748" s="131" t="str">
        <f t="shared" si="11"/>
        <v>08544 - W Shelter/Pavilion</v>
      </c>
      <c r="C748" s="132" t="s">
        <v>1088</v>
      </c>
      <c r="D748" s="132" t="s">
        <v>1424</v>
      </c>
      <c r="E748" s="132" t="s">
        <v>1423</v>
      </c>
      <c r="F748" s="132" t="s">
        <v>1180</v>
      </c>
      <c r="G748" s="133">
        <v>1000</v>
      </c>
      <c r="H748" s="132">
        <v>1980</v>
      </c>
      <c r="I748" s="134">
        <v>40725</v>
      </c>
      <c r="J748" s="135"/>
    </row>
    <row r="749" spans="1:10" ht="16.5" customHeight="1" x14ac:dyDescent="0.25">
      <c r="A749" s="130" t="s">
        <v>7594</v>
      </c>
      <c r="B749" s="131" t="str">
        <f t="shared" si="11"/>
        <v>08692 - A &amp; B Loop Restrooms w/showers (2)</v>
      </c>
      <c r="C749" s="132" t="s">
        <v>1088</v>
      </c>
      <c r="D749" s="132" t="s">
        <v>1425</v>
      </c>
      <c r="E749" s="132" t="s">
        <v>1426</v>
      </c>
      <c r="F749" s="132" t="s">
        <v>313</v>
      </c>
      <c r="G749" s="133">
        <v>728</v>
      </c>
      <c r="H749" s="132">
        <v>1996</v>
      </c>
      <c r="I749" s="134">
        <v>40725</v>
      </c>
      <c r="J749" s="135"/>
    </row>
    <row r="750" spans="1:10" ht="16.5" customHeight="1" x14ac:dyDescent="0.25">
      <c r="A750" s="130" t="s">
        <v>7595</v>
      </c>
      <c r="B750" s="131" t="str">
        <f t="shared" si="11"/>
        <v>08693 - Gate House</v>
      </c>
      <c r="C750" s="132" t="s">
        <v>1088</v>
      </c>
      <c r="D750" s="132" t="s">
        <v>1427</v>
      </c>
      <c r="E750" s="132" t="s">
        <v>1426</v>
      </c>
      <c r="F750" s="132" t="s">
        <v>313</v>
      </c>
      <c r="G750" s="133">
        <v>144</v>
      </c>
      <c r="H750" s="132">
        <v>1998</v>
      </c>
      <c r="I750" s="134">
        <v>40725</v>
      </c>
      <c r="J750" s="135"/>
    </row>
    <row r="751" spans="1:10" ht="16.5" customHeight="1" x14ac:dyDescent="0.25">
      <c r="A751" s="130" t="s">
        <v>7596</v>
      </c>
      <c r="B751" s="131" t="str">
        <f t="shared" si="11"/>
        <v>08696 - Fish Cleaning Station</v>
      </c>
      <c r="C751" s="132" t="s">
        <v>1088</v>
      </c>
      <c r="D751" s="132" t="s">
        <v>1428</v>
      </c>
      <c r="E751" s="132" t="s">
        <v>1429</v>
      </c>
      <c r="F751" s="132" t="s">
        <v>1430</v>
      </c>
      <c r="G751" s="133">
        <v>324</v>
      </c>
      <c r="H751" s="132">
        <v>1996</v>
      </c>
      <c r="I751" s="134">
        <v>40725</v>
      </c>
      <c r="J751" s="135"/>
    </row>
    <row r="752" spans="1:10" ht="16.5" customHeight="1" x14ac:dyDescent="0.25">
      <c r="A752" s="130" t="s">
        <v>7597</v>
      </c>
      <c r="B752" s="131" t="str">
        <f t="shared" si="11"/>
        <v>08697 - Polygon Pavalions (98)</v>
      </c>
      <c r="C752" s="132" t="s">
        <v>1088</v>
      </c>
      <c r="D752" s="132" t="s">
        <v>1431</v>
      </c>
      <c r="E752" s="132" t="s">
        <v>1429</v>
      </c>
      <c r="F752" s="132" t="s">
        <v>1430</v>
      </c>
      <c r="G752" s="133">
        <v>25088</v>
      </c>
      <c r="H752" s="132">
        <v>1996</v>
      </c>
      <c r="I752" s="134">
        <v>40725</v>
      </c>
      <c r="J752" s="135"/>
    </row>
    <row r="753" spans="1:10" ht="16.5" customHeight="1" x14ac:dyDescent="0.25">
      <c r="A753" s="130" t="s">
        <v>7598</v>
      </c>
      <c r="B753" s="131" t="str">
        <f t="shared" si="11"/>
        <v>08698 - Polygon Shelters (34)</v>
      </c>
      <c r="C753" s="132" t="s">
        <v>1088</v>
      </c>
      <c r="D753" s="132" t="s">
        <v>1432</v>
      </c>
      <c r="E753" s="132" t="s">
        <v>1433</v>
      </c>
      <c r="F753" s="132" t="s">
        <v>1091</v>
      </c>
      <c r="G753" s="133">
        <v>4114</v>
      </c>
      <c r="H753" s="132">
        <v>1997</v>
      </c>
      <c r="I753" s="134">
        <v>40725</v>
      </c>
      <c r="J753" s="135"/>
    </row>
    <row r="754" spans="1:10" ht="16.5" customHeight="1" x14ac:dyDescent="0.25">
      <c r="A754" s="130" t="s">
        <v>7599</v>
      </c>
      <c r="B754" s="131" t="str">
        <f t="shared" si="11"/>
        <v>08699 - Polygon Group Shelter (Eagle Beach)</v>
      </c>
      <c r="C754" s="132" t="s">
        <v>1088</v>
      </c>
      <c r="D754" s="132" t="s">
        <v>1434</v>
      </c>
      <c r="E754" s="132" t="s">
        <v>1433</v>
      </c>
      <c r="F754" s="132" t="s">
        <v>1091</v>
      </c>
      <c r="G754" s="133">
        <v>1560</v>
      </c>
      <c r="H754" s="132">
        <v>1997</v>
      </c>
      <c r="I754" s="134">
        <v>40725</v>
      </c>
      <c r="J754" s="135"/>
    </row>
    <row r="755" spans="1:10" ht="16.5" customHeight="1" x14ac:dyDescent="0.25">
      <c r="A755" s="130" t="s">
        <v>7600</v>
      </c>
      <c r="B755" s="131" t="str">
        <f t="shared" si="11"/>
        <v>08731 - Cart Barn &amp; Maint Shop (WMSP)</v>
      </c>
      <c r="C755" s="132" t="s">
        <v>1088</v>
      </c>
      <c r="D755" s="132" t="s">
        <v>1435</v>
      </c>
      <c r="E755" s="132" t="s">
        <v>1128</v>
      </c>
      <c r="F755" s="132" t="s">
        <v>1124</v>
      </c>
      <c r="G755" s="133">
        <v>5582</v>
      </c>
      <c r="H755" s="132">
        <v>1998</v>
      </c>
      <c r="I755" s="134">
        <v>40725</v>
      </c>
      <c r="J755" s="135"/>
    </row>
    <row r="756" spans="1:10" ht="16.5" customHeight="1" x14ac:dyDescent="0.25">
      <c r="A756" s="130" t="s">
        <v>7601</v>
      </c>
      <c r="B756" s="131" t="str">
        <f t="shared" si="11"/>
        <v>09057 - New Club House (Green River)</v>
      </c>
      <c r="C756" s="132" t="s">
        <v>1088</v>
      </c>
      <c r="D756" s="132" t="s">
        <v>1436</v>
      </c>
      <c r="E756" s="132" t="s">
        <v>1437</v>
      </c>
      <c r="F756" s="132" t="s">
        <v>1098</v>
      </c>
      <c r="G756" s="133">
        <v>2456</v>
      </c>
      <c r="H756" s="132">
        <v>1974</v>
      </c>
      <c r="I756" s="134">
        <v>40725</v>
      </c>
      <c r="J756" s="135"/>
    </row>
    <row r="757" spans="1:10" ht="16.5" customHeight="1" x14ac:dyDescent="0.25">
      <c r="A757" s="130" t="s">
        <v>7602</v>
      </c>
      <c r="B757" s="131" t="str">
        <f t="shared" si="11"/>
        <v>09104 - Maintenance Shed - Hailstone</v>
      </c>
      <c r="C757" s="132" t="s">
        <v>1088</v>
      </c>
      <c r="D757" s="132" t="s">
        <v>1438</v>
      </c>
      <c r="E757" s="132" t="s">
        <v>1439</v>
      </c>
      <c r="F757" s="132" t="s">
        <v>717</v>
      </c>
      <c r="G757" s="133">
        <v>2624</v>
      </c>
      <c r="H757" s="132">
        <v>1994</v>
      </c>
      <c r="I757" s="134">
        <v>40725</v>
      </c>
      <c r="J757" s="135"/>
    </row>
    <row r="758" spans="1:10" ht="16.5" customHeight="1" x14ac:dyDescent="0.25">
      <c r="A758" s="130" t="s">
        <v>7603</v>
      </c>
      <c r="B758" s="131" t="str">
        <f t="shared" si="11"/>
        <v>09105 - Group Pavilion</v>
      </c>
      <c r="C758" s="132" t="s">
        <v>1088</v>
      </c>
      <c r="D758" s="132" t="s">
        <v>1440</v>
      </c>
      <c r="E758" s="132" t="s">
        <v>1441</v>
      </c>
      <c r="F758" s="132" t="s">
        <v>1119</v>
      </c>
      <c r="G758" s="133">
        <v>774</v>
      </c>
      <c r="H758" s="132">
        <v>1989</v>
      </c>
      <c r="I758" s="134">
        <v>40725</v>
      </c>
      <c r="J758" s="135"/>
    </row>
    <row r="759" spans="1:10" ht="16.5" customHeight="1" x14ac:dyDescent="0.25">
      <c r="A759" s="130" t="s">
        <v>7604</v>
      </c>
      <c r="B759" s="131" t="str">
        <f t="shared" si="11"/>
        <v>09106 - Visitor's Center/Amphitheatre</v>
      </c>
      <c r="C759" s="132" t="s">
        <v>1088</v>
      </c>
      <c r="D759" s="132" t="s">
        <v>1442</v>
      </c>
      <c r="E759" s="132" t="s">
        <v>1146</v>
      </c>
      <c r="F759" s="132" t="s">
        <v>774</v>
      </c>
      <c r="G759" s="133">
        <v>1285</v>
      </c>
      <c r="H759" s="132">
        <v>1997</v>
      </c>
      <c r="I759" s="134">
        <v>40725</v>
      </c>
      <c r="J759" s="135"/>
    </row>
    <row r="760" spans="1:10" ht="16.5" customHeight="1" x14ac:dyDescent="0.25">
      <c r="A760" s="130" t="s">
        <v>7605</v>
      </c>
      <c r="B760" s="131" t="str">
        <f t="shared" si="11"/>
        <v>09107 - 8 Cabanas on Beach</v>
      </c>
      <c r="C760" s="132" t="s">
        <v>1088</v>
      </c>
      <c r="D760" s="132" t="s">
        <v>1443</v>
      </c>
      <c r="E760" s="132" t="s">
        <v>1146</v>
      </c>
      <c r="F760" s="132" t="s">
        <v>774</v>
      </c>
      <c r="G760" s="133">
        <v>1260</v>
      </c>
      <c r="H760" s="132">
        <v>1977</v>
      </c>
      <c r="I760" s="134">
        <v>40725</v>
      </c>
      <c r="J760" s="135"/>
    </row>
    <row r="761" spans="1:10" ht="16.5" customHeight="1" x14ac:dyDescent="0.25">
      <c r="A761" s="130" t="s">
        <v>7606</v>
      </c>
      <c r="B761" s="131" t="str">
        <f t="shared" si="11"/>
        <v>09108 - Single Vault Toilets(5)@$8000 ea</v>
      </c>
      <c r="C761" s="132" t="s">
        <v>1088</v>
      </c>
      <c r="D761" s="132" t="s">
        <v>1444</v>
      </c>
      <c r="E761" s="132" t="s">
        <v>1146</v>
      </c>
      <c r="F761" s="132" t="s">
        <v>774</v>
      </c>
      <c r="G761" s="133">
        <v>130</v>
      </c>
      <c r="H761" s="132">
        <v>1980</v>
      </c>
      <c r="I761" s="134">
        <v>40725</v>
      </c>
      <c r="J761" s="135"/>
    </row>
    <row r="762" spans="1:10" ht="16.5" customHeight="1" x14ac:dyDescent="0.25">
      <c r="A762" s="130" t="s">
        <v>7607</v>
      </c>
      <c r="B762" s="131" t="str">
        <f t="shared" si="11"/>
        <v>09109 - Double Vault Toilets(2)@$20000 ea</v>
      </c>
      <c r="C762" s="132" t="s">
        <v>1088</v>
      </c>
      <c r="D762" s="132" t="s">
        <v>1445</v>
      </c>
      <c r="E762" s="132" t="s">
        <v>1146</v>
      </c>
      <c r="F762" s="132" t="s">
        <v>774</v>
      </c>
      <c r="G762" s="133">
        <v>160</v>
      </c>
      <c r="H762" s="132">
        <v>1999</v>
      </c>
      <c r="I762" s="134">
        <v>40725</v>
      </c>
      <c r="J762" s="135"/>
    </row>
    <row r="763" spans="1:10" ht="16.5" customHeight="1" x14ac:dyDescent="0.25">
      <c r="A763" s="130" t="s">
        <v>7608</v>
      </c>
      <c r="B763" s="131" t="str">
        <f t="shared" si="11"/>
        <v>09110 - Ranch Restroom</v>
      </c>
      <c r="C763" s="132" t="s">
        <v>1088</v>
      </c>
      <c r="D763" s="132" t="s">
        <v>1446</v>
      </c>
      <c r="E763" s="132" t="s">
        <v>1146</v>
      </c>
      <c r="F763" s="132" t="s">
        <v>774</v>
      </c>
      <c r="G763" s="133">
        <v>500</v>
      </c>
      <c r="H763" s="132">
        <v>1999</v>
      </c>
      <c r="I763" s="134">
        <v>40725</v>
      </c>
      <c r="J763" s="135"/>
    </row>
    <row r="764" spans="1:10" ht="16.5" customHeight="1" x14ac:dyDescent="0.25">
      <c r="A764" s="130" t="s">
        <v>7609</v>
      </c>
      <c r="B764" s="131" t="str">
        <f t="shared" si="11"/>
        <v>09111 - Single Vault Toilet-Buffalo Point</v>
      </c>
      <c r="C764" s="132" t="s">
        <v>1088</v>
      </c>
      <c r="D764" s="132" t="s">
        <v>1447</v>
      </c>
      <c r="E764" s="132" t="s">
        <v>1146</v>
      </c>
      <c r="F764" s="132" t="s">
        <v>774</v>
      </c>
      <c r="G764" s="133">
        <v>60</v>
      </c>
      <c r="H764" s="132">
        <v>1993</v>
      </c>
      <c r="I764" s="134">
        <v>40725</v>
      </c>
      <c r="J764" s="135"/>
    </row>
    <row r="765" spans="1:10" ht="16.5" customHeight="1" x14ac:dyDescent="0.25">
      <c r="A765" s="130" t="s">
        <v>7610</v>
      </c>
      <c r="B765" s="131" t="str">
        <f t="shared" si="11"/>
        <v>09112 - Single Vault Toilet-Marina</v>
      </c>
      <c r="C765" s="132" t="s">
        <v>1088</v>
      </c>
      <c r="D765" s="132" t="s">
        <v>1448</v>
      </c>
      <c r="E765" s="132" t="s">
        <v>1146</v>
      </c>
      <c r="F765" s="132" t="s">
        <v>774</v>
      </c>
      <c r="G765" s="133">
        <v>160</v>
      </c>
      <c r="H765" s="132">
        <v>1993</v>
      </c>
      <c r="I765" s="134">
        <v>40725</v>
      </c>
      <c r="J765" s="135"/>
    </row>
    <row r="766" spans="1:10" ht="16.5" customHeight="1" x14ac:dyDescent="0.25">
      <c r="A766" s="130" t="s">
        <v>7611</v>
      </c>
      <c r="B766" s="131" t="str">
        <f t="shared" si="11"/>
        <v>09113 - Single Vault Toilet-Lady Finger</v>
      </c>
      <c r="C766" s="132" t="s">
        <v>1088</v>
      </c>
      <c r="D766" s="132" t="s">
        <v>1449</v>
      </c>
      <c r="E766" s="132" t="s">
        <v>1146</v>
      </c>
      <c r="F766" s="132" t="s">
        <v>774</v>
      </c>
      <c r="G766" s="133">
        <v>160</v>
      </c>
      <c r="H766" s="132">
        <v>1993</v>
      </c>
      <c r="I766" s="134">
        <v>40725</v>
      </c>
      <c r="J766" s="135"/>
    </row>
    <row r="767" spans="1:10" ht="16.5" customHeight="1" x14ac:dyDescent="0.25">
      <c r="A767" s="130" t="s">
        <v>7612</v>
      </c>
      <c r="B767" s="131" t="str">
        <f t="shared" si="11"/>
        <v>09114 - Entrance Station</v>
      </c>
      <c r="C767" s="132" t="s">
        <v>1088</v>
      </c>
      <c r="D767" s="132" t="s">
        <v>1450</v>
      </c>
      <c r="E767" s="132" t="s">
        <v>1146</v>
      </c>
      <c r="F767" s="132" t="s">
        <v>774</v>
      </c>
      <c r="G767" s="133">
        <v>160</v>
      </c>
      <c r="H767" s="132">
        <v>1995</v>
      </c>
      <c r="I767" s="134">
        <v>40725</v>
      </c>
      <c r="J767" s="135"/>
    </row>
    <row r="768" spans="1:10" ht="16.5" customHeight="1" x14ac:dyDescent="0.25">
      <c r="A768" s="130" t="s">
        <v>7613</v>
      </c>
      <c r="B768" s="131" t="str">
        <f t="shared" si="11"/>
        <v>09118 - Ranger Residence (Triplex)</v>
      </c>
      <c r="C768" s="132" t="s">
        <v>1088</v>
      </c>
      <c r="D768" s="132" t="s">
        <v>1451</v>
      </c>
      <c r="E768" s="132" t="s">
        <v>1109</v>
      </c>
      <c r="F768" s="132" t="s">
        <v>1110</v>
      </c>
      <c r="G768" s="133">
        <v>3987</v>
      </c>
      <c r="H768" s="132">
        <v>1999</v>
      </c>
      <c r="I768" s="134">
        <v>40725</v>
      </c>
      <c r="J768" s="135"/>
    </row>
    <row r="769" spans="1:10" ht="16.5" customHeight="1" x14ac:dyDescent="0.25">
      <c r="A769" s="130" t="s">
        <v>7614</v>
      </c>
      <c r="B769" s="131" t="str">
        <f t="shared" si="11"/>
        <v>09119 - Storage Shed (Brown)</v>
      </c>
      <c r="C769" s="132" t="s">
        <v>1088</v>
      </c>
      <c r="D769" s="132" t="s">
        <v>1452</v>
      </c>
      <c r="E769" s="132" t="s">
        <v>1453</v>
      </c>
      <c r="F769" s="132" t="s">
        <v>1110</v>
      </c>
      <c r="G769" s="133">
        <v>400</v>
      </c>
      <c r="H769" s="132">
        <v>1970</v>
      </c>
      <c r="I769" s="134">
        <v>40725</v>
      </c>
      <c r="J769" s="135"/>
    </row>
    <row r="770" spans="1:10" ht="16.5" customHeight="1" x14ac:dyDescent="0.25">
      <c r="A770" s="130" t="s">
        <v>7615</v>
      </c>
      <c r="B770" s="131" t="str">
        <f t="shared" si="11"/>
        <v>09126 - Maintenance Building</v>
      </c>
      <c r="C770" s="132" t="s">
        <v>1088</v>
      </c>
      <c r="D770" s="132" t="s">
        <v>1075</v>
      </c>
      <c r="E770" s="132" t="s">
        <v>1454</v>
      </c>
      <c r="F770" s="132" t="s">
        <v>315</v>
      </c>
      <c r="G770" s="133">
        <v>2100</v>
      </c>
      <c r="H770" s="132">
        <v>1993</v>
      </c>
      <c r="I770" s="134">
        <v>40725</v>
      </c>
      <c r="J770" s="135"/>
    </row>
    <row r="771" spans="1:10" ht="16.5" customHeight="1" x14ac:dyDescent="0.25">
      <c r="A771" s="130" t="s">
        <v>7616</v>
      </c>
      <c r="B771" s="131" t="str">
        <f t="shared" si="11"/>
        <v>09129 - Restroom Building</v>
      </c>
      <c r="C771" s="132" t="s">
        <v>1088</v>
      </c>
      <c r="D771" s="132" t="s">
        <v>1455</v>
      </c>
      <c r="E771" s="132" t="s">
        <v>1456</v>
      </c>
      <c r="F771" s="132" t="s">
        <v>983</v>
      </c>
      <c r="G771" s="133">
        <v>923</v>
      </c>
      <c r="H771" s="132">
        <v>2000</v>
      </c>
      <c r="I771" s="134">
        <v>40725</v>
      </c>
      <c r="J771" s="135"/>
    </row>
    <row r="772" spans="1:10" ht="16.5" customHeight="1" x14ac:dyDescent="0.25">
      <c r="A772" s="130" t="s">
        <v>7617</v>
      </c>
      <c r="B772" s="131" t="str">
        <f t="shared" ref="B772:B835" si="12">_xlfn.CONCAT(A772," - ",D772)</f>
        <v>09130 - Restroom - Kodachrome</v>
      </c>
      <c r="C772" s="132" t="s">
        <v>1088</v>
      </c>
      <c r="D772" s="132" t="s">
        <v>1457</v>
      </c>
      <c r="E772" s="132" t="s">
        <v>1458</v>
      </c>
      <c r="F772" s="132" t="s">
        <v>1186</v>
      </c>
      <c r="G772" s="133">
        <v>923</v>
      </c>
      <c r="H772" s="132">
        <v>2000</v>
      </c>
      <c r="I772" s="134">
        <v>40725</v>
      </c>
      <c r="J772" s="135"/>
    </row>
    <row r="773" spans="1:10" ht="16.5" customHeight="1" x14ac:dyDescent="0.25">
      <c r="A773" s="130" t="s">
        <v>7618</v>
      </c>
      <c r="B773" s="131" t="str">
        <f t="shared" si="12"/>
        <v>09131 - Composting Restrooms (1)</v>
      </c>
      <c r="C773" s="132" t="s">
        <v>1088</v>
      </c>
      <c r="D773" s="132" t="s">
        <v>1459</v>
      </c>
      <c r="E773" s="132" t="s">
        <v>1320</v>
      </c>
      <c r="F773" s="132" t="s">
        <v>1321</v>
      </c>
      <c r="G773" s="133">
        <v>36</v>
      </c>
      <c r="H773" s="132">
        <v>1998</v>
      </c>
      <c r="I773" s="134">
        <v>40725</v>
      </c>
      <c r="J773" s="135"/>
    </row>
    <row r="774" spans="1:10" ht="16.5" customHeight="1" x14ac:dyDescent="0.25">
      <c r="A774" s="130" t="s">
        <v>7619</v>
      </c>
      <c r="B774" s="131" t="str">
        <f t="shared" si="12"/>
        <v>09132 - Entrance Station (2)(North&amp;South)</v>
      </c>
      <c r="C774" s="132" t="s">
        <v>1088</v>
      </c>
      <c r="D774" s="132" t="s">
        <v>1460</v>
      </c>
      <c r="E774" s="132" t="s">
        <v>1320</v>
      </c>
      <c r="F774" s="132" t="s">
        <v>1321</v>
      </c>
      <c r="G774" s="133">
        <v>192</v>
      </c>
      <c r="H774" s="132">
        <v>2000</v>
      </c>
      <c r="I774" s="134">
        <v>40725</v>
      </c>
      <c r="J774" s="135"/>
    </row>
    <row r="775" spans="1:10" ht="16.5" customHeight="1" x14ac:dyDescent="0.25">
      <c r="A775" s="130" t="s">
        <v>7620</v>
      </c>
      <c r="B775" s="131" t="str">
        <f t="shared" si="12"/>
        <v>09135 - Storage Shop</v>
      </c>
      <c r="C775" s="132" t="s">
        <v>1088</v>
      </c>
      <c r="D775" s="132" t="s">
        <v>1461</v>
      </c>
      <c r="E775" s="132" t="s">
        <v>1462</v>
      </c>
      <c r="F775" s="132" t="s">
        <v>1220</v>
      </c>
      <c r="G775" s="133">
        <v>1344</v>
      </c>
      <c r="H775" s="132">
        <v>1998</v>
      </c>
      <c r="I775" s="134">
        <v>40725</v>
      </c>
      <c r="J775" s="135"/>
    </row>
    <row r="776" spans="1:10" ht="16.5" customHeight="1" x14ac:dyDescent="0.25">
      <c r="A776" s="130" t="s">
        <v>7621</v>
      </c>
      <c r="B776" s="131" t="str">
        <f t="shared" si="12"/>
        <v>09136 - Metal Storage Box (2)</v>
      </c>
      <c r="C776" s="132" t="s">
        <v>1088</v>
      </c>
      <c r="D776" s="132" t="s">
        <v>1463</v>
      </c>
      <c r="E776" s="132" t="s">
        <v>1462</v>
      </c>
      <c r="F776" s="132" t="s">
        <v>1220</v>
      </c>
      <c r="G776" s="133">
        <v>128</v>
      </c>
      <c r="H776" s="132">
        <v>1999</v>
      </c>
      <c r="I776" s="134">
        <v>40725</v>
      </c>
      <c r="J776" s="135"/>
    </row>
    <row r="777" spans="1:10" ht="16.5" customHeight="1" x14ac:dyDescent="0.25">
      <c r="A777" s="130" t="s">
        <v>7622</v>
      </c>
      <c r="B777" s="131" t="str">
        <f t="shared" si="12"/>
        <v>09137 - Mobile Home (12X48)</v>
      </c>
      <c r="C777" s="132" t="s">
        <v>1088</v>
      </c>
      <c r="D777" s="132" t="s">
        <v>1464</v>
      </c>
      <c r="E777" s="132" t="s">
        <v>1465</v>
      </c>
      <c r="F777" s="132" t="s">
        <v>514</v>
      </c>
      <c r="G777" s="133">
        <v>576</v>
      </c>
      <c r="H777" s="132">
        <v>1998</v>
      </c>
      <c r="I777" s="134">
        <v>40725</v>
      </c>
      <c r="J777" s="135"/>
    </row>
    <row r="778" spans="1:10" ht="16.5" customHeight="1" x14ac:dyDescent="0.25">
      <c r="A778" s="130" t="s">
        <v>7623</v>
      </c>
      <c r="B778" s="131" t="str">
        <f t="shared" si="12"/>
        <v>09140 - Shelter @ Goosenecks</v>
      </c>
      <c r="C778" s="132" t="s">
        <v>1088</v>
      </c>
      <c r="D778" s="132" t="s">
        <v>1466</v>
      </c>
      <c r="E778" s="132" t="s">
        <v>1465</v>
      </c>
      <c r="F778" s="132" t="s">
        <v>514</v>
      </c>
      <c r="G778" s="133">
        <v>315</v>
      </c>
      <c r="H778" s="132">
        <v>1998</v>
      </c>
      <c r="I778" s="134">
        <v>40725</v>
      </c>
      <c r="J778" s="135"/>
    </row>
    <row r="779" spans="1:10" ht="16.5" customHeight="1" x14ac:dyDescent="0.25">
      <c r="A779" s="130" t="s">
        <v>7624</v>
      </c>
      <c r="B779" s="131" t="str">
        <f t="shared" si="12"/>
        <v>09141 - House - On Park</v>
      </c>
      <c r="C779" s="132" t="s">
        <v>1088</v>
      </c>
      <c r="D779" s="132" t="s">
        <v>1467</v>
      </c>
      <c r="E779" s="132" t="s">
        <v>1468</v>
      </c>
      <c r="F779" s="132" t="s">
        <v>1098</v>
      </c>
      <c r="G779" s="133">
        <v>1104</v>
      </c>
      <c r="H779" s="132">
        <v>1974</v>
      </c>
      <c r="I779" s="134">
        <v>40725</v>
      </c>
      <c r="J779" s="135"/>
    </row>
    <row r="780" spans="1:10" ht="16.5" customHeight="1" x14ac:dyDescent="0.25">
      <c r="A780" s="130" t="s">
        <v>7625</v>
      </c>
      <c r="B780" s="131" t="str">
        <f t="shared" si="12"/>
        <v>09142 - Pump House</v>
      </c>
      <c r="C780" s="132" t="s">
        <v>1088</v>
      </c>
      <c r="D780" s="132" t="s">
        <v>218</v>
      </c>
      <c r="E780" s="132" t="s">
        <v>1468</v>
      </c>
      <c r="F780" s="132" t="s">
        <v>1098</v>
      </c>
      <c r="G780" s="133">
        <v>352</v>
      </c>
      <c r="H780" s="132">
        <v>1995</v>
      </c>
      <c r="I780" s="134">
        <v>40725</v>
      </c>
      <c r="J780" s="135"/>
    </row>
    <row r="781" spans="1:10" ht="16.5" customHeight="1" x14ac:dyDescent="0.25">
      <c r="A781" s="130" t="s">
        <v>7626</v>
      </c>
      <c r="B781" s="131" t="str">
        <f t="shared" si="12"/>
        <v>09143 - Lean-to Storage Shed</v>
      </c>
      <c r="C781" s="132" t="s">
        <v>1088</v>
      </c>
      <c r="D781" s="132" t="s">
        <v>1469</v>
      </c>
      <c r="E781" s="132" t="s">
        <v>1468</v>
      </c>
      <c r="F781" s="132" t="s">
        <v>1098</v>
      </c>
      <c r="G781" s="133">
        <v>1152</v>
      </c>
      <c r="H781" s="132">
        <v>1997</v>
      </c>
      <c r="I781" s="134">
        <v>40725</v>
      </c>
      <c r="J781" s="135"/>
    </row>
    <row r="782" spans="1:10" ht="16.5" customHeight="1" x14ac:dyDescent="0.25">
      <c r="A782" s="130" t="s">
        <v>7627</v>
      </c>
      <c r="B782" s="131" t="str">
        <f t="shared" si="12"/>
        <v>09146 - Day Use Pavilion</v>
      </c>
      <c r="C782" s="132" t="s">
        <v>1088</v>
      </c>
      <c r="D782" s="132" t="s">
        <v>1470</v>
      </c>
      <c r="E782" s="132" t="s">
        <v>1471</v>
      </c>
      <c r="F782" s="132" t="s">
        <v>1098</v>
      </c>
      <c r="G782" s="133">
        <v>962</v>
      </c>
      <c r="H782" s="132">
        <v>1972</v>
      </c>
      <c r="I782" s="134">
        <v>40725</v>
      </c>
      <c r="J782" s="135"/>
    </row>
    <row r="783" spans="1:10" ht="16.5" customHeight="1" x14ac:dyDescent="0.25">
      <c r="A783" s="130" t="s">
        <v>7628</v>
      </c>
      <c r="B783" s="131" t="str">
        <f t="shared" si="12"/>
        <v>09147 - Storage Shed - Mtn View</v>
      </c>
      <c r="C783" s="132" t="s">
        <v>1088</v>
      </c>
      <c r="D783" s="132" t="s">
        <v>1472</v>
      </c>
      <c r="E783" s="132" t="s">
        <v>1141</v>
      </c>
      <c r="F783" s="132" t="s">
        <v>1142</v>
      </c>
      <c r="G783" s="133">
        <v>448</v>
      </c>
      <c r="H783" s="132">
        <v>1998</v>
      </c>
      <c r="I783" s="134">
        <v>40725</v>
      </c>
      <c r="J783" s="135"/>
    </row>
    <row r="784" spans="1:10" ht="16.5" customHeight="1" x14ac:dyDescent="0.25">
      <c r="A784" s="130" t="s">
        <v>7629</v>
      </c>
      <c r="B784" s="131" t="str">
        <f t="shared" si="12"/>
        <v>09148 - Storage Shed - Madsen Bay</v>
      </c>
      <c r="C784" s="132" t="s">
        <v>1088</v>
      </c>
      <c r="D784" s="132" t="s">
        <v>1473</v>
      </c>
      <c r="E784" s="132" t="s">
        <v>1141</v>
      </c>
      <c r="F784" s="132" t="s">
        <v>1142</v>
      </c>
      <c r="G784" s="133">
        <v>288</v>
      </c>
      <c r="H784" s="132">
        <v>1996</v>
      </c>
      <c r="I784" s="134">
        <v>40725</v>
      </c>
      <c r="J784" s="135"/>
    </row>
    <row r="785" spans="1:10" ht="16.5" customHeight="1" x14ac:dyDescent="0.25">
      <c r="A785" s="130" t="s">
        <v>7630</v>
      </c>
      <c r="B785" s="131" t="str">
        <f t="shared" si="12"/>
        <v>09213 - Single Vault Toilet-Back Country Trailhead</v>
      </c>
      <c r="C785" s="132" t="s">
        <v>1088</v>
      </c>
      <c r="D785" s="132" t="s">
        <v>1474</v>
      </c>
      <c r="E785" s="132" t="s">
        <v>1146</v>
      </c>
      <c r="F785" s="132" t="s">
        <v>774</v>
      </c>
      <c r="G785" s="133">
        <v>130</v>
      </c>
      <c r="H785" s="132">
        <v>1999</v>
      </c>
      <c r="I785" s="134">
        <v>40725</v>
      </c>
      <c r="J785" s="135"/>
    </row>
    <row r="786" spans="1:10" ht="16.5" customHeight="1" x14ac:dyDescent="0.25">
      <c r="A786" s="130" t="s">
        <v>7631</v>
      </c>
      <c r="B786" s="131" t="str">
        <f t="shared" si="12"/>
        <v>09215 - Bathroom Building-East(Monte Cristo)</v>
      </c>
      <c r="C786" s="132" t="s">
        <v>1088</v>
      </c>
      <c r="D786" s="132" t="s">
        <v>1475</v>
      </c>
      <c r="E786" s="132" t="s">
        <v>1060</v>
      </c>
      <c r="F786" s="132" t="s">
        <v>1061</v>
      </c>
      <c r="G786" s="133">
        <v>225</v>
      </c>
      <c r="H786" s="132">
        <v>1998</v>
      </c>
      <c r="I786" s="134">
        <v>40725</v>
      </c>
      <c r="J786" s="135"/>
    </row>
    <row r="787" spans="1:10" ht="16.5" customHeight="1" x14ac:dyDescent="0.25">
      <c r="A787" s="130" t="s">
        <v>7632</v>
      </c>
      <c r="B787" s="131" t="str">
        <f t="shared" si="12"/>
        <v>09344 - Soldier Hollow Golf Course Clubhouse</v>
      </c>
      <c r="C787" s="132" t="s">
        <v>1088</v>
      </c>
      <c r="D787" s="132" t="s">
        <v>1476</v>
      </c>
      <c r="E787" s="132" t="s">
        <v>1477</v>
      </c>
      <c r="F787" s="132" t="s">
        <v>1124</v>
      </c>
      <c r="G787" s="133">
        <v>18000</v>
      </c>
      <c r="H787" s="132">
        <v>2003</v>
      </c>
      <c r="I787" s="134">
        <v>40725</v>
      </c>
      <c r="J787" s="135"/>
    </row>
    <row r="788" spans="1:10" ht="16.5" customHeight="1" x14ac:dyDescent="0.25">
      <c r="A788" s="130" t="s">
        <v>7633</v>
      </c>
      <c r="B788" s="131" t="str">
        <f t="shared" si="12"/>
        <v>09454 - Tate Barn</v>
      </c>
      <c r="C788" s="132" t="s">
        <v>1088</v>
      </c>
      <c r="D788" s="132" t="s">
        <v>1478</v>
      </c>
      <c r="E788" s="132" t="s">
        <v>1479</v>
      </c>
      <c r="F788" s="132" t="s">
        <v>1124</v>
      </c>
      <c r="G788" s="133">
        <v>6288</v>
      </c>
      <c r="H788" s="132">
        <v>2002</v>
      </c>
      <c r="I788" s="134">
        <v>40725</v>
      </c>
      <c r="J788" s="135"/>
    </row>
    <row r="789" spans="1:10" ht="16.5" customHeight="1" x14ac:dyDescent="0.25">
      <c r="A789" s="130" t="s">
        <v>7634</v>
      </c>
      <c r="B789" s="131" t="str">
        <f t="shared" si="12"/>
        <v>09469 - Goblin Valley Triplex</v>
      </c>
      <c r="C789" s="132" t="s">
        <v>1088</v>
      </c>
      <c r="D789" s="132" t="s">
        <v>1480</v>
      </c>
      <c r="E789" s="132" t="s">
        <v>1481</v>
      </c>
      <c r="F789" s="132" t="s">
        <v>1098</v>
      </c>
      <c r="G789" s="133">
        <v>2088</v>
      </c>
      <c r="H789" s="132">
        <v>2001</v>
      </c>
      <c r="I789" s="134">
        <v>40725</v>
      </c>
      <c r="J789" s="135"/>
    </row>
    <row r="790" spans="1:10" ht="16.5" customHeight="1" x14ac:dyDescent="0.25">
      <c r="A790" s="130" t="s">
        <v>7635</v>
      </c>
      <c r="B790" s="131" t="str">
        <f t="shared" si="12"/>
        <v>09514 - Coral Pink Visitors Station</v>
      </c>
      <c r="C790" s="132" t="s">
        <v>1088</v>
      </c>
      <c r="D790" s="132" t="s">
        <v>1482</v>
      </c>
      <c r="E790" s="132" t="s">
        <v>1453</v>
      </c>
      <c r="F790" s="132" t="s">
        <v>1110</v>
      </c>
      <c r="G790" s="133">
        <v>2680</v>
      </c>
      <c r="H790" s="132">
        <v>2002</v>
      </c>
      <c r="I790" s="134">
        <v>40725</v>
      </c>
      <c r="J790" s="135"/>
    </row>
    <row r="791" spans="1:10" ht="16.5" customHeight="1" x14ac:dyDescent="0.25">
      <c r="A791" s="130" t="s">
        <v>7636</v>
      </c>
      <c r="B791" s="131" t="str">
        <f t="shared" si="12"/>
        <v>09515 - Kodachrome Visitors Station</v>
      </c>
      <c r="C791" s="132" t="s">
        <v>1088</v>
      </c>
      <c r="D791" s="132" t="s">
        <v>1483</v>
      </c>
      <c r="E791" s="132" t="s">
        <v>1484</v>
      </c>
      <c r="F791" s="132" t="s">
        <v>1186</v>
      </c>
      <c r="G791" s="133">
        <v>2680</v>
      </c>
      <c r="H791" s="132">
        <v>2002</v>
      </c>
      <c r="I791" s="134">
        <v>40725</v>
      </c>
      <c r="J791" s="135"/>
    </row>
    <row r="792" spans="1:10" ht="16.5" customHeight="1" x14ac:dyDescent="0.25">
      <c r="A792" s="130" t="s">
        <v>7637</v>
      </c>
      <c r="B792" s="131" t="str">
        <f t="shared" si="12"/>
        <v>09557 - Yuba Entrance Station</v>
      </c>
      <c r="C792" s="132" t="s">
        <v>1088</v>
      </c>
      <c r="D792" s="132" t="s">
        <v>1485</v>
      </c>
      <c r="E792" s="132" t="s">
        <v>1203</v>
      </c>
      <c r="F792" s="132" t="s">
        <v>1204</v>
      </c>
      <c r="G792" s="133">
        <v>36</v>
      </c>
      <c r="H792" s="132">
        <v>1996</v>
      </c>
      <c r="I792" s="134">
        <v>40725</v>
      </c>
      <c r="J792" s="135"/>
    </row>
    <row r="793" spans="1:10" ht="16.5" customHeight="1" x14ac:dyDescent="0.25">
      <c r="A793" s="130" t="s">
        <v>7638</v>
      </c>
      <c r="B793" s="131" t="str">
        <f t="shared" si="12"/>
        <v>09558 - Mtn View Pavilion (Scofield)</v>
      </c>
      <c r="C793" s="132" t="s">
        <v>1088</v>
      </c>
      <c r="D793" s="132" t="s">
        <v>1486</v>
      </c>
      <c r="E793" s="132" t="s">
        <v>1487</v>
      </c>
      <c r="F793" s="132" t="s">
        <v>1488</v>
      </c>
      <c r="G793" s="133">
        <v>704</v>
      </c>
      <c r="H793" s="132">
        <v>2002</v>
      </c>
      <c r="I793" s="134">
        <v>40725</v>
      </c>
      <c r="J793" s="135"/>
    </row>
    <row r="794" spans="1:10" ht="16.5" customHeight="1" x14ac:dyDescent="0.25">
      <c r="A794" s="130" t="s">
        <v>7639</v>
      </c>
      <c r="B794" s="131" t="str">
        <f t="shared" si="12"/>
        <v>09561 - Castle Rock Restrooms</v>
      </c>
      <c r="C794" s="132" t="s">
        <v>1088</v>
      </c>
      <c r="D794" s="132" t="s">
        <v>1489</v>
      </c>
      <c r="E794" s="132" t="s">
        <v>1490</v>
      </c>
      <c r="F794" s="132" t="s">
        <v>1327</v>
      </c>
      <c r="G794" s="133">
        <v>408</v>
      </c>
      <c r="H794" s="132">
        <v>1991</v>
      </c>
      <c r="I794" s="134">
        <v>40725</v>
      </c>
      <c r="J794" s="135"/>
    </row>
    <row r="795" spans="1:10" ht="16.5" customHeight="1" x14ac:dyDescent="0.25">
      <c r="A795" s="130" t="s">
        <v>7640</v>
      </c>
      <c r="B795" s="131" t="str">
        <f t="shared" si="12"/>
        <v>09562 - Castle Rock Pit Toilet</v>
      </c>
      <c r="C795" s="132" t="s">
        <v>1088</v>
      </c>
      <c r="D795" s="132" t="s">
        <v>1491</v>
      </c>
      <c r="E795" s="132" t="s">
        <v>1490</v>
      </c>
      <c r="F795" s="132" t="s">
        <v>1327</v>
      </c>
      <c r="G795" s="133">
        <v>112</v>
      </c>
      <c r="H795" s="132">
        <v>2002</v>
      </c>
      <c r="I795" s="134">
        <v>40725</v>
      </c>
      <c r="J795" s="135"/>
    </row>
    <row r="796" spans="1:10" ht="16.5" customHeight="1" x14ac:dyDescent="0.25">
      <c r="A796" s="130" t="s">
        <v>7641</v>
      </c>
      <c r="B796" s="131" t="str">
        <f t="shared" si="12"/>
        <v>09564 - Historic Log Cabin</v>
      </c>
      <c r="C796" s="132" t="s">
        <v>1088</v>
      </c>
      <c r="D796" s="132" t="s">
        <v>1492</v>
      </c>
      <c r="E796" s="132" t="s">
        <v>1490</v>
      </c>
      <c r="F796" s="132" t="s">
        <v>1327</v>
      </c>
      <c r="G796" s="133">
        <v>340</v>
      </c>
      <c r="H796" s="132">
        <v>1880</v>
      </c>
      <c r="I796" s="134">
        <v>40725</v>
      </c>
      <c r="J796" s="135"/>
    </row>
    <row r="797" spans="1:10" ht="16.5" customHeight="1" x14ac:dyDescent="0.25">
      <c r="A797" s="130" t="s">
        <v>7642</v>
      </c>
      <c r="B797" s="131" t="str">
        <f t="shared" si="12"/>
        <v>09565 - Rock Cliff Storage Shed</v>
      </c>
      <c r="C797" s="132" t="s">
        <v>1088</v>
      </c>
      <c r="D797" s="132" t="s">
        <v>1493</v>
      </c>
      <c r="E797" s="132" t="s">
        <v>1494</v>
      </c>
      <c r="F797" s="132" t="s">
        <v>717</v>
      </c>
      <c r="G797" s="133">
        <v>480</v>
      </c>
      <c r="H797" s="132">
        <v>1994</v>
      </c>
      <c r="I797" s="134">
        <v>40725</v>
      </c>
      <c r="J797" s="135"/>
    </row>
    <row r="798" spans="1:10" ht="16.5" customHeight="1" x14ac:dyDescent="0.25">
      <c r="A798" s="130" t="s">
        <v>7643</v>
      </c>
      <c r="B798" s="131" t="str">
        <f t="shared" si="12"/>
        <v>09566 - Rock Cliff Main Lift Station</v>
      </c>
      <c r="C798" s="132" t="s">
        <v>1088</v>
      </c>
      <c r="D798" s="132" t="s">
        <v>1495</v>
      </c>
      <c r="E798" s="132" t="s">
        <v>1494</v>
      </c>
      <c r="F798" s="132" t="s">
        <v>717</v>
      </c>
      <c r="G798" s="133">
        <v>100</v>
      </c>
      <c r="H798" s="132">
        <v>1994</v>
      </c>
      <c r="I798" s="134">
        <v>40725</v>
      </c>
      <c r="J798" s="135"/>
    </row>
    <row r="799" spans="1:10" ht="16.5" customHeight="1" x14ac:dyDescent="0.25">
      <c r="A799" s="130" t="s">
        <v>7644</v>
      </c>
      <c r="B799" s="131" t="str">
        <f t="shared" si="12"/>
        <v>09567 - Hailstone Well House (Culinary)</v>
      </c>
      <c r="C799" s="132" t="s">
        <v>1088</v>
      </c>
      <c r="D799" s="132" t="s">
        <v>1496</v>
      </c>
      <c r="E799" s="132" t="s">
        <v>1494</v>
      </c>
      <c r="F799" s="132" t="s">
        <v>717</v>
      </c>
      <c r="G799" s="133">
        <v>252</v>
      </c>
      <c r="H799" s="132">
        <v>1994</v>
      </c>
      <c r="I799" s="134">
        <v>40725</v>
      </c>
      <c r="J799" s="135"/>
    </row>
    <row r="800" spans="1:10" ht="16.5" customHeight="1" x14ac:dyDescent="0.25">
      <c r="A800" s="130" t="s">
        <v>7645</v>
      </c>
      <c r="B800" s="131" t="str">
        <f t="shared" si="12"/>
        <v>09568 - Maintenance Shed - (Territorial)</v>
      </c>
      <c r="C800" s="132" t="s">
        <v>1088</v>
      </c>
      <c r="D800" s="132" t="s">
        <v>1497</v>
      </c>
      <c r="E800" s="132" t="s">
        <v>1498</v>
      </c>
      <c r="F800" s="132" t="s">
        <v>1113</v>
      </c>
      <c r="G800" s="133">
        <v>3200</v>
      </c>
      <c r="H800" s="132">
        <v>1996</v>
      </c>
      <c r="I800" s="134">
        <v>40725</v>
      </c>
      <c r="J800" s="135"/>
    </row>
    <row r="801" spans="1:10" ht="16.5" customHeight="1" x14ac:dyDescent="0.25">
      <c r="A801" s="130" t="s">
        <v>7646</v>
      </c>
      <c r="B801" s="131" t="str">
        <f t="shared" si="12"/>
        <v>09571 - Polygon Group Shelter (Pelican Beach)</v>
      </c>
      <c r="C801" s="132" t="s">
        <v>1088</v>
      </c>
      <c r="D801" s="132" t="s">
        <v>1499</v>
      </c>
      <c r="E801" s="132" t="s">
        <v>1433</v>
      </c>
      <c r="F801" s="132" t="s">
        <v>1091</v>
      </c>
      <c r="G801" s="133">
        <v>1560</v>
      </c>
      <c r="H801" s="132">
        <v>2002</v>
      </c>
      <c r="I801" s="134">
        <v>40725</v>
      </c>
      <c r="J801" s="135"/>
    </row>
    <row r="802" spans="1:10" ht="16.5" customHeight="1" x14ac:dyDescent="0.25">
      <c r="A802" s="130" t="s">
        <v>7647</v>
      </c>
      <c r="B802" s="131" t="str">
        <f t="shared" si="12"/>
        <v>09572 - Willow Creek Restrm/w shower (3)</v>
      </c>
      <c r="C802" s="132" t="s">
        <v>1088</v>
      </c>
      <c r="D802" s="132" t="s">
        <v>1500</v>
      </c>
      <c r="E802" s="132" t="s">
        <v>1433</v>
      </c>
      <c r="F802" s="132" t="s">
        <v>1091</v>
      </c>
      <c r="G802" s="133">
        <v>480</v>
      </c>
      <c r="H802" s="132">
        <v>2002</v>
      </c>
      <c r="I802" s="134">
        <v>40725</v>
      </c>
      <c r="J802" s="135"/>
    </row>
    <row r="803" spans="1:10" ht="16.5" customHeight="1" x14ac:dyDescent="0.25">
      <c r="A803" s="130" t="s">
        <v>7648</v>
      </c>
      <c r="B803" s="131" t="str">
        <f t="shared" si="12"/>
        <v>09573 - South Marina Restroom</v>
      </c>
      <c r="C803" s="132" t="s">
        <v>1088</v>
      </c>
      <c r="D803" s="132" t="s">
        <v>1501</v>
      </c>
      <c r="E803" s="132" t="s">
        <v>1433</v>
      </c>
      <c r="F803" s="132" t="s">
        <v>1091</v>
      </c>
      <c r="G803" s="133">
        <v>440</v>
      </c>
      <c r="H803" s="132">
        <v>2002</v>
      </c>
      <c r="I803" s="134">
        <v>40725</v>
      </c>
      <c r="J803" s="135"/>
    </row>
    <row r="804" spans="1:10" ht="16.5" customHeight="1" x14ac:dyDescent="0.25">
      <c r="A804" s="130" t="s">
        <v>7649</v>
      </c>
      <c r="B804" s="131" t="str">
        <f t="shared" si="12"/>
        <v>09574 - South Marina Restroom w/showers</v>
      </c>
      <c r="C804" s="132" t="s">
        <v>1088</v>
      </c>
      <c r="D804" s="132" t="s">
        <v>1502</v>
      </c>
      <c r="E804" s="132" t="s">
        <v>1433</v>
      </c>
      <c r="F804" s="132" t="s">
        <v>1091</v>
      </c>
      <c r="G804" s="133">
        <v>440</v>
      </c>
      <c r="H804" s="132">
        <v>2002</v>
      </c>
      <c r="I804" s="134">
        <v>40725</v>
      </c>
      <c r="J804" s="135"/>
    </row>
    <row r="805" spans="1:10" ht="16.5" customHeight="1" x14ac:dyDescent="0.25">
      <c r="A805" s="130" t="s">
        <v>7650</v>
      </c>
      <c r="B805" s="131" t="str">
        <f t="shared" si="12"/>
        <v>09575 - Eagle Beach Restrooms (3)</v>
      </c>
      <c r="C805" s="132" t="s">
        <v>1088</v>
      </c>
      <c r="D805" s="132" t="s">
        <v>1503</v>
      </c>
      <c r="E805" s="132" t="s">
        <v>1433</v>
      </c>
      <c r="F805" s="132" t="s">
        <v>1091</v>
      </c>
      <c r="G805" s="133">
        <v>480</v>
      </c>
      <c r="H805" s="132">
        <v>2001</v>
      </c>
      <c r="I805" s="134">
        <v>40725</v>
      </c>
      <c r="J805" s="135"/>
    </row>
    <row r="806" spans="1:10" ht="16.5" customHeight="1" x14ac:dyDescent="0.25">
      <c r="A806" s="130" t="s">
        <v>7651</v>
      </c>
      <c r="B806" s="131" t="str">
        <f t="shared" si="12"/>
        <v>09576 - Pelican Beach Restroom</v>
      </c>
      <c r="C806" s="132" t="s">
        <v>1088</v>
      </c>
      <c r="D806" s="132" t="s">
        <v>1504</v>
      </c>
      <c r="E806" s="132" t="s">
        <v>1433</v>
      </c>
      <c r="F806" s="132" t="s">
        <v>1091</v>
      </c>
      <c r="G806" s="133">
        <v>440</v>
      </c>
      <c r="H806" s="132">
        <v>2002</v>
      </c>
      <c r="I806" s="134">
        <v>40725</v>
      </c>
      <c r="J806" s="135"/>
    </row>
    <row r="807" spans="1:10" ht="16.5" customHeight="1" x14ac:dyDescent="0.25">
      <c r="A807" s="130" t="s">
        <v>7652</v>
      </c>
      <c r="B807" s="131" t="str">
        <f t="shared" si="12"/>
        <v>09577 - Slip Restroom</v>
      </c>
      <c r="C807" s="132" t="s">
        <v>1088</v>
      </c>
      <c r="D807" s="132" t="s">
        <v>1505</v>
      </c>
      <c r="E807" s="132" t="s">
        <v>1433</v>
      </c>
      <c r="F807" s="132" t="s">
        <v>1091</v>
      </c>
      <c r="G807" s="133">
        <v>160</v>
      </c>
      <c r="H807" s="132">
        <v>2002</v>
      </c>
      <c r="I807" s="134">
        <v>40725</v>
      </c>
      <c r="J807" s="135"/>
    </row>
    <row r="808" spans="1:10" ht="16.5" customHeight="1" x14ac:dyDescent="0.25">
      <c r="A808" s="130" t="s">
        <v>7653</v>
      </c>
      <c r="B808" s="131" t="str">
        <f t="shared" si="12"/>
        <v>09578 - Cottonwood Restrooms (2)</v>
      </c>
      <c r="C808" s="132" t="s">
        <v>1088</v>
      </c>
      <c r="D808" s="132" t="s">
        <v>1506</v>
      </c>
      <c r="E808" s="132" t="s">
        <v>1433</v>
      </c>
      <c r="F808" s="132" t="s">
        <v>1091</v>
      </c>
      <c r="G808" s="133">
        <v>480</v>
      </c>
      <c r="H808" s="132">
        <v>2001</v>
      </c>
      <c r="I808" s="134">
        <v>40725</v>
      </c>
      <c r="J808" s="135"/>
    </row>
    <row r="809" spans="1:10" ht="16.5" customHeight="1" x14ac:dyDescent="0.25">
      <c r="A809" s="130" t="s">
        <v>7654</v>
      </c>
      <c r="B809" s="131" t="str">
        <f t="shared" si="12"/>
        <v>09579 - Maintenance Shed 4-bay</v>
      </c>
      <c r="C809" s="132" t="s">
        <v>1088</v>
      </c>
      <c r="D809" s="132" t="s">
        <v>1507</v>
      </c>
      <c r="E809" s="132" t="s">
        <v>1508</v>
      </c>
      <c r="F809" s="132" t="s">
        <v>1116</v>
      </c>
      <c r="G809" s="133">
        <v>300</v>
      </c>
      <c r="H809" s="132">
        <v>2002</v>
      </c>
      <c r="I809" s="134">
        <v>40725</v>
      </c>
      <c r="J809" s="135"/>
    </row>
    <row r="810" spans="1:10" ht="16.5" customHeight="1" x14ac:dyDescent="0.25">
      <c r="A810" s="130" t="s">
        <v>7655</v>
      </c>
      <c r="B810" s="131" t="str">
        <f t="shared" si="12"/>
        <v>09580 - Park Office Building</v>
      </c>
      <c r="C810" s="132" t="s">
        <v>1088</v>
      </c>
      <c r="D810" s="132" t="s">
        <v>1509</v>
      </c>
      <c r="E810" s="132" t="s">
        <v>1320</v>
      </c>
      <c r="F810" s="132" t="s">
        <v>1321</v>
      </c>
      <c r="G810" s="133">
        <v>1517</v>
      </c>
      <c r="H810" s="132">
        <v>2002</v>
      </c>
      <c r="I810" s="134">
        <v>40725</v>
      </c>
      <c r="J810" s="135"/>
    </row>
    <row r="811" spans="1:10" ht="16.5" customHeight="1" x14ac:dyDescent="0.25">
      <c r="A811" s="130" t="s">
        <v>7656</v>
      </c>
      <c r="B811" s="131" t="str">
        <f t="shared" si="12"/>
        <v>09581 - Small Campground Restroom</v>
      </c>
      <c r="C811" s="132" t="s">
        <v>1088</v>
      </c>
      <c r="D811" s="132" t="s">
        <v>1510</v>
      </c>
      <c r="E811" s="132" t="s">
        <v>1320</v>
      </c>
      <c r="F811" s="132" t="s">
        <v>1321</v>
      </c>
      <c r="G811" s="133">
        <v>330</v>
      </c>
      <c r="H811" s="132">
        <v>2001</v>
      </c>
      <c r="I811" s="134">
        <v>40725</v>
      </c>
      <c r="J811" s="135"/>
    </row>
    <row r="812" spans="1:10" ht="16.5" customHeight="1" x14ac:dyDescent="0.25">
      <c r="A812" s="130" t="s">
        <v>7657</v>
      </c>
      <c r="B812" s="131" t="str">
        <f t="shared" si="12"/>
        <v>09582 - Sand Dunes Restroom</v>
      </c>
      <c r="C812" s="132" t="s">
        <v>1088</v>
      </c>
      <c r="D812" s="132" t="s">
        <v>1511</v>
      </c>
      <c r="E812" s="132" t="s">
        <v>1320</v>
      </c>
      <c r="F812" s="132" t="s">
        <v>1321</v>
      </c>
      <c r="G812" s="133">
        <v>126</v>
      </c>
      <c r="H812" s="132">
        <v>2001</v>
      </c>
      <c r="I812" s="134">
        <v>40725</v>
      </c>
      <c r="J812" s="135"/>
    </row>
    <row r="813" spans="1:10" ht="16.5" customHeight="1" x14ac:dyDescent="0.25">
      <c r="A813" s="130" t="s">
        <v>7658</v>
      </c>
      <c r="B813" s="131" t="str">
        <f t="shared" si="12"/>
        <v>09584 - Small Mower Shed</v>
      </c>
      <c r="C813" s="132" t="s">
        <v>1088</v>
      </c>
      <c r="D813" s="132" t="s">
        <v>1512</v>
      </c>
      <c r="E813" s="132" t="s">
        <v>1320</v>
      </c>
      <c r="F813" s="132" t="s">
        <v>1321</v>
      </c>
      <c r="G813" s="133">
        <v>100</v>
      </c>
      <c r="H813" s="132">
        <v>2002</v>
      </c>
      <c r="I813" s="134">
        <v>40725</v>
      </c>
      <c r="J813" s="135"/>
    </row>
    <row r="814" spans="1:10" ht="16.5" customHeight="1" x14ac:dyDescent="0.25">
      <c r="A814" s="130" t="s">
        <v>7659</v>
      </c>
      <c r="B814" s="131" t="str">
        <f t="shared" si="12"/>
        <v>09595 - Pavilions (4)</v>
      </c>
      <c r="C814" s="132" t="s">
        <v>1088</v>
      </c>
      <c r="D814" s="132" t="s">
        <v>1513</v>
      </c>
      <c r="E814" s="132" t="s">
        <v>1514</v>
      </c>
      <c r="F814" s="132" t="s">
        <v>1124</v>
      </c>
      <c r="G814" s="133">
        <v>4224</v>
      </c>
      <c r="H814" s="132">
        <v>1975</v>
      </c>
      <c r="I814" s="134">
        <v>40725</v>
      </c>
      <c r="J814" s="135"/>
    </row>
    <row r="815" spans="1:10" ht="16.5" customHeight="1" x14ac:dyDescent="0.25">
      <c r="A815" s="130" t="s">
        <v>7660</v>
      </c>
      <c r="B815" s="131" t="str">
        <f t="shared" si="12"/>
        <v>09596 - Wallsburg Pavilions (3)</v>
      </c>
      <c r="C815" s="132" t="s">
        <v>1088</v>
      </c>
      <c r="D815" s="132" t="s">
        <v>1515</v>
      </c>
      <c r="E815" s="132" t="s">
        <v>1516</v>
      </c>
      <c r="F815" s="132" t="s">
        <v>1517</v>
      </c>
      <c r="G815" s="133">
        <v>4632</v>
      </c>
      <c r="H815" s="132">
        <v>2000</v>
      </c>
      <c r="I815" s="134">
        <v>40725</v>
      </c>
      <c r="J815" s="135"/>
    </row>
    <row r="816" spans="1:10" ht="16.5" customHeight="1" x14ac:dyDescent="0.25">
      <c r="A816" s="130" t="s">
        <v>7661</v>
      </c>
      <c r="B816" s="131" t="str">
        <f t="shared" si="12"/>
        <v>09597 - Island Entrance Station</v>
      </c>
      <c r="C816" s="132" t="s">
        <v>1088</v>
      </c>
      <c r="D816" s="132" t="s">
        <v>1518</v>
      </c>
      <c r="E816" s="132" t="s">
        <v>1519</v>
      </c>
      <c r="F816" s="132" t="s">
        <v>1517</v>
      </c>
      <c r="G816" s="133">
        <v>66</v>
      </c>
      <c r="H816" s="132">
        <v>1992</v>
      </c>
      <c r="I816" s="134">
        <v>40725</v>
      </c>
      <c r="J816" s="135"/>
    </row>
    <row r="817" spans="1:10" ht="16.5" customHeight="1" x14ac:dyDescent="0.25">
      <c r="A817" s="130" t="s">
        <v>7662</v>
      </c>
      <c r="B817" s="131" t="str">
        <f t="shared" si="12"/>
        <v>09598 - Rainbow Entrance Station</v>
      </c>
      <c r="C817" s="132" t="s">
        <v>1088</v>
      </c>
      <c r="D817" s="132" t="s">
        <v>1520</v>
      </c>
      <c r="E817" s="132" t="s">
        <v>1521</v>
      </c>
      <c r="F817" s="132" t="s">
        <v>1517</v>
      </c>
      <c r="G817" s="133">
        <v>66</v>
      </c>
      <c r="H817" s="132">
        <v>2000</v>
      </c>
      <c r="I817" s="134">
        <v>40725</v>
      </c>
      <c r="J817" s="135"/>
    </row>
    <row r="818" spans="1:10" ht="16.5" customHeight="1" x14ac:dyDescent="0.25">
      <c r="A818" s="130" t="s">
        <v>7663</v>
      </c>
      <c r="B818" s="131" t="str">
        <f t="shared" si="12"/>
        <v>09600 - Pump Houses (4)</v>
      </c>
      <c r="C818" s="132" t="s">
        <v>1088</v>
      </c>
      <c r="D818" s="132" t="s">
        <v>1522</v>
      </c>
      <c r="E818" s="132" t="s">
        <v>1523</v>
      </c>
      <c r="F818" s="132" t="s">
        <v>1517</v>
      </c>
      <c r="G818" s="133">
        <v>268</v>
      </c>
      <c r="H818" s="132">
        <v>1977</v>
      </c>
      <c r="I818" s="134">
        <v>40725</v>
      </c>
      <c r="J818" s="135"/>
    </row>
    <row r="819" spans="1:10" ht="16.5" customHeight="1" x14ac:dyDescent="0.25">
      <c r="A819" s="130" t="s">
        <v>7664</v>
      </c>
      <c r="B819" s="131" t="str">
        <f t="shared" si="12"/>
        <v>09617 - Courtesy Dock-6 wing (E Canyon)</v>
      </c>
      <c r="C819" s="132" t="s">
        <v>1088</v>
      </c>
      <c r="D819" s="132" t="s">
        <v>1524</v>
      </c>
      <c r="E819" s="132" t="s">
        <v>1525</v>
      </c>
      <c r="F819" s="132" t="s">
        <v>1526</v>
      </c>
      <c r="G819" s="133">
        <v>1040</v>
      </c>
      <c r="H819" s="132">
        <v>2002</v>
      </c>
      <c r="I819" s="134">
        <v>40725</v>
      </c>
      <c r="J819" s="135"/>
    </row>
    <row r="820" spans="1:10" ht="16.5" customHeight="1" x14ac:dyDescent="0.25">
      <c r="A820" s="130" t="s">
        <v>7665</v>
      </c>
      <c r="B820" s="131" t="str">
        <f t="shared" si="12"/>
        <v>09646 - Deseret Hospital (TITP)</v>
      </c>
      <c r="C820" s="132" t="s">
        <v>1088</v>
      </c>
      <c r="D820" s="132" t="s">
        <v>1527</v>
      </c>
      <c r="E820" s="132" t="s">
        <v>1231</v>
      </c>
      <c r="F820" s="132" t="s">
        <v>145</v>
      </c>
      <c r="G820" s="133">
        <v>11000</v>
      </c>
      <c r="H820" s="132">
        <v>2003</v>
      </c>
      <c r="I820" s="134">
        <v>40725</v>
      </c>
      <c r="J820" s="135"/>
    </row>
    <row r="821" spans="1:10" ht="16.5" customHeight="1" x14ac:dyDescent="0.25">
      <c r="A821" s="130" t="s">
        <v>7666</v>
      </c>
      <c r="B821" s="131" t="str">
        <f t="shared" si="12"/>
        <v>09647 - Relief Society Hall (TITP)</v>
      </c>
      <c r="C821" s="132" t="s">
        <v>1088</v>
      </c>
      <c r="D821" s="132" t="s">
        <v>1528</v>
      </c>
      <c r="E821" s="132" t="s">
        <v>1231</v>
      </c>
      <c r="F821" s="132" t="s">
        <v>145</v>
      </c>
      <c r="G821" s="133">
        <v>600</v>
      </c>
      <c r="H821" s="132">
        <v>2000</v>
      </c>
      <c r="I821" s="134">
        <v>40725</v>
      </c>
      <c r="J821" s="135"/>
    </row>
    <row r="822" spans="1:10" ht="16.5" customHeight="1" x14ac:dyDescent="0.25">
      <c r="A822" s="130" t="s">
        <v>7667</v>
      </c>
      <c r="B822" s="131" t="str">
        <f t="shared" si="12"/>
        <v>09648 - Brigham Young Horse Barn</v>
      </c>
      <c r="C822" s="132" t="s">
        <v>1088</v>
      </c>
      <c r="D822" s="132" t="s">
        <v>1529</v>
      </c>
      <c r="E822" s="132" t="s">
        <v>1231</v>
      </c>
      <c r="F822" s="132" t="s">
        <v>145</v>
      </c>
      <c r="G822" s="133">
        <v>1763</v>
      </c>
      <c r="H822" s="132">
        <v>1997</v>
      </c>
      <c r="I822" s="134">
        <v>40725</v>
      </c>
      <c r="J822" s="135"/>
    </row>
    <row r="823" spans="1:10" ht="16.5" customHeight="1" x14ac:dyDescent="0.25">
      <c r="A823" s="130" t="s">
        <v>7668</v>
      </c>
      <c r="B823" s="131" t="str">
        <f t="shared" si="12"/>
        <v>09652 - Joseph F Staker Cabin (TITP)</v>
      </c>
      <c r="C823" s="132" t="s">
        <v>1088</v>
      </c>
      <c r="D823" s="132" t="s">
        <v>1530</v>
      </c>
      <c r="E823" s="132" t="s">
        <v>1231</v>
      </c>
      <c r="F823" s="132" t="s">
        <v>145</v>
      </c>
      <c r="G823" s="133">
        <v>368</v>
      </c>
      <c r="H823" s="132">
        <v>1890</v>
      </c>
      <c r="I823" s="134">
        <v>40725</v>
      </c>
      <c r="J823" s="135"/>
    </row>
    <row r="824" spans="1:10" ht="16.5" customHeight="1" x14ac:dyDescent="0.25">
      <c r="A824" s="130" t="s">
        <v>7669</v>
      </c>
      <c r="B824" s="131" t="str">
        <f t="shared" si="12"/>
        <v>09653 - Deseret News Building (TITP)</v>
      </c>
      <c r="C824" s="132" t="s">
        <v>1088</v>
      </c>
      <c r="D824" s="132" t="s">
        <v>1531</v>
      </c>
      <c r="E824" s="132" t="s">
        <v>1231</v>
      </c>
      <c r="F824" s="132" t="s">
        <v>145</v>
      </c>
      <c r="G824" s="133">
        <v>2000</v>
      </c>
      <c r="H824" s="132">
        <v>1996</v>
      </c>
      <c r="I824" s="134">
        <v>40725</v>
      </c>
      <c r="J824" s="135"/>
    </row>
    <row r="825" spans="1:10" ht="16.5" customHeight="1" x14ac:dyDescent="0.25">
      <c r="A825" s="130" t="s">
        <v>7670</v>
      </c>
      <c r="B825" s="131" t="str">
        <f t="shared" si="12"/>
        <v>09654 - William V Burnett Cabin (TITP)</v>
      </c>
      <c r="C825" s="132" t="s">
        <v>1088</v>
      </c>
      <c r="D825" s="132" t="s">
        <v>1532</v>
      </c>
      <c r="E825" s="132" t="s">
        <v>1231</v>
      </c>
      <c r="F825" s="132" t="s">
        <v>145</v>
      </c>
      <c r="G825" s="133">
        <v>270</v>
      </c>
      <c r="H825" s="132">
        <v>1870</v>
      </c>
      <c r="I825" s="134">
        <v>40725</v>
      </c>
      <c r="J825" s="135"/>
    </row>
    <row r="826" spans="1:10" ht="16.5" customHeight="1" x14ac:dyDescent="0.25">
      <c r="A826" s="130" t="s">
        <v>7671</v>
      </c>
      <c r="B826" s="131" t="str">
        <f t="shared" si="12"/>
        <v>09655 - Pine Valley Chapel (TITP)</v>
      </c>
      <c r="C826" s="132" t="s">
        <v>1088</v>
      </c>
      <c r="D826" s="132" t="s">
        <v>1533</v>
      </c>
      <c r="E826" s="132" t="s">
        <v>1231</v>
      </c>
      <c r="F826" s="132" t="s">
        <v>145</v>
      </c>
      <c r="G826" s="133">
        <v>1904</v>
      </c>
      <c r="H826" s="132">
        <v>1990</v>
      </c>
      <c r="I826" s="134">
        <v>40725</v>
      </c>
      <c r="J826" s="135"/>
    </row>
    <row r="827" spans="1:10" ht="16.5" customHeight="1" x14ac:dyDescent="0.25">
      <c r="A827" s="130" t="s">
        <v>7672</v>
      </c>
      <c r="B827" s="131" t="str">
        <f t="shared" si="12"/>
        <v>09656 - Niels O Anderson Home (TITP)</v>
      </c>
      <c r="C827" s="132" t="s">
        <v>1088</v>
      </c>
      <c r="D827" s="132" t="s">
        <v>1534</v>
      </c>
      <c r="E827" s="132" t="s">
        <v>1231</v>
      </c>
      <c r="F827" s="132" t="s">
        <v>145</v>
      </c>
      <c r="G827" s="133">
        <v>860</v>
      </c>
      <c r="H827" s="132">
        <v>1998</v>
      </c>
      <c r="I827" s="134">
        <v>40725</v>
      </c>
      <c r="J827" s="135"/>
    </row>
    <row r="828" spans="1:10" ht="16.5" customHeight="1" x14ac:dyDescent="0.25">
      <c r="A828" s="130" t="s">
        <v>7673</v>
      </c>
      <c r="B828" s="131" t="str">
        <f t="shared" si="12"/>
        <v>09657 - Deseret Telegraph/Boot Shop (TITP)</v>
      </c>
      <c r="C828" s="132" t="s">
        <v>1088</v>
      </c>
      <c r="D828" s="132" t="s">
        <v>1535</v>
      </c>
      <c r="E828" s="132" t="s">
        <v>1231</v>
      </c>
      <c r="F828" s="132" t="s">
        <v>145</v>
      </c>
      <c r="G828" s="133">
        <v>2112</v>
      </c>
      <c r="H828" s="132">
        <v>1890</v>
      </c>
      <c r="I828" s="134">
        <v>40725</v>
      </c>
      <c r="J828" s="135"/>
    </row>
    <row r="829" spans="1:10" ht="16.5" customHeight="1" x14ac:dyDescent="0.25">
      <c r="A829" s="130" t="s">
        <v>7674</v>
      </c>
      <c r="B829" s="131" t="str">
        <f t="shared" si="12"/>
        <v>09658 - Ottinger Hall (TITP)</v>
      </c>
      <c r="C829" s="132" t="s">
        <v>1088</v>
      </c>
      <c r="D829" s="132" t="s">
        <v>1536</v>
      </c>
      <c r="E829" s="132" t="s">
        <v>1231</v>
      </c>
      <c r="F829" s="132" t="s">
        <v>145</v>
      </c>
      <c r="G829" s="133">
        <v>3888</v>
      </c>
      <c r="H829" s="132">
        <v>2000</v>
      </c>
      <c r="I829" s="134">
        <v>40725</v>
      </c>
      <c r="J829" s="135"/>
    </row>
    <row r="830" spans="1:10" ht="16.5" customHeight="1" x14ac:dyDescent="0.25">
      <c r="A830" s="130" t="s">
        <v>7675</v>
      </c>
      <c r="B830" s="131" t="str">
        <f t="shared" si="12"/>
        <v>09659 - John Pack Home (TITP)</v>
      </c>
      <c r="C830" s="132" t="s">
        <v>1088</v>
      </c>
      <c r="D830" s="132" t="s">
        <v>1537</v>
      </c>
      <c r="E830" s="132" t="s">
        <v>1231</v>
      </c>
      <c r="F830" s="132" t="s">
        <v>145</v>
      </c>
      <c r="G830" s="133">
        <v>1800</v>
      </c>
      <c r="H830" s="132">
        <v>2001</v>
      </c>
      <c r="I830" s="134">
        <v>40725</v>
      </c>
      <c r="J830" s="135"/>
    </row>
    <row r="831" spans="1:10" ht="16.5" customHeight="1" x14ac:dyDescent="0.25">
      <c r="A831" s="130" t="s">
        <v>7676</v>
      </c>
      <c r="B831" s="131" t="str">
        <f t="shared" si="12"/>
        <v>09660 - Deseret Village ZCMI Store (TITP)</v>
      </c>
      <c r="C831" s="132" t="s">
        <v>1088</v>
      </c>
      <c r="D831" s="132" t="s">
        <v>1538</v>
      </c>
      <c r="E831" s="132" t="s">
        <v>1231</v>
      </c>
      <c r="F831" s="132" t="s">
        <v>145</v>
      </c>
      <c r="G831" s="133">
        <v>4050</v>
      </c>
      <c r="H831" s="132">
        <v>1996</v>
      </c>
      <c r="I831" s="134">
        <v>40725</v>
      </c>
      <c r="J831" s="135"/>
    </row>
    <row r="832" spans="1:10" ht="16.5" customHeight="1" x14ac:dyDescent="0.25">
      <c r="A832" s="130" t="s">
        <v>7677</v>
      </c>
      <c r="B832" s="131" t="str">
        <f t="shared" si="12"/>
        <v>09661 - Heber C Kimball Home (TITP)</v>
      </c>
      <c r="C832" s="132" t="s">
        <v>1088</v>
      </c>
      <c r="D832" s="132" t="s">
        <v>1539</v>
      </c>
      <c r="E832" s="132" t="s">
        <v>1231</v>
      </c>
      <c r="F832" s="132" t="s">
        <v>145</v>
      </c>
      <c r="G832" s="133">
        <v>18000</v>
      </c>
      <c r="H832" s="132">
        <v>2000</v>
      </c>
      <c r="I832" s="134">
        <v>40725</v>
      </c>
      <c r="J832" s="135"/>
    </row>
    <row r="833" spans="1:10" ht="16.5" customHeight="1" x14ac:dyDescent="0.25">
      <c r="A833" s="130" t="s">
        <v>7678</v>
      </c>
      <c r="B833" s="131" t="str">
        <f t="shared" si="12"/>
        <v>09662 - Dinwoody Furniture &amp; Cabinet Shop (TITP)</v>
      </c>
      <c r="C833" s="132" t="s">
        <v>1088</v>
      </c>
      <c r="D833" s="132" t="s">
        <v>1540</v>
      </c>
      <c r="E833" s="132" t="s">
        <v>1231</v>
      </c>
      <c r="F833" s="132" t="s">
        <v>145</v>
      </c>
      <c r="G833" s="133">
        <v>720</v>
      </c>
      <c r="H833" s="132">
        <v>1995</v>
      </c>
      <c r="I833" s="134">
        <v>40725</v>
      </c>
      <c r="J833" s="135"/>
    </row>
    <row r="834" spans="1:10" ht="16.5" customHeight="1" x14ac:dyDescent="0.25">
      <c r="A834" s="130" t="s">
        <v>7679</v>
      </c>
      <c r="B834" s="131" t="str">
        <f t="shared" si="12"/>
        <v>09663 - Madsen Furniture Co (TITP)</v>
      </c>
      <c r="C834" s="132" t="s">
        <v>1088</v>
      </c>
      <c r="D834" s="132" t="s">
        <v>1541</v>
      </c>
      <c r="E834" s="132" t="s">
        <v>1231</v>
      </c>
      <c r="F834" s="132" t="s">
        <v>145</v>
      </c>
      <c r="G834" s="133">
        <v>648</v>
      </c>
      <c r="H834" s="132">
        <v>2000</v>
      </c>
      <c r="I834" s="134">
        <v>40725</v>
      </c>
      <c r="J834" s="135"/>
    </row>
    <row r="835" spans="1:10" ht="16.5" customHeight="1" x14ac:dyDescent="0.25">
      <c r="A835" s="130" t="s">
        <v>7680</v>
      </c>
      <c r="B835" s="131" t="str">
        <f t="shared" si="12"/>
        <v>09664 - Orson Pratt Observatory</v>
      </c>
      <c r="C835" s="132" t="s">
        <v>1088</v>
      </c>
      <c r="D835" s="132" t="s">
        <v>1542</v>
      </c>
      <c r="E835" s="132" t="s">
        <v>1231</v>
      </c>
      <c r="F835" s="132" t="s">
        <v>145</v>
      </c>
      <c r="G835" s="133">
        <v>247</v>
      </c>
      <c r="H835" s="132">
        <v>2000</v>
      </c>
      <c r="I835" s="134">
        <v>40725</v>
      </c>
      <c r="J835" s="135"/>
    </row>
    <row r="836" spans="1:10" ht="16.5" customHeight="1" x14ac:dyDescent="0.25">
      <c r="A836" s="130" t="s">
        <v>7681</v>
      </c>
      <c r="B836" s="131" t="str">
        <f t="shared" ref="B836:B899" si="13">_xlfn.CONCAT(A836," - ",D836)</f>
        <v>09665 - Cedar City Tithing Office Complex (TITP)</v>
      </c>
      <c r="C836" s="132" t="s">
        <v>1088</v>
      </c>
      <c r="D836" s="132" t="s">
        <v>1543</v>
      </c>
      <c r="E836" s="132" t="s">
        <v>1231</v>
      </c>
      <c r="F836" s="132" t="s">
        <v>145</v>
      </c>
      <c r="G836" s="133">
        <v>2322</v>
      </c>
      <c r="H836" s="132">
        <v>2001</v>
      </c>
      <c r="I836" s="134">
        <v>40725</v>
      </c>
      <c r="J836" s="135"/>
    </row>
    <row r="837" spans="1:10" ht="16.5" customHeight="1" x14ac:dyDescent="0.25">
      <c r="A837" s="130" t="s">
        <v>7682</v>
      </c>
      <c r="B837" s="131" t="str">
        <f t="shared" si="13"/>
        <v>09666 - William Atkin Home (TITP)</v>
      </c>
      <c r="C837" s="132" t="s">
        <v>1088</v>
      </c>
      <c r="D837" s="132" t="s">
        <v>1544</v>
      </c>
      <c r="E837" s="132" t="s">
        <v>1231</v>
      </c>
      <c r="F837" s="132" t="s">
        <v>145</v>
      </c>
      <c r="G837" s="133">
        <v>1900</v>
      </c>
      <c r="H837" s="132">
        <v>2001</v>
      </c>
      <c r="I837" s="134">
        <v>40725</v>
      </c>
      <c r="J837" s="135"/>
    </row>
    <row r="838" spans="1:10" ht="16.5" customHeight="1" x14ac:dyDescent="0.25">
      <c r="A838" s="130" t="s">
        <v>7683</v>
      </c>
      <c r="B838" s="131" t="str">
        <f t="shared" si="13"/>
        <v>09667 - Manti Fort Gristmill (TITP)</v>
      </c>
      <c r="C838" s="132" t="s">
        <v>1088</v>
      </c>
      <c r="D838" s="132" t="s">
        <v>1545</v>
      </c>
      <c r="E838" s="132" t="s">
        <v>1231</v>
      </c>
      <c r="F838" s="132" t="s">
        <v>145</v>
      </c>
      <c r="G838" s="133">
        <v>2200</v>
      </c>
      <c r="H838" s="132">
        <v>1997</v>
      </c>
      <c r="I838" s="134">
        <v>40725</v>
      </c>
      <c r="J838" s="135"/>
    </row>
    <row r="839" spans="1:10" ht="16.5" customHeight="1" x14ac:dyDescent="0.25">
      <c r="A839" s="130" t="s">
        <v>7684</v>
      </c>
      <c r="B839" s="131" t="str">
        <f t="shared" si="13"/>
        <v>09729 - Beach Pavilion (Quail Creek)</v>
      </c>
      <c r="C839" s="132" t="s">
        <v>1088</v>
      </c>
      <c r="D839" s="132" t="s">
        <v>1546</v>
      </c>
      <c r="E839" s="132" t="s">
        <v>1342</v>
      </c>
      <c r="F839" s="132" t="s">
        <v>363</v>
      </c>
      <c r="G839" s="133">
        <v>1320</v>
      </c>
      <c r="H839" s="132">
        <v>1988</v>
      </c>
      <c r="I839" s="134">
        <v>40725</v>
      </c>
      <c r="J839" s="135"/>
    </row>
    <row r="840" spans="1:10" ht="16.5" customHeight="1" x14ac:dyDescent="0.25">
      <c r="A840" s="130" t="s">
        <v>7685</v>
      </c>
      <c r="B840" s="131" t="str">
        <f t="shared" si="13"/>
        <v>09730 - Camp Pavillion (Quail Creek)</v>
      </c>
      <c r="C840" s="132" t="s">
        <v>1088</v>
      </c>
      <c r="D840" s="132" t="s">
        <v>1547</v>
      </c>
      <c r="E840" s="132" t="s">
        <v>1342</v>
      </c>
      <c r="F840" s="132" t="s">
        <v>363</v>
      </c>
      <c r="G840" s="133">
        <v>1320</v>
      </c>
      <c r="H840" s="132">
        <v>1988</v>
      </c>
      <c r="I840" s="134">
        <v>40725</v>
      </c>
      <c r="J840" s="135"/>
    </row>
    <row r="841" spans="1:10" ht="16.5" customHeight="1" x14ac:dyDescent="0.25">
      <c r="A841" s="130" t="s">
        <v>7686</v>
      </c>
      <c r="B841" s="131" t="str">
        <f t="shared" si="13"/>
        <v>09731 - Cabanas (24)(Quail Creek)</v>
      </c>
      <c r="C841" s="132" t="s">
        <v>1088</v>
      </c>
      <c r="D841" s="132" t="s">
        <v>1548</v>
      </c>
      <c r="E841" s="132" t="s">
        <v>1342</v>
      </c>
      <c r="F841" s="132" t="s">
        <v>363</v>
      </c>
      <c r="G841" s="133">
        <v>3100</v>
      </c>
      <c r="H841" s="132">
        <v>1988</v>
      </c>
      <c r="I841" s="134">
        <v>40725</v>
      </c>
      <c r="J841" s="135"/>
    </row>
    <row r="842" spans="1:10" ht="16.5" customHeight="1" x14ac:dyDescent="0.25">
      <c r="A842" s="130" t="s">
        <v>7687</v>
      </c>
      <c r="B842" s="131" t="str">
        <f t="shared" si="13"/>
        <v>09732 - Soldier Hollow Golf Course Maint Building</v>
      </c>
      <c r="C842" s="132" t="s">
        <v>1088</v>
      </c>
      <c r="D842" s="132" t="s">
        <v>1549</v>
      </c>
      <c r="E842" s="132" t="s">
        <v>1550</v>
      </c>
      <c r="F842" s="132" t="s">
        <v>1124</v>
      </c>
      <c r="G842" s="133">
        <v>7260</v>
      </c>
      <c r="H842" s="132">
        <v>2003</v>
      </c>
      <c r="I842" s="134">
        <v>40725</v>
      </c>
      <c r="J842" s="135"/>
    </row>
    <row r="843" spans="1:10" ht="16.5" customHeight="1" x14ac:dyDescent="0.25">
      <c r="A843" s="130" t="s">
        <v>7688</v>
      </c>
      <c r="B843" s="131" t="str">
        <f t="shared" si="13"/>
        <v>09734 - Park Office/Visitory Center-Marina</v>
      </c>
      <c r="C843" s="132" t="s">
        <v>1088</v>
      </c>
      <c r="D843" s="132" t="s">
        <v>1551</v>
      </c>
      <c r="E843" s="132" t="s">
        <v>1228</v>
      </c>
      <c r="F843" s="132" t="s">
        <v>1048</v>
      </c>
      <c r="G843" s="133">
        <v>2898</v>
      </c>
      <c r="H843" s="132">
        <v>2004</v>
      </c>
      <c r="I843" s="134">
        <v>40725</v>
      </c>
      <c r="J843" s="135"/>
    </row>
    <row r="844" spans="1:10" ht="16.5" customHeight="1" x14ac:dyDescent="0.25">
      <c r="A844" s="130" t="s">
        <v>7689</v>
      </c>
      <c r="B844" s="131" t="str">
        <f t="shared" si="13"/>
        <v>09761 - Group Pavilion at Chuckwalla Trailhead</v>
      </c>
      <c r="C844" s="132" t="s">
        <v>1088</v>
      </c>
      <c r="D844" s="132" t="s">
        <v>1552</v>
      </c>
      <c r="E844" s="132" t="s">
        <v>1320</v>
      </c>
      <c r="F844" s="132" t="s">
        <v>1321</v>
      </c>
      <c r="G844" s="133">
        <v>1584</v>
      </c>
      <c r="H844" s="132">
        <v>2003</v>
      </c>
      <c r="I844" s="134">
        <v>40725</v>
      </c>
      <c r="J844" s="135"/>
    </row>
    <row r="845" spans="1:10" ht="16.5" customHeight="1" x14ac:dyDescent="0.25">
      <c r="A845" s="130" t="s">
        <v>7690</v>
      </c>
      <c r="B845" s="131" t="str">
        <f t="shared" si="13"/>
        <v>09765 - Pump House (Otter Creek)</v>
      </c>
      <c r="C845" s="132" t="s">
        <v>1088</v>
      </c>
      <c r="D845" s="132" t="s">
        <v>1553</v>
      </c>
      <c r="E845" s="132" t="s">
        <v>1554</v>
      </c>
      <c r="F845" s="132" t="s">
        <v>1220</v>
      </c>
      <c r="G845" s="133">
        <v>144</v>
      </c>
      <c r="H845" s="132">
        <v>2004</v>
      </c>
      <c r="I845" s="134">
        <v>40725</v>
      </c>
      <c r="J845" s="135"/>
    </row>
    <row r="846" spans="1:10" ht="16.5" customHeight="1" x14ac:dyDescent="0.25">
      <c r="A846" s="130" t="s">
        <v>7691</v>
      </c>
      <c r="B846" s="131" t="str">
        <f t="shared" si="13"/>
        <v>09766 - Single Shade Shelter (2)-North Eden</v>
      </c>
      <c r="C846" s="132" t="s">
        <v>1088</v>
      </c>
      <c r="D846" s="132" t="s">
        <v>1555</v>
      </c>
      <c r="E846" s="132" t="s">
        <v>1556</v>
      </c>
      <c r="F846" s="132" t="s">
        <v>1226</v>
      </c>
      <c r="G846" s="133">
        <v>384</v>
      </c>
      <c r="H846" s="132">
        <v>2003</v>
      </c>
      <c r="I846" s="134">
        <v>40725</v>
      </c>
      <c r="J846" s="135"/>
    </row>
    <row r="847" spans="1:10" ht="16.5" customHeight="1" x14ac:dyDescent="0.25">
      <c r="A847" s="130" t="s">
        <v>7692</v>
      </c>
      <c r="B847" s="131" t="str">
        <f t="shared" si="13"/>
        <v>09767 - Single Shade Shelter (3)-Cisco Beach</v>
      </c>
      <c r="C847" s="132" t="s">
        <v>1088</v>
      </c>
      <c r="D847" s="132" t="s">
        <v>1557</v>
      </c>
      <c r="E847" s="132" t="s">
        <v>1558</v>
      </c>
      <c r="F847" s="132" t="s">
        <v>1226</v>
      </c>
      <c r="G847" s="133">
        <v>576</v>
      </c>
      <c r="H847" s="132">
        <v>2002</v>
      </c>
      <c r="I847" s="134">
        <v>40725</v>
      </c>
      <c r="J847" s="135"/>
    </row>
    <row r="848" spans="1:10" ht="16.5" customHeight="1" x14ac:dyDescent="0.25">
      <c r="A848" s="130" t="s">
        <v>7693</v>
      </c>
      <c r="B848" s="131" t="str">
        <f t="shared" si="13"/>
        <v>09768 - Cottonwood Group Camping Pavilion (3)-Rendezvous Beach</v>
      </c>
      <c r="C848" s="132" t="s">
        <v>1088</v>
      </c>
      <c r="D848" s="132" t="s">
        <v>1559</v>
      </c>
      <c r="E848" s="132" t="s">
        <v>1225</v>
      </c>
      <c r="F848" s="132" t="s">
        <v>1226</v>
      </c>
      <c r="G848" s="133">
        <v>2244</v>
      </c>
      <c r="H848" s="132">
        <v>2001</v>
      </c>
      <c r="I848" s="134">
        <v>40725</v>
      </c>
      <c r="J848" s="135"/>
    </row>
    <row r="849" spans="1:10" ht="16.5" customHeight="1" x14ac:dyDescent="0.25">
      <c r="A849" s="130" t="s">
        <v>7694</v>
      </c>
      <c r="B849" s="131" t="str">
        <f t="shared" si="13"/>
        <v>09769 - Willow Group Camping Pavilion (3)-Rendezvous Beach</v>
      </c>
      <c r="C849" s="132" t="s">
        <v>1088</v>
      </c>
      <c r="D849" s="132" t="s">
        <v>1560</v>
      </c>
      <c r="E849" s="132" t="s">
        <v>1225</v>
      </c>
      <c r="F849" s="132" t="s">
        <v>1226</v>
      </c>
      <c r="G849" s="133">
        <v>780</v>
      </c>
      <c r="H849" s="132">
        <v>2001</v>
      </c>
      <c r="I849" s="134">
        <v>40725</v>
      </c>
      <c r="J849" s="135"/>
    </row>
    <row r="850" spans="1:10" ht="16.5" customHeight="1" x14ac:dyDescent="0.25">
      <c r="A850" s="130" t="s">
        <v>7695</v>
      </c>
      <c r="B850" s="131" t="str">
        <f t="shared" si="13"/>
        <v>09770 - Single Shade Shelter (60) Birch Campground-Rendezvous Beach</v>
      </c>
      <c r="C850" s="132" t="s">
        <v>1088</v>
      </c>
      <c r="D850" s="132" t="s">
        <v>1561</v>
      </c>
      <c r="E850" s="132" t="s">
        <v>1225</v>
      </c>
      <c r="F850" s="132" t="s">
        <v>1226</v>
      </c>
      <c r="G850" s="133">
        <v>8640</v>
      </c>
      <c r="H850" s="132">
        <v>2001</v>
      </c>
      <c r="I850" s="134">
        <v>40725</v>
      </c>
      <c r="J850" s="135"/>
    </row>
    <row r="851" spans="1:10" ht="16.5" customHeight="1" x14ac:dyDescent="0.25">
      <c r="A851" s="130" t="s">
        <v>7696</v>
      </c>
      <c r="B851" s="131" t="str">
        <f t="shared" si="13"/>
        <v>09771 - Cold Storage Building-Marina</v>
      </c>
      <c r="C851" s="132" t="s">
        <v>1088</v>
      </c>
      <c r="D851" s="132" t="s">
        <v>1562</v>
      </c>
      <c r="E851" s="132" t="s">
        <v>1228</v>
      </c>
      <c r="F851" s="132" t="s">
        <v>1048</v>
      </c>
      <c r="G851" s="133">
        <v>1532</v>
      </c>
      <c r="H851" s="132">
        <v>2003</v>
      </c>
      <c r="I851" s="134">
        <v>40725</v>
      </c>
      <c r="J851" s="135"/>
    </row>
    <row r="852" spans="1:10" ht="16.5" customHeight="1" x14ac:dyDescent="0.25">
      <c r="A852" s="130" t="s">
        <v>7697</v>
      </c>
      <c r="B852" s="131" t="str">
        <f t="shared" si="13"/>
        <v>09772 - Water System Pump House and Storage Tank-Rendezvous Beach</v>
      </c>
      <c r="C852" s="132" t="s">
        <v>1088</v>
      </c>
      <c r="D852" s="132" t="s">
        <v>1563</v>
      </c>
      <c r="E852" s="132" t="s">
        <v>1225</v>
      </c>
      <c r="F852" s="132" t="s">
        <v>1226</v>
      </c>
      <c r="G852" s="133">
        <v>2131</v>
      </c>
      <c r="H852" s="132">
        <v>1980</v>
      </c>
      <c r="I852" s="134">
        <v>40725</v>
      </c>
      <c r="J852" s="135"/>
    </row>
    <row r="853" spans="1:10" ht="16.5" customHeight="1" x14ac:dyDescent="0.25">
      <c r="A853" s="130" t="s">
        <v>7698</v>
      </c>
      <c r="B853" s="131" t="str">
        <f t="shared" si="13"/>
        <v>09773 - Rendezvous Beach, Birch, RRs #4, #5, and #6</v>
      </c>
      <c r="C853" s="132" t="s">
        <v>1088</v>
      </c>
      <c r="D853" s="132" t="s">
        <v>1564</v>
      </c>
      <c r="E853" s="132" t="s">
        <v>1225</v>
      </c>
      <c r="F853" s="132" t="s">
        <v>1226</v>
      </c>
      <c r="G853" s="133">
        <v>1120</v>
      </c>
      <c r="H853" s="132">
        <v>2001</v>
      </c>
      <c r="I853" s="134">
        <v>40725</v>
      </c>
      <c r="J853" s="135"/>
    </row>
    <row r="854" spans="1:10" ht="16.5" customHeight="1" x14ac:dyDescent="0.25">
      <c r="A854" s="130" t="s">
        <v>7699</v>
      </c>
      <c r="B854" s="131" t="str">
        <f t="shared" si="13"/>
        <v>09775 - North Restroom-Marina</v>
      </c>
      <c r="C854" s="132" t="s">
        <v>1088</v>
      </c>
      <c r="D854" s="132" t="s">
        <v>1565</v>
      </c>
      <c r="E854" s="132" t="s">
        <v>1228</v>
      </c>
      <c r="F854" s="132" t="s">
        <v>1048</v>
      </c>
      <c r="G854" s="133">
        <v>528</v>
      </c>
      <c r="H854" s="132">
        <v>2004</v>
      </c>
      <c r="I854" s="134">
        <v>40725</v>
      </c>
      <c r="J854" s="135"/>
    </row>
    <row r="855" spans="1:10" ht="16.5" customHeight="1" x14ac:dyDescent="0.25">
      <c r="A855" s="130" t="s">
        <v>7700</v>
      </c>
      <c r="B855" s="131" t="str">
        <f t="shared" si="13"/>
        <v>09776 - Entrance Station-Marina</v>
      </c>
      <c r="C855" s="132" t="s">
        <v>1088</v>
      </c>
      <c r="D855" s="132" t="s">
        <v>1566</v>
      </c>
      <c r="E855" s="132" t="s">
        <v>1567</v>
      </c>
      <c r="F855" s="132" t="s">
        <v>1048</v>
      </c>
      <c r="G855" s="133">
        <v>80</v>
      </c>
      <c r="H855" s="132">
        <v>2004</v>
      </c>
      <c r="I855" s="134">
        <v>40725</v>
      </c>
      <c r="J855" s="135"/>
    </row>
    <row r="856" spans="1:10" ht="16.5" customHeight="1" x14ac:dyDescent="0.25">
      <c r="A856" s="130" t="s">
        <v>7701</v>
      </c>
      <c r="B856" s="131" t="str">
        <f t="shared" si="13"/>
        <v>09777 - Entrance Station-Cisco Beach</v>
      </c>
      <c r="C856" s="132" t="s">
        <v>1088</v>
      </c>
      <c r="D856" s="132" t="s">
        <v>1568</v>
      </c>
      <c r="E856" s="132" t="s">
        <v>1569</v>
      </c>
      <c r="F856" s="132" t="s">
        <v>1226</v>
      </c>
      <c r="G856" s="133">
        <v>72</v>
      </c>
      <c r="H856" s="132">
        <v>2002</v>
      </c>
      <c r="I856" s="134">
        <v>40725</v>
      </c>
      <c r="J856" s="135"/>
    </row>
    <row r="857" spans="1:10" ht="16.5" customHeight="1" x14ac:dyDescent="0.25">
      <c r="A857" s="130" t="s">
        <v>7702</v>
      </c>
      <c r="B857" s="131" t="str">
        <f t="shared" si="13"/>
        <v>09780 - Single Vault CXT Restrooms (2)-North Eden</v>
      </c>
      <c r="C857" s="132" t="s">
        <v>1088</v>
      </c>
      <c r="D857" s="132" t="s">
        <v>1570</v>
      </c>
      <c r="E857" s="132" t="s">
        <v>1571</v>
      </c>
      <c r="F857" s="132" t="s">
        <v>1226</v>
      </c>
      <c r="G857" s="133">
        <v>130</v>
      </c>
      <c r="H857" s="132">
        <v>2003</v>
      </c>
      <c r="I857" s="134">
        <v>40725</v>
      </c>
      <c r="J857" s="135"/>
    </row>
    <row r="858" spans="1:10" ht="16.5" customHeight="1" x14ac:dyDescent="0.25">
      <c r="A858" s="130" t="s">
        <v>7703</v>
      </c>
      <c r="B858" s="131" t="str">
        <f t="shared" si="13"/>
        <v>09781 - Double Vault CXT Restrooms (3)-Rainbow Cove</v>
      </c>
      <c r="C858" s="132" t="s">
        <v>1088</v>
      </c>
      <c r="D858" s="132" t="s">
        <v>1572</v>
      </c>
      <c r="E858" s="132" t="s">
        <v>1573</v>
      </c>
      <c r="F858" s="132" t="s">
        <v>1226</v>
      </c>
      <c r="G858" s="133">
        <v>160</v>
      </c>
      <c r="H858" s="132">
        <v>2003</v>
      </c>
      <c r="I858" s="134">
        <v>40725</v>
      </c>
      <c r="J858" s="135"/>
    </row>
    <row r="859" spans="1:10" ht="16.5" customHeight="1" x14ac:dyDescent="0.25">
      <c r="A859" s="130" t="s">
        <v>7704</v>
      </c>
      <c r="B859" s="131" t="str">
        <f t="shared" si="13"/>
        <v>09782 - Single Vault CXT Restrooms (4); Double Vault CXT Restrooms (2) - Cisco Beach</v>
      </c>
      <c r="C859" s="132" t="s">
        <v>1088</v>
      </c>
      <c r="D859" s="132" t="s">
        <v>1574</v>
      </c>
      <c r="E859" s="132" t="s">
        <v>1558</v>
      </c>
      <c r="F859" s="132" t="s">
        <v>1226</v>
      </c>
      <c r="G859" s="133">
        <v>130</v>
      </c>
      <c r="H859" s="132">
        <v>2003</v>
      </c>
      <c r="I859" s="134">
        <v>40725</v>
      </c>
      <c r="J859" s="135"/>
    </row>
    <row r="860" spans="1:10" ht="16.5" customHeight="1" x14ac:dyDescent="0.25">
      <c r="A860" s="130" t="s">
        <v>7705</v>
      </c>
      <c r="B860" s="131" t="str">
        <f t="shared" si="13"/>
        <v>09783 - Double Vault CXT Restrooms (2) - South Eden</v>
      </c>
      <c r="C860" s="132" t="s">
        <v>1088</v>
      </c>
      <c r="D860" s="132" t="s">
        <v>1575</v>
      </c>
      <c r="E860" s="132" t="s">
        <v>1324</v>
      </c>
      <c r="F860" s="132" t="s">
        <v>1226</v>
      </c>
      <c r="G860" s="133">
        <v>160</v>
      </c>
      <c r="H860" s="132">
        <v>2004</v>
      </c>
      <c r="I860" s="134">
        <v>40725</v>
      </c>
      <c r="J860" s="135"/>
    </row>
    <row r="861" spans="1:10" ht="16.5" customHeight="1" x14ac:dyDescent="0.25">
      <c r="A861" s="130" t="s">
        <v>7706</v>
      </c>
      <c r="B861" s="131" t="str">
        <f t="shared" si="13"/>
        <v>09784 - Single Vault CXT Restrooms (2) - First Point</v>
      </c>
      <c r="C861" s="132" t="s">
        <v>1088</v>
      </c>
      <c r="D861" s="132" t="s">
        <v>1576</v>
      </c>
      <c r="E861" s="132" t="s">
        <v>1577</v>
      </c>
      <c r="F861" s="132" t="s">
        <v>1226</v>
      </c>
      <c r="G861" s="133">
        <v>130</v>
      </c>
      <c r="H861" s="132">
        <v>2001</v>
      </c>
      <c r="I861" s="134">
        <v>40725</v>
      </c>
      <c r="J861" s="135"/>
    </row>
    <row r="862" spans="1:10" ht="16.5" customHeight="1" x14ac:dyDescent="0.25">
      <c r="A862" s="130" t="s">
        <v>7707</v>
      </c>
      <c r="B862" s="131" t="str">
        <f t="shared" si="13"/>
        <v>09786 - Mountain View Storage Shed #2</v>
      </c>
      <c r="C862" s="132" t="s">
        <v>1088</v>
      </c>
      <c r="D862" s="132" t="s">
        <v>1578</v>
      </c>
      <c r="E862" s="132" t="s">
        <v>1579</v>
      </c>
      <c r="F862" s="132" t="s">
        <v>1142</v>
      </c>
      <c r="G862" s="133">
        <v>257</v>
      </c>
      <c r="H862" s="132">
        <v>2003</v>
      </c>
      <c r="I862" s="134">
        <v>40725</v>
      </c>
      <c r="J862" s="135"/>
    </row>
    <row r="863" spans="1:10" ht="16.5" customHeight="1" x14ac:dyDescent="0.25">
      <c r="A863" s="130" t="s">
        <v>7708</v>
      </c>
      <c r="B863" s="131" t="str">
        <f t="shared" si="13"/>
        <v>09787 - Madsen Bay Storage Shed #2</v>
      </c>
      <c r="C863" s="132" t="s">
        <v>1088</v>
      </c>
      <c r="D863" s="132" t="s">
        <v>1580</v>
      </c>
      <c r="E863" s="132" t="s">
        <v>1581</v>
      </c>
      <c r="F863" s="132" t="s">
        <v>1142</v>
      </c>
      <c r="G863" s="133">
        <v>160</v>
      </c>
      <c r="H863" s="132">
        <v>2002</v>
      </c>
      <c r="I863" s="134">
        <v>40725</v>
      </c>
      <c r="J863" s="135"/>
    </row>
    <row r="864" spans="1:10" ht="16.5" customHeight="1" x14ac:dyDescent="0.25">
      <c r="A864" s="130" t="s">
        <v>7709</v>
      </c>
      <c r="B864" s="131" t="str">
        <f t="shared" si="13"/>
        <v>09788 - Picnic Shelters (7)</v>
      </c>
      <c r="C864" s="132" t="s">
        <v>1088</v>
      </c>
      <c r="D864" s="132" t="s">
        <v>1582</v>
      </c>
      <c r="E864" s="132" t="s">
        <v>1583</v>
      </c>
      <c r="F864" s="132" t="s">
        <v>1074</v>
      </c>
      <c r="G864" s="133">
        <v>847</v>
      </c>
      <c r="H864" s="132">
        <v>2003</v>
      </c>
      <c r="I864" s="134">
        <v>40725</v>
      </c>
      <c r="J864" s="135"/>
    </row>
    <row r="865" spans="1:10" ht="16.5" customHeight="1" x14ac:dyDescent="0.25">
      <c r="A865" s="130" t="s">
        <v>7710</v>
      </c>
      <c r="B865" s="131" t="str">
        <f t="shared" si="13"/>
        <v>09790 - CXT Vault Toilet (Millsite)</v>
      </c>
      <c r="C865" s="132" t="s">
        <v>1088</v>
      </c>
      <c r="D865" s="132" t="s">
        <v>1584</v>
      </c>
      <c r="E865" s="132" t="s">
        <v>1585</v>
      </c>
      <c r="F865" s="132" t="s">
        <v>1180</v>
      </c>
      <c r="G865" s="133">
        <v>112</v>
      </c>
      <c r="H865" s="132">
        <v>2004</v>
      </c>
      <c r="I865" s="134">
        <v>40725</v>
      </c>
      <c r="J865" s="135"/>
    </row>
    <row r="866" spans="1:10" ht="16.5" customHeight="1" x14ac:dyDescent="0.25">
      <c r="A866" s="130" t="s">
        <v>7711</v>
      </c>
      <c r="B866" s="131" t="str">
        <f t="shared" si="13"/>
        <v>09792 - CXT Restroom</v>
      </c>
      <c r="C866" s="132" t="s">
        <v>1088</v>
      </c>
      <c r="D866" s="132" t="s">
        <v>1586</v>
      </c>
      <c r="E866" s="132" t="s">
        <v>1587</v>
      </c>
      <c r="F866" s="132" t="s">
        <v>1138</v>
      </c>
      <c r="G866" s="133">
        <v>225</v>
      </c>
      <c r="H866" s="132">
        <v>2003</v>
      </c>
      <c r="I866" s="134">
        <v>40725</v>
      </c>
      <c r="J866" s="135"/>
    </row>
    <row r="867" spans="1:10" ht="16.5" customHeight="1" x14ac:dyDescent="0.25">
      <c r="A867" s="130" t="s">
        <v>7712</v>
      </c>
      <c r="B867" s="131" t="str">
        <f t="shared" si="13"/>
        <v>09793 - Sand Hollow Main Entrance Station</v>
      </c>
      <c r="C867" s="132" t="s">
        <v>1088</v>
      </c>
      <c r="D867" s="132" t="s">
        <v>1588</v>
      </c>
      <c r="E867" s="132" t="s">
        <v>1589</v>
      </c>
      <c r="F867" s="132" t="s">
        <v>720</v>
      </c>
      <c r="G867" s="133">
        <v>2680</v>
      </c>
      <c r="H867" s="132">
        <v>2004</v>
      </c>
      <c r="I867" s="134">
        <v>40725</v>
      </c>
      <c r="J867" s="135"/>
    </row>
    <row r="868" spans="1:10" ht="16.5" customHeight="1" x14ac:dyDescent="0.25">
      <c r="A868" s="130" t="s">
        <v>7713</v>
      </c>
      <c r="B868" s="131" t="str">
        <f t="shared" si="13"/>
        <v>09794 - North Boat Ramp Restrooms</v>
      </c>
      <c r="C868" s="132" t="s">
        <v>1088</v>
      </c>
      <c r="D868" s="132" t="s">
        <v>1590</v>
      </c>
      <c r="E868" s="132" t="s">
        <v>1589</v>
      </c>
      <c r="F868" s="132" t="s">
        <v>720</v>
      </c>
      <c r="G868" s="133">
        <v>747</v>
      </c>
      <c r="H868" s="132">
        <v>2004</v>
      </c>
      <c r="I868" s="134">
        <v>40725</v>
      </c>
      <c r="J868" s="135"/>
    </row>
    <row r="869" spans="1:10" ht="16.5" customHeight="1" x14ac:dyDescent="0.25">
      <c r="A869" s="130" t="s">
        <v>7714</v>
      </c>
      <c r="B869" s="131" t="str">
        <f t="shared" si="13"/>
        <v>09858 - Smoot Hall - B Y Academy</v>
      </c>
      <c r="C869" s="132" t="s">
        <v>1088</v>
      </c>
      <c r="D869" s="132" t="s">
        <v>1591</v>
      </c>
      <c r="E869" s="132" t="s">
        <v>1231</v>
      </c>
      <c r="F869" s="132" t="s">
        <v>145</v>
      </c>
      <c r="G869" s="133">
        <v>9000</v>
      </c>
      <c r="H869" s="132">
        <v>1999</v>
      </c>
      <c r="I869" s="134">
        <v>40725</v>
      </c>
      <c r="J869" s="135"/>
    </row>
    <row r="870" spans="1:10" ht="16.5" customHeight="1" x14ac:dyDescent="0.25">
      <c r="A870" s="130" t="s">
        <v>7715</v>
      </c>
      <c r="B870" s="131" t="str">
        <f t="shared" si="13"/>
        <v>09977 - Hyrum Entrance Station</v>
      </c>
      <c r="C870" s="132" t="s">
        <v>1088</v>
      </c>
      <c r="D870" s="132" t="s">
        <v>1592</v>
      </c>
      <c r="E870" s="132" t="s">
        <v>1593</v>
      </c>
      <c r="F870" s="132" t="s">
        <v>1138</v>
      </c>
      <c r="G870" s="133">
        <v>1536</v>
      </c>
      <c r="H870" s="132">
        <v>2005</v>
      </c>
      <c r="I870" s="134">
        <v>40725</v>
      </c>
      <c r="J870" s="135"/>
    </row>
    <row r="871" spans="1:10" ht="16.5" customHeight="1" x14ac:dyDescent="0.25">
      <c r="A871" s="130" t="s">
        <v>7716</v>
      </c>
      <c r="B871" s="131" t="str">
        <f t="shared" si="13"/>
        <v>10450 - Jones Sheep Shearing Shed</v>
      </c>
      <c r="C871" s="132" t="s">
        <v>1088</v>
      </c>
      <c r="D871" s="132" t="s">
        <v>1594</v>
      </c>
      <c r="E871" s="132" t="s">
        <v>1595</v>
      </c>
      <c r="F871" s="132" t="s">
        <v>315</v>
      </c>
      <c r="G871" s="133">
        <v>1087</v>
      </c>
      <c r="H871" s="132">
        <v>1920</v>
      </c>
      <c r="I871" s="134">
        <v>40725</v>
      </c>
      <c r="J871" s="135"/>
    </row>
    <row r="872" spans="1:10" ht="16.5" customHeight="1" x14ac:dyDescent="0.25">
      <c r="A872" s="130" t="s">
        <v>7717</v>
      </c>
      <c r="B872" s="131" t="str">
        <f t="shared" si="13"/>
        <v>10459 - Beacon Knob</v>
      </c>
      <c r="C872" s="132" t="s">
        <v>1088</v>
      </c>
      <c r="D872" s="132" t="s">
        <v>1596</v>
      </c>
      <c r="E872" s="132" t="s">
        <v>1146</v>
      </c>
      <c r="F872" s="132" t="s">
        <v>774</v>
      </c>
      <c r="G872" s="133">
        <v>150</v>
      </c>
      <c r="H872" s="132">
        <v>2005</v>
      </c>
      <c r="I872" s="134">
        <v>40725</v>
      </c>
      <c r="J872" s="135"/>
    </row>
    <row r="873" spans="1:10" ht="16.5" customHeight="1" x14ac:dyDescent="0.25">
      <c r="A873" s="130" t="s">
        <v>7718</v>
      </c>
      <c r="B873" s="131" t="str">
        <f t="shared" si="13"/>
        <v>10475 - Coral Pink Day Use Restroom</v>
      </c>
      <c r="C873" s="132" t="s">
        <v>1088</v>
      </c>
      <c r="D873" s="132" t="s">
        <v>1597</v>
      </c>
      <c r="E873" s="132" t="s">
        <v>1453</v>
      </c>
      <c r="F873" s="132" t="s">
        <v>1110</v>
      </c>
      <c r="G873" s="133">
        <v>600</v>
      </c>
      <c r="H873" s="132">
        <v>2006</v>
      </c>
      <c r="I873" s="134">
        <v>40725</v>
      </c>
      <c r="J873" s="135"/>
    </row>
    <row r="874" spans="1:10" ht="16.5" customHeight="1" x14ac:dyDescent="0.25">
      <c r="A874" s="130" t="s">
        <v>7719</v>
      </c>
      <c r="B874" s="131" t="str">
        <f t="shared" si="13"/>
        <v>10489 - Utah Lake State Park Storage Shed</v>
      </c>
      <c r="C874" s="132" t="s">
        <v>1088</v>
      </c>
      <c r="D874" s="132" t="s">
        <v>1598</v>
      </c>
      <c r="E874" s="132" t="s">
        <v>1599</v>
      </c>
      <c r="F874" s="132" t="s">
        <v>313</v>
      </c>
      <c r="G874" s="133">
        <v>2000</v>
      </c>
      <c r="H874" s="132">
        <v>2006</v>
      </c>
      <c r="I874" s="134">
        <v>40725</v>
      </c>
      <c r="J874" s="135"/>
    </row>
    <row r="875" spans="1:10" ht="16.5" customHeight="1" x14ac:dyDescent="0.25">
      <c r="A875" s="130" t="s">
        <v>7720</v>
      </c>
      <c r="B875" s="131" t="str">
        <f t="shared" si="13"/>
        <v>10505 - New Restroom at Hyrum Group Use Area</v>
      </c>
      <c r="C875" s="132" t="s">
        <v>1088</v>
      </c>
      <c r="D875" s="132" t="s">
        <v>1600</v>
      </c>
      <c r="E875" s="132" t="s">
        <v>1601</v>
      </c>
      <c r="F875" s="132" t="s">
        <v>1138</v>
      </c>
      <c r="G875" s="133">
        <v>162</v>
      </c>
      <c r="H875" s="132">
        <v>2006</v>
      </c>
      <c r="I875" s="134">
        <v>40725</v>
      </c>
      <c r="J875" s="135"/>
    </row>
    <row r="876" spans="1:10" ht="16.5" customHeight="1" x14ac:dyDescent="0.25">
      <c r="A876" s="130" t="s">
        <v>7721</v>
      </c>
      <c r="B876" s="131" t="str">
        <f t="shared" si="13"/>
        <v>10508 - Wakara Campground Restroom</v>
      </c>
      <c r="C876" s="132" t="s">
        <v>1088</v>
      </c>
      <c r="D876" s="132" t="s">
        <v>1602</v>
      </c>
      <c r="E876" s="132" t="s">
        <v>1265</v>
      </c>
      <c r="F876" s="132" t="s">
        <v>826</v>
      </c>
      <c r="G876" s="133">
        <v>825</v>
      </c>
      <c r="H876" s="132">
        <v>2010</v>
      </c>
      <c r="I876" s="134">
        <v>40725</v>
      </c>
      <c r="J876" s="135"/>
    </row>
    <row r="877" spans="1:10" ht="16.5" customHeight="1" x14ac:dyDescent="0.25">
      <c r="A877" s="130" t="s">
        <v>7722</v>
      </c>
      <c r="B877" s="131" t="str">
        <f t="shared" si="13"/>
        <v>10608 - Maintenance Building</v>
      </c>
      <c r="C877" s="132" t="s">
        <v>1088</v>
      </c>
      <c r="D877" s="132" t="s">
        <v>1075</v>
      </c>
      <c r="E877" s="132" t="s">
        <v>1333</v>
      </c>
      <c r="F877" s="132" t="s">
        <v>1334</v>
      </c>
      <c r="G877" s="133">
        <v>750</v>
      </c>
      <c r="H877" s="132">
        <v>1970</v>
      </c>
      <c r="I877" s="134">
        <v>40725</v>
      </c>
      <c r="J877" s="135"/>
    </row>
    <row r="878" spans="1:10" ht="16.5" customHeight="1" x14ac:dyDescent="0.25">
      <c r="A878" s="130" t="s">
        <v>7723</v>
      </c>
      <c r="B878" s="131" t="str">
        <f t="shared" si="13"/>
        <v>10609 - Climate Control Storage</v>
      </c>
      <c r="C878" s="132" t="s">
        <v>1088</v>
      </c>
      <c r="D878" s="132" t="s">
        <v>1603</v>
      </c>
      <c r="E878" s="132" t="s">
        <v>1333</v>
      </c>
      <c r="F878" s="132" t="s">
        <v>1334</v>
      </c>
      <c r="G878" s="133">
        <v>500</v>
      </c>
      <c r="H878" s="132">
        <v>1970</v>
      </c>
      <c r="I878" s="134">
        <v>40725</v>
      </c>
      <c r="J878" s="135"/>
    </row>
    <row r="879" spans="1:10" ht="16.5" customHeight="1" x14ac:dyDescent="0.25">
      <c r="A879" s="130" t="s">
        <v>7724</v>
      </c>
      <c r="B879" s="131" t="str">
        <f t="shared" si="13"/>
        <v>10611 - Ranger Residence</v>
      </c>
      <c r="C879" s="132" t="s">
        <v>1088</v>
      </c>
      <c r="D879" s="132" t="s">
        <v>1081</v>
      </c>
      <c r="E879" s="132" t="s">
        <v>1604</v>
      </c>
      <c r="F879" s="132" t="s">
        <v>1605</v>
      </c>
      <c r="G879" s="133">
        <v>2400</v>
      </c>
      <c r="H879" s="132">
        <v>1970</v>
      </c>
      <c r="I879" s="134">
        <v>40725</v>
      </c>
      <c r="J879" s="135"/>
    </row>
    <row r="880" spans="1:10" ht="16.5" customHeight="1" x14ac:dyDescent="0.25">
      <c r="A880" s="130" t="s">
        <v>7725</v>
      </c>
      <c r="B880" s="131" t="str">
        <f t="shared" si="13"/>
        <v>10614 - Boat Storage</v>
      </c>
      <c r="C880" s="132" t="s">
        <v>1088</v>
      </c>
      <c r="D880" s="132" t="s">
        <v>1606</v>
      </c>
      <c r="E880" s="132" t="s">
        <v>1079</v>
      </c>
      <c r="F880" s="132" t="s">
        <v>1080</v>
      </c>
      <c r="G880" s="133">
        <v>1000</v>
      </c>
      <c r="H880" s="132">
        <v>1978</v>
      </c>
      <c r="I880" s="134">
        <v>40725</v>
      </c>
      <c r="J880" s="135"/>
    </row>
    <row r="881" spans="1:10" ht="16.5" customHeight="1" x14ac:dyDescent="0.25">
      <c r="A881" s="130" t="s">
        <v>7726</v>
      </c>
      <c r="B881" s="131" t="str">
        <f t="shared" si="13"/>
        <v>10727 - Utah Fieldhouse</v>
      </c>
      <c r="C881" s="132" t="s">
        <v>1088</v>
      </c>
      <c r="D881" s="132" t="s">
        <v>1607</v>
      </c>
      <c r="E881" s="132" t="s">
        <v>1608</v>
      </c>
      <c r="F881" s="132" t="s">
        <v>398</v>
      </c>
      <c r="G881" s="133">
        <v>33600</v>
      </c>
      <c r="H881" s="132">
        <v>2004</v>
      </c>
      <c r="I881" s="134">
        <v>40725</v>
      </c>
      <c r="J881" s="135"/>
    </row>
    <row r="882" spans="1:10" ht="16.5" customHeight="1" x14ac:dyDescent="0.25">
      <c r="A882" s="130" t="s">
        <v>7727</v>
      </c>
      <c r="B882" s="131" t="str">
        <f t="shared" si="13"/>
        <v>10809 - Sand Hollow State Park Maintenance Building</v>
      </c>
      <c r="C882" s="132" t="s">
        <v>1088</v>
      </c>
      <c r="D882" s="132" t="s">
        <v>1609</v>
      </c>
      <c r="E882" s="132" t="s">
        <v>1589</v>
      </c>
      <c r="F882" s="132" t="s">
        <v>720</v>
      </c>
      <c r="G882" s="133">
        <v>4200</v>
      </c>
      <c r="H882" s="132">
        <v>2007</v>
      </c>
      <c r="I882" s="134">
        <v>40725</v>
      </c>
      <c r="J882" s="135"/>
    </row>
    <row r="883" spans="1:10" ht="16.5" customHeight="1" x14ac:dyDescent="0.25">
      <c r="A883" s="130" t="s">
        <v>7728</v>
      </c>
      <c r="B883" s="131" t="str">
        <f t="shared" si="13"/>
        <v>10898 - CXT Restroom and storage building - Otter Creek State Park</v>
      </c>
      <c r="C883" s="132" t="s">
        <v>1088</v>
      </c>
      <c r="D883" s="132" t="s">
        <v>1610</v>
      </c>
      <c r="E883" s="132" t="s">
        <v>1611</v>
      </c>
      <c r="F883" s="132" t="s">
        <v>1220</v>
      </c>
      <c r="G883" s="133">
        <v>1294</v>
      </c>
      <c r="H883" s="132">
        <v>2006</v>
      </c>
      <c r="I883" s="134">
        <v>40725</v>
      </c>
      <c r="J883" s="135"/>
    </row>
    <row r="884" spans="1:10" ht="16.5" customHeight="1" x14ac:dyDescent="0.25">
      <c r="A884" s="130" t="s">
        <v>7729</v>
      </c>
      <c r="B884" s="131" t="str">
        <f t="shared" si="13"/>
        <v>10899 - CXT Restroom and small storage building - Piute State Park</v>
      </c>
      <c r="C884" s="132" t="s">
        <v>1088</v>
      </c>
      <c r="D884" s="132" t="s">
        <v>1612</v>
      </c>
      <c r="E884" s="132" t="s">
        <v>1613</v>
      </c>
      <c r="F884" s="132" t="s">
        <v>1614</v>
      </c>
      <c r="G884" s="133">
        <v>294</v>
      </c>
      <c r="H884" s="132">
        <v>2004</v>
      </c>
      <c r="I884" s="134">
        <v>40725</v>
      </c>
      <c r="J884" s="135"/>
    </row>
    <row r="885" spans="1:10" ht="16.5" customHeight="1" x14ac:dyDescent="0.25">
      <c r="A885" s="130" t="s">
        <v>7730</v>
      </c>
      <c r="B885" s="131" t="str">
        <f t="shared" si="13"/>
        <v>10900 - Group Use Pavilion</v>
      </c>
      <c r="C885" s="132" t="s">
        <v>1088</v>
      </c>
      <c r="D885" s="132" t="s">
        <v>1615</v>
      </c>
      <c r="E885" s="132" t="s">
        <v>1611</v>
      </c>
      <c r="F885" s="132" t="s">
        <v>1220</v>
      </c>
      <c r="G885" s="133">
        <v>1808</v>
      </c>
      <c r="H885" s="132">
        <v>2007</v>
      </c>
      <c r="I885" s="134">
        <v>40725</v>
      </c>
      <c r="J885" s="135"/>
    </row>
    <row r="886" spans="1:10" ht="16.5" customHeight="1" x14ac:dyDescent="0.25">
      <c r="A886" s="130" t="s">
        <v>7731</v>
      </c>
      <c r="B886" s="131" t="str">
        <f t="shared" si="13"/>
        <v>11991 - Entrance Station - Secondary</v>
      </c>
      <c r="C886" s="132" t="s">
        <v>1088</v>
      </c>
      <c r="D886" s="132" t="s">
        <v>1616</v>
      </c>
      <c r="E886" s="132" t="s">
        <v>1292</v>
      </c>
      <c r="F886" s="132" t="s">
        <v>313</v>
      </c>
      <c r="G886" s="133">
        <v>72</v>
      </c>
      <c r="H886" s="132">
        <v>2001</v>
      </c>
      <c r="I886" s="134">
        <v>40725</v>
      </c>
      <c r="J886" s="135"/>
    </row>
    <row r="887" spans="1:10" ht="16.5" customHeight="1" x14ac:dyDescent="0.25">
      <c r="A887" s="130" t="s">
        <v>7732</v>
      </c>
      <c r="B887" s="131" t="str">
        <f t="shared" si="13"/>
        <v>11992 - Restroom - Center Lawn</v>
      </c>
      <c r="C887" s="132" t="s">
        <v>1088</v>
      </c>
      <c r="D887" s="132" t="s">
        <v>1617</v>
      </c>
      <c r="E887" s="132" t="s">
        <v>1618</v>
      </c>
      <c r="F887" s="132" t="s">
        <v>313</v>
      </c>
      <c r="G887" s="133">
        <v>625</v>
      </c>
      <c r="H887" s="132">
        <v>2004</v>
      </c>
      <c r="I887" s="134">
        <v>40725</v>
      </c>
      <c r="J887" s="135"/>
    </row>
    <row r="888" spans="1:10" ht="16.5" customHeight="1" x14ac:dyDescent="0.25">
      <c r="A888" s="130" t="s">
        <v>7733</v>
      </c>
      <c r="B888" s="131" t="str">
        <f t="shared" si="13"/>
        <v>11994 - 55 Campground Pavilions</v>
      </c>
      <c r="C888" s="132" t="s">
        <v>1088</v>
      </c>
      <c r="D888" s="132" t="s">
        <v>1619</v>
      </c>
      <c r="E888" s="132" t="s">
        <v>1292</v>
      </c>
      <c r="F888" s="132" t="s">
        <v>313</v>
      </c>
      <c r="G888" s="133">
        <v>14080</v>
      </c>
      <c r="H888" s="132">
        <v>2006</v>
      </c>
      <c r="I888" s="134">
        <v>40725</v>
      </c>
      <c r="J888" s="135"/>
    </row>
    <row r="889" spans="1:10" ht="16.5" customHeight="1" x14ac:dyDescent="0.25">
      <c r="A889" s="130" t="s">
        <v>7734</v>
      </c>
      <c r="B889" s="131" t="str">
        <f t="shared" si="13"/>
        <v>11995 - 17 Day Use Pavilions</v>
      </c>
      <c r="C889" s="132" t="s">
        <v>1088</v>
      </c>
      <c r="D889" s="132" t="s">
        <v>1620</v>
      </c>
      <c r="E889" s="132" t="s">
        <v>1292</v>
      </c>
      <c r="F889" s="132" t="s">
        <v>313</v>
      </c>
      <c r="G889" s="133">
        <v>4352</v>
      </c>
      <c r="H889" s="132">
        <v>2006</v>
      </c>
      <c r="I889" s="134">
        <v>40725</v>
      </c>
      <c r="J889" s="135"/>
    </row>
    <row r="890" spans="1:10" ht="16.5" customHeight="1" x14ac:dyDescent="0.25">
      <c r="A890" s="130" t="s">
        <v>7735</v>
      </c>
      <c r="B890" s="131" t="str">
        <f t="shared" si="13"/>
        <v>11996 - Group Use Pavilion</v>
      </c>
      <c r="C890" s="132" t="s">
        <v>1088</v>
      </c>
      <c r="D890" s="132" t="s">
        <v>1615</v>
      </c>
      <c r="E890" s="132" t="s">
        <v>1292</v>
      </c>
      <c r="F890" s="132" t="s">
        <v>313</v>
      </c>
      <c r="G890" s="133">
        <v>1920</v>
      </c>
      <c r="H890" s="132">
        <v>2000</v>
      </c>
      <c r="I890" s="134">
        <v>40725</v>
      </c>
      <c r="J890" s="135"/>
    </row>
    <row r="891" spans="1:10" ht="16.5" customHeight="1" x14ac:dyDescent="0.25">
      <c r="A891" s="130" t="s">
        <v>7736</v>
      </c>
      <c r="B891" s="131" t="str">
        <f t="shared" si="13"/>
        <v>11997 - Yurt #4 and Deck</v>
      </c>
      <c r="C891" s="132" t="s">
        <v>1088</v>
      </c>
      <c r="D891" s="132" t="s">
        <v>1621</v>
      </c>
      <c r="E891" s="132" t="s">
        <v>1622</v>
      </c>
      <c r="F891" s="132" t="s">
        <v>1116</v>
      </c>
      <c r="G891" s="133">
        <v>310</v>
      </c>
      <c r="H891" s="132">
        <v>2007</v>
      </c>
      <c r="I891" s="134">
        <v>40725</v>
      </c>
      <c r="J891" s="135"/>
    </row>
    <row r="892" spans="1:10" ht="16.5" customHeight="1" x14ac:dyDescent="0.25">
      <c r="A892" s="130" t="s">
        <v>7737</v>
      </c>
      <c r="B892" s="131" t="str">
        <f t="shared" si="13"/>
        <v>11998 - Yurt #3 and Deck</v>
      </c>
      <c r="C892" s="132" t="s">
        <v>1088</v>
      </c>
      <c r="D892" s="132" t="s">
        <v>1623</v>
      </c>
      <c r="E892" s="132" t="s">
        <v>1622</v>
      </c>
      <c r="F892" s="132" t="s">
        <v>1116</v>
      </c>
      <c r="G892" s="133">
        <v>310</v>
      </c>
      <c r="H892" s="132">
        <v>2007</v>
      </c>
      <c r="I892" s="134">
        <v>40725</v>
      </c>
      <c r="J892" s="135"/>
    </row>
    <row r="893" spans="1:10" ht="16.5" customHeight="1" x14ac:dyDescent="0.25">
      <c r="A893" s="130" t="s">
        <v>7738</v>
      </c>
      <c r="B893" s="131" t="str">
        <f t="shared" si="13"/>
        <v>11999 - Yurt #2 and Deck</v>
      </c>
      <c r="C893" s="132" t="s">
        <v>1088</v>
      </c>
      <c r="D893" s="132" t="s">
        <v>1624</v>
      </c>
      <c r="E893" s="132" t="s">
        <v>1622</v>
      </c>
      <c r="F893" s="132" t="s">
        <v>1116</v>
      </c>
      <c r="G893" s="133">
        <v>310</v>
      </c>
      <c r="H893" s="132">
        <v>2007</v>
      </c>
      <c r="I893" s="134">
        <v>40725</v>
      </c>
      <c r="J893" s="135"/>
    </row>
    <row r="894" spans="1:10" ht="16.5" customHeight="1" x14ac:dyDescent="0.25">
      <c r="A894" s="130" t="s">
        <v>7739</v>
      </c>
      <c r="B894" s="131" t="str">
        <f t="shared" si="13"/>
        <v>12000 - Yurt ADA #1 and Deck</v>
      </c>
      <c r="C894" s="132" t="s">
        <v>1088</v>
      </c>
      <c r="D894" s="132" t="s">
        <v>1625</v>
      </c>
      <c r="E894" s="132" t="s">
        <v>1622</v>
      </c>
      <c r="F894" s="132" t="s">
        <v>1116</v>
      </c>
      <c r="G894" s="133">
        <v>310</v>
      </c>
      <c r="H894" s="132">
        <v>2007</v>
      </c>
      <c r="I894" s="134">
        <v>40725</v>
      </c>
      <c r="J894" s="135"/>
    </row>
    <row r="895" spans="1:10" ht="16.5" customHeight="1" x14ac:dyDescent="0.25">
      <c r="A895" s="130" t="s">
        <v>7740</v>
      </c>
      <c r="B895" s="131" t="str">
        <f t="shared" si="13"/>
        <v>12001 - Dock 4-Wing Concession</v>
      </c>
      <c r="C895" s="132" t="s">
        <v>1088</v>
      </c>
      <c r="D895" s="132" t="s">
        <v>1626</v>
      </c>
      <c r="E895" s="132" t="s">
        <v>1622</v>
      </c>
      <c r="F895" s="132" t="s">
        <v>1116</v>
      </c>
      <c r="G895" s="133">
        <v>720</v>
      </c>
      <c r="H895" s="132">
        <v>2007</v>
      </c>
      <c r="I895" s="134">
        <v>40725</v>
      </c>
      <c r="J895" s="135"/>
    </row>
    <row r="896" spans="1:10" ht="16.5" customHeight="1" x14ac:dyDescent="0.25">
      <c r="A896" s="130" t="s">
        <v>7741</v>
      </c>
      <c r="B896" s="131" t="str">
        <f t="shared" si="13"/>
        <v>12003 - Entrance Gate Electric</v>
      </c>
      <c r="C896" s="132" t="s">
        <v>1088</v>
      </c>
      <c r="D896" s="132" t="s">
        <v>1627</v>
      </c>
      <c r="E896" s="132" t="s">
        <v>1622</v>
      </c>
      <c r="F896" s="132" t="s">
        <v>1116</v>
      </c>
      <c r="G896" s="133">
        <v>70</v>
      </c>
      <c r="H896" s="132">
        <v>2007</v>
      </c>
      <c r="I896" s="134">
        <v>40725</v>
      </c>
      <c r="J896" s="135"/>
    </row>
    <row r="897" spans="1:10" ht="16.5" customHeight="1" x14ac:dyDescent="0.25">
      <c r="A897" s="130" t="s">
        <v>7742</v>
      </c>
      <c r="B897" s="131" t="str">
        <f t="shared" si="13"/>
        <v>12004 - Restroom Yurt Area</v>
      </c>
      <c r="C897" s="132" t="s">
        <v>1088</v>
      </c>
      <c r="D897" s="132" t="s">
        <v>1628</v>
      </c>
      <c r="E897" s="132" t="s">
        <v>1622</v>
      </c>
      <c r="F897" s="132" t="s">
        <v>1116</v>
      </c>
      <c r="G897" s="133">
        <v>625</v>
      </c>
      <c r="H897" s="132">
        <v>2007</v>
      </c>
      <c r="I897" s="134">
        <v>40725</v>
      </c>
      <c r="J897" s="135"/>
    </row>
    <row r="898" spans="1:10" ht="16.5" customHeight="1" x14ac:dyDescent="0.25">
      <c r="A898" s="130" t="s">
        <v>7743</v>
      </c>
      <c r="B898" s="131" t="str">
        <f t="shared" si="13"/>
        <v>12005 - Restroom Day Use Area</v>
      </c>
      <c r="C898" s="132" t="s">
        <v>1088</v>
      </c>
      <c r="D898" s="132" t="s">
        <v>1629</v>
      </c>
      <c r="E898" s="132" t="s">
        <v>1622</v>
      </c>
      <c r="F898" s="132" t="s">
        <v>1116</v>
      </c>
      <c r="G898" s="133">
        <v>900</v>
      </c>
      <c r="H898" s="132">
        <v>2007</v>
      </c>
      <c r="I898" s="134">
        <v>40725</v>
      </c>
      <c r="J898" s="135"/>
    </row>
    <row r="899" spans="1:10" ht="16.5" customHeight="1" x14ac:dyDescent="0.25">
      <c r="A899" s="130" t="s">
        <v>7744</v>
      </c>
      <c r="B899" s="131" t="str">
        <f t="shared" si="13"/>
        <v>12006 - Residence and Garage</v>
      </c>
      <c r="C899" s="132" t="s">
        <v>1088</v>
      </c>
      <c r="D899" s="132" t="s">
        <v>1630</v>
      </c>
      <c r="E899" s="132" t="s">
        <v>1622</v>
      </c>
      <c r="F899" s="132" t="s">
        <v>1116</v>
      </c>
      <c r="G899" s="133">
        <v>3276</v>
      </c>
      <c r="H899" s="132">
        <v>2007</v>
      </c>
      <c r="I899" s="134">
        <v>40725</v>
      </c>
      <c r="J899" s="135"/>
    </row>
    <row r="900" spans="1:10" ht="16.5" customHeight="1" x14ac:dyDescent="0.25">
      <c r="A900" s="130" t="s">
        <v>7745</v>
      </c>
      <c r="B900" s="131" t="str">
        <f t="shared" ref="B900:B963" si="14">_xlfn.CONCAT(A900," - ",D900)</f>
        <v>12007 - Bridge Mormon Flats</v>
      </c>
      <c r="C900" s="132" t="s">
        <v>1088</v>
      </c>
      <c r="D900" s="132" t="s">
        <v>1631</v>
      </c>
      <c r="E900" s="132" t="s">
        <v>1622</v>
      </c>
      <c r="F900" s="132" t="s">
        <v>1116</v>
      </c>
      <c r="G900" s="133">
        <v>240</v>
      </c>
      <c r="H900" s="132">
        <v>2007</v>
      </c>
      <c r="I900" s="134">
        <v>40725</v>
      </c>
      <c r="J900" s="135"/>
    </row>
    <row r="901" spans="1:10" ht="16.5" customHeight="1" x14ac:dyDescent="0.25">
      <c r="A901" s="130" t="s">
        <v>7746</v>
      </c>
      <c r="B901" s="131" t="str">
        <f t="shared" si="14"/>
        <v>12008 - Office Building/Entrance Station</v>
      </c>
      <c r="C901" s="132" t="s">
        <v>1088</v>
      </c>
      <c r="D901" s="132" t="s">
        <v>1632</v>
      </c>
      <c r="E901" s="132" t="s">
        <v>1622</v>
      </c>
      <c r="F901" s="132" t="s">
        <v>1116</v>
      </c>
      <c r="G901" s="133">
        <v>1200</v>
      </c>
      <c r="H901" s="132">
        <v>2007</v>
      </c>
      <c r="I901" s="134">
        <v>40725</v>
      </c>
      <c r="J901" s="135"/>
    </row>
    <row r="902" spans="1:10" ht="16.5" customHeight="1" x14ac:dyDescent="0.25">
      <c r="A902" s="130" t="s">
        <v>7747</v>
      </c>
      <c r="B902" s="131" t="str">
        <f t="shared" si="14"/>
        <v>12011 - Concession and Deck</v>
      </c>
      <c r="C902" s="132" t="s">
        <v>1088</v>
      </c>
      <c r="D902" s="132" t="s">
        <v>1633</v>
      </c>
      <c r="E902" s="132" t="s">
        <v>1622</v>
      </c>
      <c r="F902" s="132" t="s">
        <v>1116</v>
      </c>
      <c r="G902" s="133">
        <v>1344</v>
      </c>
      <c r="H902" s="132">
        <v>2007</v>
      </c>
      <c r="I902" s="134">
        <v>40725</v>
      </c>
      <c r="J902" s="135"/>
    </row>
    <row r="903" spans="1:10" ht="16.5" customHeight="1" x14ac:dyDescent="0.25">
      <c r="A903" s="130" t="s">
        <v>7748</v>
      </c>
      <c r="B903" s="131" t="str">
        <f t="shared" si="14"/>
        <v>12012 - Restroom CG Upper</v>
      </c>
      <c r="C903" s="132" t="s">
        <v>1088</v>
      </c>
      <c r="D903" s="132" t="s">
        <v>1634</v>
      </c>
      <c r="E903" s="132" t="s">
        <v>1622</v>
      </c>
      <c r="F903" s="132" t="s">
        <v>1116</v>
      </c>
      <c r="G903" s="133">
        <v>625</v>
      </c>
      <c r="H903" s="132">
        <v>2007</v>
      </c>
      <c r="I903" s="134">
        <v>40725</v>
      </c>
      <c r="J903" s="135"/>
    </row>
    <row r="904" spans="1:10" ht="16.5" customHeight="1" x14ac:dyDescent="0.25">
      <c r="A904" s="130" t="s">
        <v>7749</v>
      </c>
      <c r="B904" s="131" t="str">
        <f t="shared" si="14"/>
        <v>12013 - Restroom CG Lower</v>
      </c>
      <c r="C904" s="132" t="s">
        <v>1088</v>
      </c>
      <c r="D904" s="132" t="s">
        <v>1635</v>
      </c>
      <c r="E904" s="132" t="s">
        <v>1622</v>
      </c>
      <c r="F904" s="132" t="s">
        <v>1116</v>
      </c>
      <c r="G904" s="133">
        <v>625</v>
      </c>
      <c r="H904" s="132">
        <v>2007</v>
      </c>
      <c r="I904" s="134">
        <v>40725</v>
      </c>
      <c r="J904" s="135"/>
    </row>
    <row r="905" spans="1:10" ht="16.5" customHeight="1" x14ac:dyDescent="0.25">
      <c r="A905" s="130" t="s">
        <v>7750</v>
      </c>
      <c r="B905" s="131" t="str">
        <f t="shared" si="14"/>
        <v>12055 - Westside Lower Restroom</v>
      </c>
      <c r="C905" s="132" t="s">
        <v>1088</v>
      </c>
      <c r="D905" s="132" t="s">
        <v>1636</v>
      </c>
      <c r="E905" s="132" t="s">
        <v>1589</v>
      </c>
      <c r="F905" s="132" t="s">
        <v>720</v>
      </c>
      <c r="G905" s="133">
        <v>910</v>
      </c>
      <c r="H905" s="132">
        <v>2010</v>
      </c>
      <c r="I905" s="134">
        <v>40725</v>
      </c>
      <c r="J905" s="135"/>
    </row>
    <row r="906" spans="1:10" ht="16.5" customHeight="1" x14ac:dyDescent="0.25">
      <c r="A906" s="130" t="s">
        <v>7751</v>
      </c>
      <c r="B906" s="131" t="str">
        <f t="shared" si="14"/>
        <v>12056 - Westside Upper Restroom</v>
      </c>
      <c r="C906" s="132" t="s">
        <v>1088</v>
      </c>
      <c r="D906" s="132" t="s">
        <v>1637</v>
      </c>
      <c r="E906" s="132" t="s">
        <v>1589</v>
      </c>
      <c r="F906" s="132" t="s">
        <v>720</v>
      </c>
      <c r="G906" s="133">
        <v>910</v>
      </c>
      <c r="H906" s="132">
        <v>2010</v>
      </c>
      <c r="I906" s="134">
        <v>40725</v>
      </c>
      <c r="J906" s="135"/>
    </row>
    <row r="907" spans="1:10" ht="16.5" customHeight="1" x14ac:dyDescent="0.25">
      <c r="A907" s="130" t="s">
        <v>7752</v>
      </c>
      <c r="B907" s="131" t="str">
        <f t="shared" si="14"/>
        <v>12057 - Historic Hunter House(Museum/Library)</v>
      </c>
      <c r="C907" s="132" t="s">
        <v>1088</v>
      </c>
      <c r="D907" s="132" t="s">
        <v>1638</v>
      </c>
      <c r="E907" s="132" t="s">
        <v>1107</v>
      </c>
      <c r="F907" s="132" t="s">
        <v>315</v>
      </c>
      <c r="G907" s="133">
        <v>1440</v>
      </c>
      <c r="H907" s="132">
        <v>1866</v>
      </c>
      <c r="I907" s="134">
        <v>40725</v>
      </c>
      <c r="J907" s="135"/>
    </row>
    <row r="908" spans="1:10" ht="16.5" customHeight="1" x14ac:dyDescent="0.25">
      <c r="A908" s="130" t="s">
        <v>7753</v>
      </c>
      <c r="B908" s="131" t="str">
        <f t="shared" si="14"/>
        <v>12058 - New Entrance Station</v>
      </c>
      <c r="C908" s="132" t="s">
        <v>1088</v>
      </c>
      <c r="D908" s="132" t="s">
        <v>1639</v>
      </c>
      <c r="E908" s="132" t="s">
        <v>1640</v>
      </c>
      <c r="F908" s="132" t="s">
        <v>363</v>
      </c>
      <c r="G908" s="133">
        <v>108</v>
      </c>
      <c r="H908" s="132">
        <v>2006</v>
      </c>
      <c r="I908" s="134">
        <v>40725</v>
      </c>
      <c r="J908" s="135"/>
    </row>
    <row r="909" spans="1:10" ht="16.5" customHeight="1" x14ac:dyDescent="0.25">
      <c r="A909" s="130" t="s">
        <v>7754</v>
      </c>
      <c r="B909" s="131" t="str">
        <f t="shared" si="14"/>
        <v>12059 - #2 Entrance Station (Willard) South</v>
      </c>
      <c r="C909" s="132" t="s">
        <v>1088</v>
      </c>
      <c r="D909" s="132" t="s">
        <v>1641</v>
      </c>
      <c r="E909" s="132" t="s">
        <v>1090</v>
      </c>
      <c r="F909" s="132" t="s">
        <v>1091</v>
      </c>
      <c r="G909" s="133">
        <v>75</v>
      </c>
      <c r="H909" s="132">
        <v>2002</v>
      </c>
      <c r="I909" s="134">
        <v>40725</v>
      </c>
      <c r="J909" s="135"/>
    </row>
    <row r="910" spans="1:10" ht="16.5" customHeight="1" x14ac:dyDescent="0.25">
      <c r="A910" s="130" t="s">
        <v>7755</v>
      </c>
      <c r="B910" s="131" t="str">
        <f t="shared" si="14"/>
        <v>12306 - Goblin Valley Visitors Center</v>
      </c>
      <c r="C910" s="132" t="s">
        <v>1088</v>
      </c>
      <c r="D910" s="132" t="s">
        <v>1642</v>
      </c>
      <c r="E910" s="132" t="s">
        <v>1481</v>
      </c>
      <c r="F910" s="132" t="s">
        <v>1098</v>
      </c>
      <c r="G910" s="133">
        <v>1736</v>
      </c>
      <c r="H910" s="132">
        <v>2006</v>
      </c>
      <c r="I910" s="134">
        <v>40725</v>
      </c>
      <c r="J910" s="135"/>
    </row>
    <row r="911" spans="1:10" ht="16.5" customHeight="1" x14ac:dyDescent="0.25">
      <c r="A911" s="130" t="s">
        <v>7756</v>
      </c>
      <c r="B911" s="131" t="str">
        <f t="shared" si="14"/>
        <v>12308 - Goblin Valley Campground Restroom</v>
      </c>
      <c r="C911" s="132" t="s">
        <v>1088</v>
      </c>
      <c r="D911" s="132" t="s">
        <v>1643</v>
      </c>
      <c r="E911" s="132" t="s">
        <v>1644</v>
      </c>
      <c r="F911" s="132" t="s">
        <v>1098</v>
      </c>
      <c r="G911" s="133">
        <v>875</v>
      </c>
      <c r="H911" s="132">
        <v>2004</v>
      </c>
      <c r="I911" s="134">
        <v>40725</v>
      </c>
      <c r="J911" s="135"/>
    </row>
    <row r="912" spans="1:10" ht="16.5" customHeight="1" x14ac:dyDescent="0.25">
      <c r="A912" s="130" t="s">
        <v>7757</v>
      </c>
      <c r="B912" s="131" t="str">
        <f t="shared" si="14"/>
        <v>12309 - Goblin Valley Shop</v>
      </c>
      <c r="C912" s="132" t="s">
        <v>1088</v>
      </c>
      <c r="D912" s="132" t="s">
        <v>1645</v>
      </c>
      <c r="E912" s="132" t="s">
        <v>1646</v>
      </c>
      <c r="F912" s="132" t="s">
        <v>1098</v>
      </c>
      <c r="G912" s="133">
        <v>1128</v>
      </c>
      <c r="H912" s="132">
        <v>2008</v>
      </c>
      <c r="I912" s="134">
        <v>40725</v>
      </c>
      <c r="J912" s="135"/>
    </row>
    <row r="913" spans="1:10" ht="16.5" customHeight="1" x14ac:dyDescent="0.25">
      <c r="A913" s="130" t="s">
        <v>7758</v>
      </c>
      <c r="B913" s="131" t="str">
        <f t="shared" si="14"/>
        <v>12310 - Goblin Valley Generator Shed</v>
      </c>
      <c r="C913" s="132" t="s">
        <v>1088</v>
      </c>
      <c r="D913" s="132" t="s">
        <v>1647</v>
      </c>
      <c r="E913" s="132" t="s">
        <v>1644</v>
      </c>
      <c r="F913" s="132" t="s">
        <v>1098</v>
      </c>
      <c r="G913" s="133">
        <v>120</v>
      </c>
      <c r="H913" s="132">
        <v>2008</v>
      </c>
      <c r="I913" s="134">
        <v>40725</v>
      </c>
      <c r="J913" s="135"/>
    </row>
    <row r="914" spans="1:10" ht="16.5" customHeight="1" x14ac:dyDescent="0.25">
      <c r="A914" s="130" t="s">
        <v>7759</v>
      </c>
      <c r="B914" s="131" t="str">
        <f t="shared" si="14"/>
        <v>12311 - Goblin Valley Laundry Room</v>
      </c>
      <c r="C914" s="132" t="s">
        <v>1088</v>
      </c>
      <c r="D914" s="132" t="s">
        <v>1648</v>
      </c>
      <c r="E914" s="132" t="s">
        <v>1644</v>
      </c>
      <c r="F914" s="132" t="s">
        <v>1098</v>
      </c>
      <c r="G914" s="133">
        <v>144</v>
      </c>
      <c r="H914" s="132">
        <v>2008</v>
      </c>
      <c r="I914" s="134">
        <v>40725</v>
      </c>
      <c r="J914" s="135"/>
    </row>
    <row r="915" spans="1:10" ht="16.5" customHeight="1" x14ac:dyDescent="0.25">
      <c r="A915" s="130" t="s">
        <v>7760</v>
      </c>
      <c r="B915" s="131" t="str">
        <f t="shared" si="14"/>
        <v>12312 - Goblin Valley Solar Electric Building</v>
      </c>
      <c r="C915" s="132" t="s">
        <v>1088</v>
      </c>
      <c r="D915" s="132" t="s">
        <v>1649</v>
      </c>
      <c r="E915" s="132" t="s">
        <v>1644</v>
      </c>
      <c r="F915" s="132" t="s">
        <v>1098</v>
      </c>
      <c r="G915" s="133">
        <v>150</v>
      </c>
      <c r="H915" s="132">
        <v>2002</v>
      </c>
      <c r="I915" s="134">
        <v>40725</v>
      </c>
      <c r="J915" s="135"/>
    </row>
    <row r="916" spans="1:10" ht="16.5" customHeight="1" x14ac:dyDescent="0.25">
      <c r="A916" s="130" t="s">
        <v>7761</v>
      </c>
      <c r="B916" s="131" t="str">
        <f t="shared" si="14"/>
        <v>12313 - Goblin Valley Ampitheater</v>
      </c>
      <c r="C916" s="132" t="s">
        <v>1088</v>
      </c>
      <c r="D916" s="132" t="s">
        <v>1650</v>
      </c>
      <c r="E916" s="132" t="s">
        <v>1644</v>
      </c>
      <c r="F916" s="132" t="s">
        <v>1098</v>
      </c>
      <c r="G916" s="133">
        <v>120</v>
      </c>
      <c r="H916" s="132">
        <v>2005</v>
      </c>
      <c r="I916" s="134">
        <v>40725</v>
      </c>
      <c r="J916" s="135"/>
    </row>
    <row r="917" spans="1:10" ht="16.5" customHeight="1" x14ac:dyDescent="0.25">
      <c r="A917" s="130" t="s">
        <v>7762</v>
      </c>
      <c r="B917" s="131" t="str">
        <f t="shared" si="14"/>
        <v>12314 - Goblin Valley Group Site Pavillion</v>
      </c>
      <c r="C917" s="132" t="s">
        <v>1088</v>
      </c>
      <c r="D917" s="132" t="s">
        <v>1651</v>
      </c>
      <c r="E917" s="132" t="s">
        <v>1644</v>
      </c>
      <c r="F917" s="132" t="s">
        <v>1098</v>
      </c>
      <c r="G917" s="133">
        <v>1500</v>
      </c>
      <c r="H917" s="132">
        <v>2004</v>
      </c>
      <c r="I917" s="134">
        <v>40725</v>
      </c>
      <c r="J917" s="135"/>
    </row>
    <row r="918" spans="1:10" ht="16.5" customHeight="1" x14ac:dyDescent="0.25">
      <c r="A918" s="130" t="s">
        <v>7763</v>
      </c>
      <c r="B918" s="131" t="str">
        <f t="shared" si="14"/>
        <v>12315 - Golf Cart Storage Green River</v>
      </c>
      <c r="C918" s="132" t="s">
        <v>1088</v>
      </c>
      <c r="D918" s="132" t="s">
        <v>1652</v>
      </c>
      <c r="E918" s="132" t="s">
        <v>1653</v>
      </c>
      <c r="F918" s="132" t="s">
        <v>1098</v>
      </c>
      <c r="G918" s="133">
        <v>3072</v>
      </c>
      <c r="H918" s="132">
        <v>2007</v>
      </c>
      <c r="I918" s="134">
        <v>40725</v>
      </c>
      <c r="J918" s="135"/>
    </row>
    <row r="919" spans="1:10" ht="16.5" customHeight="1" x14ac:dyDescent="0.25">
      <c r="A919" s="130" t="s">
        <v>7764</v>
      </c>
      <c r="B919" s="131" t="str">
        <f t="shared" si="14"/>
        <v>12316 - Green River Group Site #1 Restroom</v>
      </c>
      <c r="C919" s="132" t="s">
        <v>1088</v>
      </c>
      <c r="D919" s="132" t="s">
        <v>1654</v>
      </c>
      <c r="E919" s="132" t="s">
        <v>1644</v>
      </c>
      <c r="F919" s="132" t="s">
        <v>1098</v>
      </c>
      <c r="G919" s="133">
        <v>150</v>
      </c>
      <c r="H919" s="132">
        <v>2004</v>
      </c>
      <c r="I919" s="134">
        <v>40725</v>
      </c>
      <c r="J919" s="135"/>
    </row>
    <row r="920" spans="1:10" ht="16.5" customHeight="1" x14ac:dyDescent="0.25">
      <c r="A920" s="130" t="s">
        <v>7765</v>
      </c>
      <c r="B920" s="131" t="str">
        <f t="shared" si="14"/>
        <v>12319 - Steinaker Lake Office/Entrance Building</v>
      </c>
      <c r="C920" s="132" t="s">
        <v>1088</v>
      </c>
      <c r="D920" s="132" t="s">
        <v>1655</v>
      </c>
      <c r="E920" s="132" t="s">
        <v>1656</v>
      </c>
      <c r="F920" s="132" t="s">
        <v>398</v>
      </c>
      <c r="G920" s="133">
        <v>1200</v>
      </c>
      <c r="H920" s="132">
        <v>2008</v>
      </c>
      <c r="I920" s="134">
        <v>40725</v>
      </c>
      <c r="J920" s="135"/>
    </row>
    <row r="921" spans="1:10" ht="16.5" customHeight="1" x14ac:dyDescent="0.25">
      <c r="A921" s="130" t="s">
        <v>7766</v>
      </c>
      <c r="B921" s="131" t="str">
        <f t="shared" si="14"/>
        <v>12320 - Scenic By-Way Vault Toilet</v>
      </c>
      <c r="C921" s="132" t="s">
        <v>1088</v>
      </c>
      <c r="D921" s="132" t="s">
        <v>1657</v>
      </c>
      <c r="E921" s="132" t="s">
        <v>1658</v>
      </c>
      <c r="F921" s="132" t="s">
        <v>398</v>
      </c>
      <c r="G921" s="133">
        <v>126</v>
      </c>
      <c r="H921" s="132">
        <v>2008</v>
      </c>
      <c r="I921" s="134">
        <v>40725</v>
      </c>
      <c r="J921" s="135"/>
    </row>
    <row r="922" spans="1:10" ht="16.5" customHeight="1" x14ac:dyDescent="0.25">
      <c r="A922" s="130" t="s">
        <v>7767</v>
      </c>
      <c r="B922" s="131" t="str">
        <f t="shared" si="14"/>
        <v>12321 - Beach Vault Toilet 2</v>
      </c>
      <c r="C922" s="132" t="s">
        <v>1088</v>
      </c>
      <c r="D922" s="132" t="s">
        <v>1659</v>
      </c>
      <c r="E922" s="132" t="s">
        <v>1660</v>
      </c>
      <c r="F922" s="132" t="s">
        <v>398</v>
      </c>
      <c r="G922" s="133">
        <v>104</v>
      </c>
      <c r="H922" s="132">
        <v>2007</v>
      </c>
      <c r="I922" s="134">
        <v>40725</v>
      </c>
      <c r="J922" s="135"/>
    </row>
    <row r="923" spans="1:10" ht="16.5" customHeight="1" x14ac:dyDescent="0.25">
      <c r="A923" s="130" t="s">
        <v>7768</v>
      </c>
      <c r="B923" s="131" t="str">
        <f t="shared" si="14"/>
        <v>12324 - Double CXT Toilet</v>
      </c>
      <c r="C923" s="132" t="s">
        <v>1088</v>
      </c>
      <c r="D923" s="132" t="s">
        <v>1661</v>
      </c>
      <c r="E923" s="132" t="s">
        <v>1662</v>
      </c>
      <c r="F923" s="132" t="s">
        <v>1022</v>
      </c>
      <c r="G923" s="133">
        <v>126</v>
      </c>
      <c r="H923" s="132">
        <v>2007</v>
      </c>
      <c r="I923" s="134">
        <v>40725</v>
      </c>
      <c r="J923" s="135"/>
    </row>
    <row r="924" spans="1:10" ht="16.5" customHeight="1" x14ac:dyDescent="0.25">
      <c r="A924" s="130" t="s">
        <v>7769</v>
      </c>
      <c r="B924" s="131" t="str">
        <f t="shared" si="14"/>
        <v>12325 - Gunlock CXT Restroom #1</v>
      </c>
      <c r="C924" s="132" t="s">
        <v>1088</v>
      </c>
      <c r="D924" s="132" t="s">
        <v>1663</v>
      </c>
      <c r="E924" s="132" t="s">
        <v>1664</v>
      </c>
      <c r="F924" s="132" t="s">
        <v>1665</v>
      </c>
      <c r="G924" s="133">
        <v>100</v>
      </c>
      <c r="H924" s="132">
        <v>2006</v>
      </c>
      <c r="I924" s="134">
        <v>40725</v>
      </c>
      <c r="J924" s="135"/>
    </row>
    <row r="925" spans="1:10" ht="16.5" customHeight="1" x14ac:dyDescent="0.25">
      <c r="A925" s="130" t="s">
        <v>7770</v>
      </c>
      <c r="B925" s="131" t="str">
        <f t="shared" si="14"/>
        <v>12326 - Restroom Downunder Rockport State Park</v>
      </c>
      <c r="C925" s="132" t="s">
        <v>1088</v>
      </c>
      <c r="D925" s="132" t="s">
        <v>1666</v>
      </c>
      <c r="E925" s="132" t="s">
        <v>1667</v>
      </c>
      <c r="F925" s="132" t="s">
        <v>1668</v>
      </c>
      <c r="G925" s="133">
        <v>72</v>
      </c>
      <c r="H925" s="132">
        <v>1997</v>
      </c>
      <c r="I925" s="134">
        <v>40725</v>
      </c>
      <c r="J925" s="135"/>
    </row>
    <row r="926" spans="1:10" ht="16.5" customHeight="1" x14ac:dyDescent="0.25">
      <c r="A926" s="130" t="s">
        <v>7771</v>
      </c>
      <c r="B926" s="131" t="str">
        <f t="shared" si="14"/>
        <v>12328 - Hawthorne Restroom Rockport State Park</v>
      </c>
      <c r="C926" s="132" t="s">
        <v>1088</v>
      </c>
      <c r="D926" s="132" t="s">
        <v>1669</v>
      </c>
      <c r="E926" s="132" t="s">
        <v>1281</v>
      </c>
      <c r="F926" s="132" t="s">
        <v>1271</v>
      </c>
      <c r="G926" s="133">
        <v>180</v>
      </c>
      <c r="H926" s="132">
        <v>1997</v>
      </c>
      <c r="I926" s="134">
        <v>40725</v>
      </c>
      <c r="J926" s="135"/>
    </row>
    <row r="927" spans="1:10" ht="16.5" customHeight="1" x14ac:dyDescent="0.25">
      <c r="A927" s="130" t="s">
        <v>7772</v>
      </c>
      <c r="B927" s="131" t="str">
        <f t="shared" si="14"/>
        <v>12331 - Riverside Group Restroom Rockport State Park</v>
      </c>
      <c r="C927" s="132" t="s">
        <v>1088</v>
      </c>
      <c r="D927" s="132" t="s">
        <v>1670</v>
      </c>
      <c r="E927" s="132" t="s">
        <v>1281</v>
      </c>
      <c r="F927" s="132" t="s">
        <v>1271</v>
      </c>
      <c r="G927" s="133">
        <v>126</v>
      </c>
      <c r="H927" s="132">
        <v>2005</v>
      </c>
      <c r="I927" s="134">
        <v>40725</v>
      </c>
      <c r="J927" s="135"/>
    </row>
    <row r="928" spans="1:10" ht="16.5" customHeight="1" x14ac:dyDescent="0.25">
      <c r="A928" s="130" t="s">
        <v>7773</v>
      </c>
      <c r="B928" s="131" t="str">
        <f t="shared" si="14"/>
        <v>12332 - Crandall Group Restroom Rockport</v>
      </c>
      <c r="C928" s="132" t="s">
        <v>1088</v>
      </c>
      <c r="D928" s="132" t="s">
        <v>1671</v>
      </c>
      <c r="E928" s="132" t="s">
        <v>1281</v>
      </c>
      <c r="F928" s="132" t="s">
        <v>1271</v>
      </c>
      <c r="G928" s="133">
        <v>180</v>
      </c>
      <c r="H928" s="132">
        <v>1997</v>
      </c>
      <c r="I928" s="134">
        <v>40725</v>
      </c>
      <c r="J928" s="135"/>
    </row>
    <row r="929" spans="1:10" ht="16.5" customHeight="1" x14ac:dyDescent="0.25">
      <c r="A929" s="130" t="s">
        <v>7774</v>
      </c>
      <c r="B929" s="131" t="str">
        <f t="shared" si="14"/>
        <v>12333 - Old Church Restroom Rockport State Park</v>
      </c>
      <c r="C929" s="132" t="s">
        <v>1088</v>
      </c>
      <c r="D929" s="132" t="s">
        <v>1672</v>
      </c>
      <c r="E929" s="132" t="s">
        <v>1281</v>
      </c>
      <c r="F929" s="132" t="s">
        <v>1271</v>
      </c>
      <c r="G929" s="133">
        <v>180</v>
      </c>
      <c r="H929" s="132">
        <v>2004</v>
      </c>
      <c r="I929" s="134">
        <v>40725</v>
      </c>
      <c r="J929" s="135"/>
    </row>
    <row r="930" spans="1:10" ht="16.5" customHeight="1" x14ac:dyDescent="0.25">
      <c r="A930" s="130" t="s">
        <v>7775</v>
      </c>
      <c r="B930" s="131" t="str">
        <f t="shared" si="14"/>
        <v>12336 - Lariat Loop Restroom Rockport</v>
      </c>
      <c r="C930" s="132" t="s">
        <v>1088</v>
      </c>
      <c r="D930" s="132" t="s">
        <v>1673</v>
      </c>
      <c r="E930" s="132" t="s">
        <v>1281</v>
      </c>
      <c r="F930" s="132" t="s">
        <v>1271</v>
      </c>
      <c r="G930" s="133">
        <v>187</v>
      </c>
      <c r="H930" s="132">
        <v>2010</v>
      </c>
      <c r="I930" s="134">
        <v>40725</v>
      </c>
      <c r="J930" s="135"/>
    </row>
    <row r="931" spans="1:10" ht="16.5" customHeight="1" x14ac:dyDescent="0.25">
      <c r="A931" s="130" t="s">
        <v>7776</v>
      </c>
      <c r="B931" s="131" t="str">
        <f t="shared" si="14"/>
        <v>12337 - Twin Cove Lower Restroom Rockport</v>
      </c>
      <c r="C931" s="132" t="s">
        <v>1088</v>
      </c>
      <c r="D931" s="132" t="s">
        <v>1674</v>
      </c>
      <c r="E931" s="132" t="s">
        <v>1281</v>
      </c>
      <c r="F931" s="132" t="s">
        <v>1271</v>
      </c>
      <c r="G931" s="133">
        <v>187</v>
      </c>
      <c r="H931" s="132">
        <v>1997</v>
      </c>
      <c r="I931" s="134">
        <v>40725</v>
      </c>
      <c r="J931" s="135"/>
    </row>
    <row r="932" spans="1:10" ht="16.5" customHeight="1" x14ac:dyDescent="0.25">
      <c r="A932" s="130" t="s">
        <v>7777</v>
      </c>
      <c r="B932" s="131" t="str">
        <f t="shared" si="14"/>
        <v>12338 - Twin Cove Upper Restroom Rockport</v>
      </c>
      <c r="C932" s="132" t="s">
        <v>1088</v>
      </c>
      <c r="D932" s="132" t="s">
        <v>1675</v>
      </c>
      <c r="E932" s="132" t="s">
        <v>1281</v>
      </c>
      <c r="F932" s="132" t="s">
        <v>1271</v>
      </c>
      <c r="G932" s="133">
        <v>119</v>
      </c>
      <c r="H932" s="132">
        <v>1997</v>
      </c>
      <c r="I932" s="134">
        <v>40725</v>
      </c>
      <c r="J932" s="135"/>
    </row>
    <row r="933" spans="1:10" ht="16.5" customHeight="1" x14ac:dyDescent="0.25">
      <c r="A933" s="130" t="s">
        <v>7778</v>
      </c>
      <c r="B933" s="131" t="str">
        <f t="shared" si="14"/>
        <v>12339 - Dam Restroom Rockport</v>
      </c>
      <c r="C933" s="132" t="s">
        <v>1088</v>
      </c>
      <c r="D933" s="132" t="s">
        <v>1676</v>
      </c>
      <c r="E933" s="132" t="s">
        <v>1281</v>
      </c>
      <c r="F933" s="132" t="s">
        <v>1271</v>
      </c>
      <c r="G933" s="133">
        <v>78</v>
      </c>
      <c r="H933" s="132">
        <v>2002</v>
      </c>
      <c r="I933" s="134">
        <v>40725</v>
      </c>
      <c r="J933" s="135"/>
    </row>
    <row r="934" spans="1:10" ht="16.5" customHeight="1" x14ac:dyDescent="0.25">
      <c r="A934" s="130" t="s">
        <v>7779</v>
      </c>
      <c r="B934" s="131" t="str">
        <f t="shared" si="14"/>
        <v>12340 - Rockport Estates Restroom</v>
      </c>
      <c r="C934" s="132" t="s">
        <v>1088</v>
      </c>
      <c r="D934" s="132" t="s">
        <v>1677</v>
      </c>
      <c r="E934" s="132" t="s">
        <v>1281</v>
      </c>
      <c r="F934" s="132" t="s">
        <v>1271</v>
      </c>
      <c r="G934" s="133">
        <v>78</v>
      </c>
      <c r="H934" s="132">
        <v>2004</v>
      </c>
      <c r="I934" s="134">
        <v>40725</v>
      </c>
      <c r="J934" s="135"/>
    </row>
    <row r="935" spans="1:10" ht="16.5" customHeight="1" x14ac:dyDescent="0.25">
      <c r="A935" s="130" t="s">
        <v>7780</v>
      </c>
      <c r="B935" s="131" t="str">
        <f t="shared" si="14"/>
        <v>12341 - Twin Cedars Restroom Rockport</v>
      </c>
      <c r="C935" s="132" t="s">
        <v>1088</v>
      </c>
      <c r="D935" s="132" t="s">
        <v>1678</v>
      </c>
      <c r="E935" s="132" t="s">
        <v>1281</v>
      </c>
      <c r="F935" s="132" t="s">
        <v>1271</v>
      </c>
      <c r="G935" s="133">
        <v>78</v>
      </c>
      <c r="H935" s="132">
        <v>2004</v>
      </c>
      <c r="I935" s="134">
        <v>40725</v>
      </c>
      <c r="J935" s="135"/>
    </row>
    <row r="936" spans="1:10" ht="16.5" customHeight="1" x14ac:dyDescent="0.25">
      <c r="A936" s="130" t="s">
        <v>7781</v>
      </c>
      <c r="B936" s="131" t="str">
        <f t="shared" si="14"/>
        <v>12342 - Cedarpoint Restroom RockPort</v>
      </c>
      <c r="C936" s="132" t="s">
        <v>1088</v>
      </c>
      <c r="D936" s="132" t="s">
        <v>1679</v>
      </c>
      <c r="E936" s="132" t="s">
        <v>1680</v>
      </c>
      <c r="F936" s="132" t="s">
        <v>1271</v>
      </c>
      <c r="G936" s="133">
        <v>126</v>
      </c>
      <c r="H936" s="132">
        <v>2007</v>
      </c>
      <c r="I936" s="134">
        <v>40725</v>
      </c>
      <c r="J936" s="135"/>
    </row>
    <row r="937" spans="1:10" ht="16.5" customHeight="1" x14ac:dyDescent="0.25">
      <c r="A937" s="130" t="s">
        <v>7782</v>
      </c>
      <c r="B937" s="131" t="str">
        <f t="shared" si="14"/>
        <v>12343 - Water Tank Rockport</v>
      </c>
      <c r="C937" s="132" t="s">
        <v>1088</v>
      </c>
      <c r="D937" s="132" t="s">
        <v>1681</v>
      </c>
      <c r="E937" s="132" t="s">
        <v>1281</v>
      </c>
      <c r="F937" s="132" t="s">
        <v>1271</v>
      </c>
      <c r="G937" s="133">
        <v>819</v>
      </c>
      <c r="H937" s="132">
        <v>1982</v>
      </c>
      <c r="I937" s="134">
        <v>40725</v>
      </c>
      <c r="J937" s="135"/>
    </row>
    <row r="938" spans="1:10" ht="16.5" customHeight="1" x14ac:dyDescent="0.25">
      <c r="A938" s="130" t="s">
        <v>7783</v>
      </c>
      <c r="B938" s="131" t="str">
        <f t="shared" si="14"/>
        <v>12344 - Old Church Pavillion Rockport</v>
      </c>
      <c r="C938" s="132" t="s">
        <v>1088</v>
      </c>
      <c r="D938" s="132" t="s">
        <v>1682</v>
      </c>
      <c r="E938" s="132" t="s">
        <v>1281</v>
      </c>
      <c r="F938" s="132" t="s">
        <v>1271</v>
      </c>
      <c r="G938" s="133">
        <v>200</v>
      </c>
      <c r="H938" s="132">
        <v>2008</v>
      </c>
      <c r="I938" s="134">
        <v>40725</v>
      </c>
      <c r="J938" s="135"/>
    </row>
    <row r="939" spans="1:10" ht="16.5" customHeight="1" x14ac:dyDescent="0.25">
      <c r="A939" s="130" t="s">
        <v>7784</v>
      </c>
      <c r="B939" s="131" t="str">
        <f t="shared" si="14"/>
        <v>12345 - Gunlock Shop</v>
      </c>
      <c r="C939" s="132" t="s">
        <v>1088</v>
      </c>
      <c r="D939" s="132" t="s">
        <v>1683</v>
      </c>
      <c r="E939" s="132" t="s">
        <v>1664</v>
      </c>
      <c r="F939" s="132" t="s">
        <v>1665</v>
      </c>
      <c r="G939" s="133">
        <v>1600</v>
      </c>
      <c r="H939" s="132">
        <v>2010</v>
      </c>
      <c r="I939" s="134">
        <v>40725</v>
      </c>
      <c r="J939" s="135"/>
    </row>
    <row r="940" spans="1:10" ht="16.5" customHeight="1" x14ac:dyDescent="0.25">
      <c r="A940" s="130" t="s">
        <v>7785</v>
      </c>
      <c r="B940" s="131" t="str">
        <f t="shared" si="14"/>
        <v>12346 - Bridger Bay Campground Pavillion</v>
      </c>
      <c r="C940" s="132" t="s">
        <v>1088</v>
      </c>
      <c r="D940" s="132" t="s">
        <v>1684</v>
      </c>
      <c r="E940" s="132" t="s">
        <v>1685</v>
      </c>
      <c r="F940" s="132" t="s">
        <v>774</v>
      </c>
      <c r="G940" s="133">
        <v>1056</v>
      </c>
      <c r="H940" s="132">
        <v>2010</v>
      </c>
      <c r="I940" s="134">
        <v>40725</v>
      </c>
      <c r="J940" s="135"/>
    </row>
    <row r="941" spans="1:10" ht="16.5" customHeight="1" x14ac:dyDescent="0.25">
      <c r="A941" s="130" t="s">
        <v>7786</v>
      </c>
      <c r="B941" s="131" t="str">
        <f t="shared" si="14"/>
        <v>12347 - Day Use Pavillion</v>
      </c>
      <c r="C941" s="132" t="s">
        <v>1088</v>
      </c>
      <c r="D941" s="132" t="s">
        <v>1686</v>
      </c>
      <c r="E941" s="132" t="s">
        <v>1687</v>
      </c>
      <c r="F941" s="132" t="s">
        <v>774</v>
      </c>
      <c r="G941" s="133">
        <v>200</v>
      </c>
      <c r="H941" s="132">
        <v>2008</v>
      </c>
      <c r="I941" s="134">
        <v>40725</v>
      </c>
      <c r="J941" s="135"/>
    </row>
    <row r="942" spans="1:10" ht="16.5" customHeight="1" x14ac:dyDescent="0.25">
      <c r="A942" s="130" t="s">
        <v>7787</v>
      </c>
      <c r="B942" s="131" t="str">
        <f t="shared" si="14"/>
        <v>12348 - Storage Shed Flight Park</v>
      </c>
      <c r="C942" s="132" t="s">
        <v>1088</v>
      </c>
      <c r="D942" s="132" t="s">
        <v>1688</v>
      </c>
      <c r="E942" s="132" t="s">
        <v>1689</v>
      </c>
      <c r="F942" s="132" t="s">
        <v>1022</v>
      </c>
      <c r="G942" s="133">
        <v>90</v>
      </c>
      <c r="H942" s="132">
        <v>2007</v>
      </c>
      <c r="I942" s="134">
        <v>40725</v>
      </c>
      <c r="J942" s="135"/>
    </row>
    <row r="943" spans="1:10" ht="16.5" customHeight="1" x14ac:dyDescent="0.25">
      <c r="A943" s="130" t="s">
        <v>7788</v>
      </c>
      <c r="B943" s="131" t="str">
        <f t="shared" si="14"/>
        <v>12349 - CXT Restroom</v>
      </c>
      <c r="C943" s="132" t="s">
        <v>1088</v>
      </c>
      <c r="D943" s="132" t="s">
        <v>1586</v>
      </c>
      <c r="E943" s="132" t="s">
        <v>1690</v>
      </c>
      <c r="F943" s="132" t="s">
        <v>1665</v>
      </c>
      <c r="G943" s="133">
        <v>300</v>
      </c>
      <c r="H943" s="132">
        <v>2006</v>
      </c>
      <c r="I943" s="134">
        <v>40725</v>
      </c>
      <c r="J943" s="135"/>
    </row>
    <row r="944" spans="1:10" ht="16.5" customHeight="1" x14ac:dyDescent="0.25">
      <c r="A944" s="130" t="s">
        <v>7789</v>
      </c>
      <c r="B944" s="131" t="str">
        <f t="shared" si="14"/>
        <v>12350 - CXT Restroom</v>
      </c>
      <c r="C944" s="132" t="s">
        <v>1088</v>
      </c>
      <c r="D944" s="132" t="s">
        <v>1586</v>
      </c>
      <c r="E944" s="132" t="s">
        <v>1691</v>
      </c>
      <c r="F944" s="132" t="s">
        <v>1665</v>
      </c>
      <c r="G944" s="133">
        <v>300</v>
      </c>
      <c r="H944" s="132">
        <v>2010</v>
      </c>
      <c r="I944" s="134">
        <v>40725</v>
      </c>
      <c r="J944" s="135"/>
    </row>
    <row r="945" spans="1:10" ht="16.5" customHeight="1" x14ac:dyDescent="0.25">
      <c r="A945" s="130" t="s">
        <v>7790</v>
      </c>
      <c r="B945" s="131" t="str">
        <f t="shared" si="14"/>
        <v>12354 - 2 Fish Cleaning Stations</v>
      </c>
      <c r="C945" s="132" t="s">
        <v>1088</v>
      </c>
      <c r="D945" s="132" t="s">
        <v>1692</v>
      </c>
      <c r="E945" s="132" t="s">
        <v>1693</v>
      </c>
      <c r="F945" s="132" t="s">
        <v>1142</v>
      </c>
      <c r="G945" s="133">
        <v>24</v>
      </c>
      <c r="H945" s="132">
        <v>2005</v>
      </c>
      <c r="I945" s="134">
        <v>40725</v>
      </c>
      <c r="J945" s="135"/>
    </row>
    <row r="946" spans="1:10" ht="16.5" customHeight="1" x14ac:dyDescent="0.25">
      <c r="A946" s="130" t="s">
        <v>7791</v>
      </c>
      <c r="B946" s="131" t="str">
        <f t="shared" si="14"/>
        <v>12355 - Juniper East Vault Restroom</v>
      </c>
      <c r="C946" s="132" t="s">
        <v>1088</v>
      </c>
      <c r="D946" s="132" t="s">
        <v>1694</v>
      </c>
      <c r="E946" s="132" t="s">
        <v>1695</v>
      </c>
      <c r="F946" s="132" t="s">
        <v>1166</v>
      </c>
      <c r="G946" s="133">
        <v>72</v>
      </c>
      <c r="H946" s="132">
        <v>2010</v>
      </c>
      <c r="I946" s="134">
        <v>40725</v>
      </c>
      <c r="J946" s="135"/>
    </row>
    <row r="947" spans="1:10" ht="16.5" customHeight="1" x14ac:dyDescent="0.25">
      <c r="A947" s="130" t="s">
        <v>7792</v>
      </c>
      <c r="B947" s="131" t="str">
        <f t="shared" si="14"/>
        <v>12356 - Fish Cleaning Station</v>
      </c>
      <c r="C947" s="132" t="s">
        <v>1088</v>
      </c>
      <c r="D947" s="132" t="s">
        <v>1428</v>
      </c>
      <c r="E947" s="132" t="s">
        <v>1695</v>
      </c>
      <c r="F947" s="132" t="s">
        <v>1166</v>
      </c>
      <c r="G947" s="133">
        <v>324</v>
      </c>
      <c r="H947" s="132">
        <v>2007</v>
      </c>
      <c r="I947" s="134">
        <v>40725</v>
      </c>
      <c r="J947" s="135"/>
    </row>
    <row r="948" spans="1:10" ht="16.5" customHeight="1" x14ac:dyDescent="0.25">
      <c r="A948" s="130" t="s">
        <v>7793</v>
      </c>
      <c r="B948" s="131" t="str">
        <f t="shared" si="14"/>
        <v>12357 - 2 Vault Restrooms</v>
      </c>
      <c r="C948" s="132" t="s">
        <v>1088</v>
      </c>
      <c r="D948" s="132" t="s">
        <v>1696</v>
      </c>
      <c r="E948" s="132" t="s">
        <v>1285</v>
      </c>
      <c r="F948" s="132" t="s">
        <v>398</v>
      </c>
      <c r="G948" s="133">
        <v>126</v>
      </c>
      <c r="H948" s="132">
        <v>2010</v>
      </c>
      <c r="I948" s="134">
        <v>40725</v>
      </c>
      <c r="J948" s="135"/>
    </row>
    <row r="949" spans="1:10" ht="16.5" customHeight="1" x14ac:dyDescent="0.25">
      <c r="A949" s="130" t="s">
        <v>7794</v>
      </c>
      <c r="B949" s="131" t="str">
        <f t="shared" si="14"/>
        <v>12358 - Tiogo Restroom</v>
      </c>
      <c r="C949" s="132" t="s">
        <v>1088</v>
      </c>
      <c r="D949" s="132" t="s">
        <v>1697</v>
      </c>
      <c r="E949" s="132" t="s">
        <v>1698</v>
      </c>
      <c r="F949" s="132" t="s">
        <v>313</v>
      </c>
      <c r="G949" s="133">
        <v>72</v>
      </c>
      <c r="H949" s="132">
        <v>2010</v>
      </c>
      <c r="I949" s="134">
        <v>40725</v>
      </c>
      <c r="J949" s="135"/>
    </row>
    <row r="950" spans="1:10" ht="16.5" customHeight="1" x14ac:dyDescent="0.25">
      <c r="A950" s="130" t="s">
        <v>7795</v>
      </c>
      <c r="B950" s="131" t="str">
        <f t="shared" si="14"/>
        <v>12359 - 24X64 Shelter</v>
      </c>
      <c r="C950" s="132" t="s">
        <v>1088</v>
      </c>
      <c r="D950" s="132" t="s">
        <v>1699</v>
      </c>
      <c r="E950" s="132" t="s">
        <v>1700</v>
      </c>
      <c r="F950" s="132" t="s">
        <v>313</v>
      </c>
      <c r="G950" s="133">
        <v>1536</v>
      </c>
      <c r="H950" s="132">
        <v>2010</v>
      </c>
      <c r="I950" s="134">
        <v>40725</v>
      </c>
      <c r="J950" s="135"/>
    </row>
    <row r="951" spans="1:10" ht="16.5" customHeight="1" x14ac:dyDescent="0.25">
      <c r="A951" s="130" t="s">
        <v>7796</v>
      </c>
      <c r="B951" s="131" t="str">
        <f t="shared" si="14"/>
        <v>12360 - 2 Fish Cleaning Stations</v>
      </c>
      <c r="C951" s="132" t="s">
        <v>1088</v>
      </c>
      <c r="D951" s="132" t="s">
        <v>1692</v>
      </c>
      <c r="E951" s="132" t="s">
        <v>1433</v>
      </c>
      <c r="F951" s="132" t="s">
        <v>1091</v>
      </c>
      <c r="G951" s="133">
        <v>648</v>
      </c>
      <c r="H951" s="132">
        <v>2010</v>
      </c>
      <c r="I951" s="134">
        <v>40725</v>
      </c>
      <c r="J951" s="135"/>
    </row>
    <row r="952" spans="1:10" ht="16.5" customHeight="1" x14ac:dyDescent="0.25">
      <c r="A952" s="130" t="s">
        <v>7797</v>
      </c>
      <c r="B952" s="131" t="str">
        <f t="shared" si="14"/>
        <v>12361 - Overnight Group Shelter</v>
      </c>
      <c r="C952" s="132" t="s">
        <v>1088</v>
      </c>
      <c r="D952" s="132" t="s">
        <v>1701</v>
      </c>
      <c r="E952" s="132" t="s">
        <v>1203</v>
      </c>
      <c r="F952" s="132" t="s">
        <v>1204</v>
      </c>
      <c r="G952" s="133">
        <v>618</v>
      </c>
      <c r="H952" s="132">
        <v>2010</v>
      </c>
      <c r="I952" s="134">
        <v>40725</v>
      </c>
      <c r="J952" s="135"/>
    </row>
    <row r="953" spans="1:10" ht="16.5" customHeight="1" x14ac:dyDescent="0.25">
      <c r="A953" s="130" t="s">
        <v>7798</v>
      </c>
      <c r="B953" s="131" t="str">
        <f t="shared" si="14"/>
        <v>12709 - Bonner Hollow Pump</v>
      </c>
      <c r="C953" s="132" t="s">
        <v>1088</v>
      </c>
      <c r="D953" s="132" t="s">
        <v>1702</v>
      </c>
      <c r="E953" s="132" t="s">
        <v>1703</v>
      </c>
      <c r="F953" s="132" t="s">
        <v>1124</v>
      </c>
      <c r="G953" s="133">
        <v>280</v>
      </c>
      <c r="H953" s="132">
        <v>2007</v>
      </c>
      <c r="I953" s="134">
        <v>40725</v>
      </c>
      <c r="J953" s="135"/>
    </row>
    <row r="954" spans="1:10" ht="16.5" customHeight="1" x14ac:dyDescent="0.25">
      <c r="A954" s="130" t="s">
        <v>7799</v>
      </c>
      <c r="B954" s="131" t="str">
        <f t="shared" si="14"/>
        <v>12710 - Snake Creek Pump Station</v>
      </c>
      <c r="C954" s="132" t="s">
        <v>1088</v>
      </c>
      <c r="D954" s="132" t="s">
        <v>1704</v>
      </c>
      <c r="E954" s="132" t="s">
        <v>1703</v>
      </c>
      <c r="F954" s="132" t="s">
        <v>1124</v>
      </c>
      <c r="G954" s="133">
        <v>400</v>
      </c>
      <c r="H954" s="132">
        <v>2007</v>
      </c>
      <c r="I954" s="134">
        <v>40725</v>
      </c>
      <c r="J954" s="135"/>
    </row>
    <row r="955" spans="1:10" ht="16.5" customHeight="1" x14ac:dyDescent="0.25">
      <c r="A955" s="130" t="s">
        <v>7800</v>
      </c>
      <c r="B955" s="131" t="str">
        <f t="shared" si="14"/>
        <v>12711 - V.C. Pump Station</v>
      </c>
      <c r="C955" s="132" t="s">
        <v>1088</v>
      </c>
      <c r="D955" s="132" t="s">
        <v>1705</v>
      </c>
      <c r="E955" s="132" t="s">
        <v>1703</v>
      </c>
      <c r="F955" s="132" t="s">
        <v>1124</v>
      </c>
      <c r="G955" s="133">
        <v>140</v>
      </c>
      <c r="H955" s="132">
        <v>2007</v>
      </c>
      <c r="I955" s="134">
        <v>40725</v>
      </c>
      <c r="J955" s="135"/>
    </row>
    <row r="956" spans="1:10" ht="16.5" customHeight="1" x14ac:dyDescent="0.25">
      <c r="A956" s="130" t="s">
        <v>7801</v>
      </c>
      <c r="B956" s="131" t="str">
        <f t="shared" si="14"/>
        <v>12720 - Main Courtesy Docks</v>
      </c>
      <c r="C956" s="132" t="s">
        <v>1088</v>
      </c>
      <c r="D956" s="132" t="s">
        <v>1706</v>
      </c>
      <c r="E956" s="132" t="s">
        <v>1366</v>
      </c>
      <c r="F956" s="132" t="s">
        <v>717</v>
      </c>
      <c r="G956" s="133">
        <v>1710</v>
      </c>
      <c r="H956" s="132">
        <v>1996</v>
      </c>
      <c r="I956" s="134">
        <v>40725</v>
      </c>
      <c r="J956" s="135"/>
    </row>
    <row r="957" spans="1:10" ht="16.5" customHeight="1" x14ac:dyDescent="0.25">
      <c r="A957" s="130" t="s">
        <v>7802</v>
      </c>
      <c r="B957" s="131" t="str">
        <f t="shared" si="14"/>
        <v>12925 - Bison Office</v>
      </c>
      <c r="C957" s="132" t="s">
        <v>1088</v>
      </c>
      <c r="D957" s="132" t="s">
        <v>1707</v>
      </c>
      <c r="E957" s="132" t="s">
        <v>1708</v>
      </c>
      <c r="F957" s="132" t="s">
        <v>774</v>
      </c>
      <c r="G957" s="133">
        <v>447</v>
      </c>
      <c r="H957" s="132">
        <v>2010</v>
      </c>
      <c r="I957" s="134">
        <v>40725</v>
      </c>
      <c r="J957" s="135"/>
    </row>
    <row r="958" spans="1:10" ht="16.5" customHeight="1" x14ac:dyDescent="0.25">
      <c r="A958" s="130" t="s">
        <v>7803</v>
      </c>
      <c r="B958" s="131" t="str">
        <f t="shared" si="14"/>
        <v>12926 - Bison Shed</v>
      </c>
      <c r="C958" s="132" t="s">
        <v>1088</v>
      </c>
      <c r="D958" s="132" t="s">
        <v>1709</v>
      </c>
      <c r="E958" s="132" t="s">
        <v>1708</v>
      </c>
      <c r="F958" s="132" t="s">
        <v>774</v>
      </c>
      <c r="G958" s="133">
        <v>2445</v>
      </c>
      <c r="H958" s="132">
        <v>2010</v>
      </c>
      <c r="I958" s="134">
        <v>40725</v>
      </c>
      <c r="J958" s="135"/>
    </row>
    <row r="959" spans="1:10" ht="16.5" customHeight="1" x14ac:dyDescent="0.25">
      <c r="A959" s="130" t="s">
        <v>7804</v>
      </c>
      <c r="B959" s="131" t="str">
        <f t="shared" si="14"/>
        <v>12927 - Big Creek Group Camping Pavillion (1) - Rendezvous Beach</v>
      </c>
      <c r="C959" s="132" t="s">
        <v>1088</v>
      </c>
      <c r="D959" s="132" t="s">
        <v>1710</v>
      </c>
      <c r="E959" s="132" t="s">
        <v>1225</v>
      </c>
      <c r="F959" s="132" t="s">
        <v>1226</v>
      </c>
      <c r="G959" s="133">
        <v>1200</v>
      </c>
      <c r="H959" s="132">
        <v>2010</v>
      </c>
      <c r="I959" s="134">
        <v>40725</v>
      </c>
      <c r="J959" s="135"/>
    </row>
    <row r="960" spans="1:10" ht="16.5" customHeight="1" x14ac:dyDescent="0.25">
      <c r="A960" s="130" t="s">
        <v>7805</v>
      </c>
      <c r="B960" s="131" t="str">
        <f t="shared" si="14"/>
        <v>12928 - Rendezvous Beach, Big Creek, RR#10.</v>
      </c>
      <c r="C960" s="132" t="s">
        <v>1088</v>
      </c>
      <c r="D960" s="132" t="s">
        <v>1711</v>
      </c>
      <c r="E960" s="132" t="s">
        <v>1225</v>
      </c>
      <c r="F960" s="132" t="s">
        <v>1226</v>
      </c>
      <c r="G960" s="133">
        <v>528</v>
      </c>
      <c r="H960" s="132">
        <v>2010</v>
      </c>
      <c r="I960" s="134">
        <v>40725</v>
      </c>
      <c r="J960" s="135"/>
    </row>
    <row r="961" spans="1:10" ht="16.5" customHeight="1" x14ac:dyDescent="0.25">
      <c r="A961" s="130" t="s">
        <v>7806</v>
      </c>
      <c r="B961" s="131" t="str">
        <f t="shared" si="14"/>
        <v>12929 - Government Boat Dock 150' - Marina</v>
      </c>
      <c r="C961" s="132" t="s">
        <v>1088</v>
      </c>
      <c r="D961" s="132" t="s">
        <v>1712</v>
      </c>
      <c r="E961" s="132" t="s">
        <v>1228</v>
      </c>
      <c r="F961" s="132" t="s">
        <v>1048</v>
      </c>
      <c r="G961" s="133">
        <v>2148</v>
      </c>
      <c r="H961" s="132">
        <v>2010</v>
      </c>
      <c r="I961" s="134">
        <v>40725</v>
      </c>
      <c r="J961" s="135"/>
    </row>
    <row r="962" spans="1:10" ht="16.5" customHeight="1" x14ac:dyDescent="0.25">
      <c r="A962" s="130" t="s">
        <v>7807</v>
      </c>
      <c r="B962" s="131" t="str">
        <f t="shared" si="14"/>
        <v>12930 - Cold Storage / Maintenance Building - Rendezvous Beach</v>
      </c>
      <c r="C962" s="132" t="s">
        <v>1088</v>
      </c>
      <c r="D962" s="132" t="s">
        <v>1713</v>
      </c>
      <c r="E962" s="132" t="s">
        <v>1225</v>
      </c>
      <c r="F962" s="132" t="s">
        <v>1226</v>
      </c>
      <c r="G962" s="133">
        <v>2700</v>
      </c>
      <c r="H962" s="132">
        <v>2010</v>
      </c>
      <c r="I962" s="134">
        <v>40725</v>
      </c>
      <c r="J962" s="135"/>
    </row>
    <row r="963" spans="1:10" ht="16.5" customHeight="1" x14ac:dyDescent="0.25">
      <c r="A963" s="130" t="s">
        <v>7808</v>
      </c>
      <c r="B963" s="131" t="str">
        <f t="shared" si="14"/>
        <v>12931 - Wellhead House - Rendezvous Beach</v>
      </c>
      <c r="C963" s="132" t="s">
        <v>1088</v>
      </c>
      <c r="D963" s="132" t="s">
        <v>1714</v>
      </c>
      <c r="E963" s="132" t="s">
        <v>1225</v>
      </c>
      <c r="F963" s="132" t="s">
        <v>1226</v>
      </c>
      <c r="G963" s="133">
        <v>200</v>
      </c>
      <c r="H963" s="132">
        <v>2010</v>
      </c>
      <c r="I963" s="134">
        <v>40725</v>
      </c>
      <c r="J963" s="135"/>
    </row>
    <row r="964" spans="1:10" ht="16.5" customHeight="1" x14ac:dyDescent="0.25">
      <c r="A964" s="130" t="s">
        <v>7809</v>
      </c>
      <c r="B964" s="131" t="str">
        <f t="shared" ref="B964:B1027" si="15">_xlfn.CONCAT(A964," - ",D964)</f>
        <v>12932 - South Eden Group Camping Pavilion (2) - South Eden</v>
      </c>
      <c r="C964" s="132" t="s">
        <v>1088</v>
      </c>
      <c r="D964" s="132" t="s">
        <v>1715</v>
      </c>
      <c r="E964" s="132" t="s">
        <v>1324</v>
      </c>
      <c r="F964" s="132" t="s">
        <v>1226</v>
      </c>
      <c r="G964" s="133">
        <v>441</v>
      </c>
      <c r="H964" s="132">
        <v>2010</v>
      </c>
      <c r="I964" s="134">
        <v>40725</v>
      </c>
      <c r="J964" s="135"/>
    </row>
    <row r="965" spans="1:10" ht="16.5" customHeight="1" x14ac:dyDescent="0.25">
      <c r="A965" s="130" t="s">
        <v>7810</v>
      </c>
      <c r="B965" s="131" t="str">
        <f t="shared" si="15"/>
        <v>12934 - Entrance Station</v>
      </c>
      <c r="C965" s="132" t="s">
        <v>1088</v>
      </c>
      <c r="D965" s="132" t="s">
        <v>1450</v>
      </c>
      <c r="E965" s="132" t="s">
        <v>1716</v>
      </c>
      <c r="F965" s="132" t="s">
        <v>143</v>
      </c>
      <c r="G965" s="133">
        <v>392</v>
      </c>
      <c r="H965" s="132">
        <v>2010</v>
      </c>
      <c r="I965" s="134">
        <v>40725</v>
      </c>
      <c r="J965" s="135"/>
    </row>
    <row r="966" spans="1:10" ht="16.5" customHeight="1" x14ac:dyDescent="0.25">
      <c r="A966" s="130" t="s">
        <v>7811</v>
      </c>
      <c r="B966" s="131" t="str">
        <f t="shared" si="15"/>
        <v>12935 - Picnic Pavillions (89)</v>
      </c>
      <c r="C966" s="132" t="s">
        <v>1088</v>
      </c>
      <c r="D966" s="132" t="s">
        <v>1717</v>
      </c>
      <c r="E966" s="132" t="s">
        <v>1718</v>
      </c>
      <c r="F966" s="132" t="s">
        <v>1310</v>
      </c>
      <c r="G966" s="133">
        <v>6912</v>
      </c>
      <c r="H966" s="132">
        <v>2010</v>
      </c>
      <c r="I966" s="134">
        <v>40725</v>
      </c>
      <c r="J966" s="135"/>
    </row>
    <row r="967" spans="1:10" ht="16.5" customHeight="1" x14ac:dyDescent="0.25">
      <c r="A967" s="130" t="s">
        <v>7812</v>
      </c>
      <c r="B967" s="131" t="str">
        <f t="shared" si="15"/>
        <v>12936 - Storage Shelters (2)</v>
      </c>
      <c r="C967" s="132" t="s">
        <v>1088</v>
      </c>
      <c r="D967" s="132" t="s">
        <v>1719</v>
      </c>
      <c r="E967" s="132" t="s">
        <v>1718</v>
      </c>
      <c r="F967" s="132" t="s">
        <v>1310</v>
      </c>
      <c r="G967" s="133">
        <v>3040</v>
      </c>
      <c r="H967" s="132">
        <v>2010</v>
      </c>
      <c r="I967" s="134">
        <v>40725</v>
      </c>
      <c r="J967" s="135"/>
    </row>
    <row r="968" spans="1:10" ht="16.5" customHeight="1" x14ac:dyDescent="0.25">
      <c r="A968" s="130" t="s">
        <v>7813</v>
      </c>
      <c r="B968" s="131" t="str">
        <f t="shared" si="15"/>
        <v>12937 - Main Ramp CXT</v>
      </c>
      <c r="C968" s="132" t="s">
        <v>1088</v>
      </c>
      <c r="D968" s="132" t="s">
        <v>1720</v>
      </c>
      <c r="E968" s="132" t="s">
        <v>1516</v>
      </c>
      <c r="F968" s="132" t="s">
        <v>1517</v>
      </c>
      <c r="G968" s="133">
        <v>126</v>
      </c>
      <c r="H968" s="132">
        <v>2010</v>
      </c>
      <c r="I968" s="134">
        <v>40725</v>
      </c>
      <c r="J968" s="135"/>
    </row>
    <row r="969" spans="1:10" ht="16.5" customHeight="1" x14ac:dyDescent="0.25">
      <c r="A969" s="130" t="s">
        <v>7814</v>
      </c>
      <c r="B969" s="131" t="str">
        <f t="shared" si="15"/>
        <v>12938 - CTX Restroom</v>
      </c>
      <c r="C969" s="132" t="s">
        <v>1088</v>
      </c>
      <c r="D969" s="132" t="s">
        <v>1721</v>
      </c>
      <c r="E969" s="132" t="s">
        <v>1722</v>
      </c>
      <c r="F969" s="132" t="s">
        <v>983</v>
      </c>
      <c r="G969" s="133">
        <v>136</v>
      </c>
      <c r="H969" s="132">
        <v>2010</v>
      </c>
      <c r="I969" s="134">
        <v>40725</v>
      </c>
      <c r="J969" s="135"/>
    </row>
    <row r="970" spans="1:10" ht="16.5" customHeight="1" x14ac:dyDescent="0.25">
      <c r="A970" s="130" t="s">
        <v>7815</v>
      </c>
      <c r="B970" s="131" t="str">
        <f t="shared" si="15"/>
        <v>12939 - CXT Restroom</v>
      </c>
      <c r="C970" s="132" t="s">
        <v>1088</v>
      </c>
      <c r="D970" s="132" t="s">
        <v>1586</v>
      </c>
      <c r="E970" s="132" t="s">
        <v>1601</v>
      </c>
      <c r="F970" s="132" t="s">
        <v>1138</v>
      </c>
      <c r="G970" s="133">
        <v>162</v>
      </c>
      <c r="H970" s="132">
        <v>2010</v>
      </c>
      <c r="I970" s="134">
        <v>40725</v>
      </c>
      <c r="J970" s="135"/>
    </row>
    <row r="971" spans="1:10" ht="16.5" customHeight="1" x14ac:dyDescent="0.25">
      <c r="A971" s="130" t="s">
        <v>7816</v>
      </c>
      <c r="B971" s="131" t="str">
        <f t="shared" si="15"/>
        <v>12940 - Vault Toilet</v>
      </c>
      <c r="C971" s="132" t="s">
        <v>1088</v>
      </c>
      <c r="D971" s="132" t="s">
        <v>1723</v>
      </c>
      <c r="E971" s="132" t="s">
        <v>1724</v>
      </c>
      <c r="F971" s="132" t="s">
        <v>315</v>
      </c>
      <c r="G971" s="133">
        <v>162</v>
      </c>
      <c r="H971" s="132">
        <v>2010</v>
      </c>
      <c r="I971" s="134">
        <v>40725</v>
      </c>
      <c r="J971" s="135"/>
    </row>
    <row r="972" spans="1:10" ht="16.5" customHeight="1" x14ac:dyDescent="0.25">
      <c r="A972" s="130" t="s">
        <v>7817</v>
      </c>
      <c r="B972" s="131" t="str">
        <f t="shared" si="15"/>
        <v>12941 - CTX Restroom Rock Cliff</v>
      </c>
      <c r="C972" s="132" t="s">
        <v>1088</v>
      </c>
      <c r="D972" s="132" t="s">
        <v>1725</v>
      </c>
      <c r="E972" s="132" t="s">
        <v>1726</v>
      </c>
      <c r="F972" s="132" t="s">
        <v>717</v>
      </c>
      <c r="G972" s="133">
        <v>1000</v>
      </c>
      <c r="H972" s="132">
        <v>2010</v>
      </c>
      <c r="I972" s="134">
        <v>40725</v>
      </c>
      <c r="J972" s="135"/>
    </row>
    <row r="973" spans="1:10" ht="16.5" customHeight="1" x14ac:dyDescent="0.25">
      <c r="A973" s="130" t="s">
        <v>7818</v>
      </c>
      <c r="B973" s="131" t="str">
        <f t="shared" si="15"/>
        <v>12942 - CTX Restroom Ross Creek</v>
      </c>
      <c r="C973" s="132" t="s">
        <v>1088</v>
      </c>
      <c r="D973" s="132" t="s">
        <v>1727</v>
      </c>
      <c r="E973" s="132" t="s">
        <v>1726</v>
      </c>
      <c r="F973" s="132" t="s">
        <v>717</v>
      </c>
      <c r="G973" s="133">
        <v>126</v>
      </c>
      <c r="H973" s="132">
        <v>2010</v>
      </c>
      <c r="I973" s="134">
        <v>40725</v>
      </c>
      <c r="J973" s="135"/>
    </row>
    <row r="974" spans="1:10" ht="16.5" customHeight="1" x14ac:dyDescent="0.25">
      <c r="A974" s="130" t="s">
        <v>7819</v>
      </c>
      <c r="B974" s="131" t="str">
        <f t="shared" si="15"/>
        <v>12943 - Marina Docks</v>
      </c>
      <c r="C974" s="132" t="s">
        <v>1088</v>
      </c>
      <c r="D974" s="132" t="s">
        <v>1728</v>
      </c>
      <c r="E974" s="132" t="s">
        <v>1726</v>
      </c>
      <c r="F974" s="132" t="s">
        <v>717</v>
      </c>
      <c r="G974" s="133">
        <v>1093</v>
      </c>
      <c r="H974" s="132">
        <v>2010</v>
      </c>
      <c r="I974" s="134">
        <v>40725</v>
      </c>
      <c r="J974" s="135"/>
    </row>
    <row r="975" spans="1:10" ht="16.5" customHeight="1" x14ac:dyDescent="0.25">
      <c r="A975" s="130" t="s">
        <v>7820</v>
      </c>
      <c r="B975" s="131" t="str">
        <f t="shared" si="15"/>
        <v>12946 - CXT Restrooms (2)</v>
      </c>
      <c r="C975" s="132" t="s">
        <v>1088</v>
      </c>
      <c r="D975" s="132" t="s">
        <v>1729</v>
      </c>
      <c r="E975" s="132" t="s">
        <v>1730</v>
      </c>
      <c r="F975" s="132" t="s">
        <v>1220</v>
      </c>
      <c r="G975" s="133">
        <v>350</v>
      </c>
      <c r="H975" s="132">
        <v>2010</v>
      </c>
      <c r="I975" s="134">
        <v>40725</v>
      </c>
      <c r="J975" s="135"/>
    </row>
    <row r="976" spans="1:10" ht="16.5" customHeight="1" x14ac:dyDescent="0.25">
      <c r="A976" s="130" t="s">
        <v>7821</v>
      </c>
      <c r="B976" s="131" t="str">
        <f t="shared" si="15"/>
        <v>12947 - 4 Wing Atlantic Meeco Docks</v>
      </c>
      <c r="C976" s="132" t="s">
        <v>1088</v>
      </c>
      <c r="D976" s="132" t="s">
        <v>1731</v>
      </c>
      <c r="E976" s="132" t="s">
        <v>945</v>
      </c>
      <c r="F976" s="132" t="s">
        <v>398</v>
      </c>
      <c r="G976" s="133">
        <v>1200</v>
      </c>
      <c r="H976" s="132">
        <v>2010</v>
      </c>
      <c r="I976" s="134">
        <v>40725</v>
      </c>
      <c r="J976" s="135"/>
    </row>
    <row r="977" spans="1:10" ht="16.5" customHeight="1" x14ac:dyDescent="0.25">
      <c r="A977" s="130" t="s">
        <v>7822</v>
      </c>
      <c r="B977" s="131" t="str">
        <f t="shared" si="15"/>
        <v>12948 - Maintenance Shop</v>
      </c>
      <c r="C977" s="132" t="s">
        <v>1088</v>
      </c>
      <c r="D977" s="132" t="s">
        <v>1732</v>
      </c>
      <c r="E977" s="132" t="s">
        <v>1733</v>
      </c>
      <c r="F977" s="132" t="s">
        <v>1321</v>
      </c>
      <c r="G977" s="133">
        <v>1575</v>
      </c>
      <c r="H977" s="132">
        <v>2010</v>
      </c>
      <c r="I977" s="134">
        <v>40725</v>
      </c>
      <c r="J977" s="135"/>
    </row>
    <row r="978" spans="1:10" ht="16.5" customHeight="1" x14ac:dyDescent="0.25">
      <c r="A978" s="130" t="s">
        <v>7823</v>
      </c>
      <c r="B978" s="131" t="str">
        <f t="shared" si="15"/>
        <v>12949 - Group Use Restroom</v>
      </c>
      <c r="C978" s="132" t="s">
        <v>1088</v>
      </c>
      <c r="D978" s="132" t="s">
        <v>1734</v>
      </c>
      <c r="E978" s="132" t="s">
        <v>1735</v>
      </c>
      <c r="F978" s="132" t="s">
        <v>1166</v>
      </c>
      <c r="G978" s="133">
        <v>525</v>
      </c>
      <c r="H978" s="132">
        <v>2010</v>
      </c>
      <c r="I978" s="134">
        <v>40725</v>
      </c>
      <c r="J978" s="135"/>
    </row>
    <row r="979" spans="1:10" ht="16.5" customHeight="1" x14ac:dyDescent="0.25">
      <c r="A979" s="130" t="s">
        <v>7824</v>
      </c>
      <c r="B979" s="131" t="str">
        <f t="shared" si="15"/>
        <v>12950 - Group Area Pavillion</v>
      </c>
      <c r="C979" s="132" t="s">
        <v>1088</v>
      </c>
      <c r="D979" s="132" t="s">
        <v>1736</v>
      </c>
      <c r="E979" s="132" t="s">
        <v>945</v>
      </c>
      <c r="F979" s="132" t="s">
        <v>398</v>
      </c>
      <c r="G979" s="133">
        <v>1320</v>
      </c>
      <c r="H979" s="132">
        <v>2010</v>
      </c>
      <c r="I979" s="134">
        <v>40725</v>
      </c>
      <c r="J979" s="135"/>
    </row>
    <row r="980" spans="1:10" ht="16.5" customHeight="1" x14ac:dyDescent="0.25">
      <c r="A980" s="130" t="s">
        <v>7825</v>
      </c>
      <c r="B980" s="131" t="str">
        <f t="shared" si="15"/>
        <v>12952 - (6) Camp Shelters</v>
      </c>
      <c r="C980" s="132" t="s">
        <v>1088</v>
      </c>
      <c r="D980" s="132" t="s">
        <v>1737</v>
      </c>
      <c r="E980" s="132" t="s">
        <v>945</v>
      </c>
      <c r="F980" s="132" t="s">
        <v>398</v>
      </c>
      <c r="G980" s="133">
        <v>392</v>
      </c>
      <c r="H980" s="132">
        <v>2010</v>
      </c>
      <c r="I980" s="134">
        <v>40725</v>
      </c>
      <c r="J980" s="135"/>
    </row>
    <row r="981" spans="1:10" ht="16.5" customHeight="1" x14ac:dyDescent="0.25">
      <c r="A981" s="130" t="s">
        <v>7826</v>
      </c>
      <c r="B981" s="131" t="str">
        <f t="shared" si="15"/>
        <v>12954 - Soldier Hollow Pavillion Restroom</v>
      </c>
      <c r="C981" s="132" t="s">
        <v>1088</v>
      </c>
      <c r="D981" s="132" t="s">
        <v>1738</v>
      </c>
      <c r="E981" s="132" t="s">
        <v>1479</v>
      </c>
      <c r="F981" s="132" t="s">
        <v>1124</v>
      </c>
      <c r="G981" s="133">
        <v>880</v>
      </c>
      <c r="H981" s="132">
        <v>2010</v>
      </c>
      <c r="I981" s="134">
        <v>40725</v>
      </c>
      <c r="J981" s="135"/>
    </row>
    <row r="982" spans="1:10" ht="16.5" customHeight="1" x14ac:dyDescent="0.25">
      <c r="A982" s="130" t="s">
        <v>7827</v>
      </c>
      <c r="B982" s="131" t="str">
        <f t="shared" si="15"/>
        <v>12955 - Ranger Residence #2</v>
      </c>
      <c r="C982" s="132" t="s">
        <v>1088</v>
      </c>
      <c r="D982" s="132" t="s">
        <v>1739</v>
      </c>
      <c r="E982" s="132" t="s">
        <v>1479</v>
      </c>
      <c r="F982" s="132" t="s">
        <v>1124</v>
      </c>
      <c r="G982" s="133">
        <v>4425</v>
      </c>
      <c r="H982" s="132">
        <v>2010</v>
      </c>
      <c r="I982" s="134">
        <v>40725</v>
      </c>
      <c r="J982" s="135"/>
    </row>
    <row r="983" spans="1:10" ht="16.5" customHeight="1" x14ac:dyDescent="0.25">
      <c r="A983" s="130" t="s">
        <v>7828</v>
      </c>
      <c r="B983" s="131" t="str">
        <f t="shared" si="15"/>
        <v>12956 - Huber Creamery</v>
      </c>
      <c r="C983" s="132" t="s">
        <v>1088</v>
      </c>
      <c r="D983" s="132" t="s">
        <v>1740</v>
      </c>
      <c r="E983" s="132" t="s">
        <v>1741</v>
      </c>
      <c r="F983" s="132" t="s">
        <v>1124</v>
      </c>
      <c r="G983" s="133">
        <v>1248</v>
      </c>
      <c r="H983" s="132">
        <v>2010</v>
      </c>
      <c r="I983" s="134">
        <v>40725</v>
      </c>
      <c r="J983" s="135"/>
    </row>
    <row r="984" spans="1:10" ht="16.5" customHeight="1" x14ac:dyDescent="0.25">
      <c r="A984" s="130" t="s">
        <v>7829</v>
      </c>
      <c r="B984" s="131" t="str">
        <f t="shared" si="15"/>
        <v>12957 - Monte Cristo West CTX Restroom</v>
      </c>
      <c r="C984" s="132" t="s">
        <v>1088</v>
      </c>
      <c r="D984" s="132" t="s">
        <v>1742</v>
      </c>
      <c r="E984" s="132" t="s">
        <v>1743</v>
      </c>
      <c r="F984" s="132" t="s">
        <v>1061</v>
      </c>
      <c r="G984" s="133">
        <v>162</v>
      </c>
      <c r="H984" s="132">
        <v>2010</v>
      </c>
      <c r="I984" s="134">
        <v>40725</v>
      </c>
      <c r="J984" s="135"/>
    </row>
    <row r="985" spans="1:10" ht="16.5" customHeight="1" x14ac:dyDescent="0.25">
      <c r="A985" s="130" t="s">
        <v>7830</v>
      </c>
      <c r="B985" s="131" t="str">
        <f t="shared" si="15"/>
        <v>12958 - Monte Cristo South Restroom</v>
      </c>
      <c r="C985" s="132" t="s">
        <v>1088</v>
      </c>
      <c r="D985" s="132" t="s">
        <v>1744</v>
      </c>
      <c r="E985" s="132" t="s">
        <v>1743</v>
      </c>
      <c r="F985" s="132" t="s">
        <v>1061</v>
      </c>
      <c r="G985" s="133">
        <v>162</v>
      </c>
      <c r="H985" s="132">
        <v>2010</v>
      </c>
      <c r="I985" s="134">
        <v>40725</v>
      </c>
      <c r="J985" s="135"/>
    </row>
    <row r="986" spans="1:10" ht="16.5" customHeight="1" x14ac:dyDescent="0.25">
      <c r="A986" s="130" t="s">
        <v>7831</v>
      </c>
      <c r="B986" s="131" t="str">
        <f t="shared" si="15"/>
        <v>13774 - Upper Galoot Campground CXT Restroom</v>
      </c>
      <c r="C986" s="132" t="s">
        <v>1088</v>
      </c>
      <c r="D986" s="132" t="s">
        <v>1745</v>
      </c>
      <c r="E986" s="132" t="s">
        <v>1746</v>
      </c>
      <c r="F986" s="132" t="s">
        <v>1321</v>
      </c>
      <c r="G986" s="133">
        <v>140</v>
      </c>
      <c r="H986" s="132">
        <v>2013</v>
      </c>
      <c r="I986" s="134">
        <v>41456</v>
      </c>
      <c r="J986" s="135"/>
    </row>
    <row r="987" spans="1:10" ht="16.5" customHeight="1" x14ac:dyDescent="0.25">
      <c r="A987" s="130" t="s">
        <v>7832</v>
      </c>
      <c r="B987" s="131" t="str">
        <f t="shared" si="15"/>
        <v>13775 - Frontier Homestead State Park CXT Restroom</v>
      </c>
      <c r="C987" s="132" t="s">
        <v>1088</v>
      </c>
      <c r="D987" s="132" t="s">
        <v>1747</v>
      </c>
      <c r="E987" s="132" t="s">
        <v>1748</v>
      </c>
      <c r="F987" s="132" t="s">
        <v>315</v>
      </c>
      <c r="G987" s="133">
        <v>140</v>
      </c>
      <c r="H987" s="132">
        <v>2013</v>
      </c>
      <c r="I987" s="134">
        <v>41456</v>
      </c>
      <c r="J987" s="135"/>
    </row>
    <row r="988" spans="1:10" ht="16.5" customHeight="1" x14ac:dyDescent="0.25">
      <c r="A988" s="130" t="s">
        <v>7833</v>
      </c>
      <c r="B988" s="131" t="str">
        <f t="shared" si="15"/>
        <v>13877 - Willard Bay State Park Boat Storage Building</v>
      </c>
      <c r="C988" s="132" t="s">
        <v>1088</v>
      </c>
      <c r="D988" s="132" t="s">
        <v>1749</v>
      </c>
      <c r="E988" s="132" t="s">
        <v>1750</v>
      </c>
      <c r="F988" s="132" t="s">
        <v>1091</v>
      </c>
      <c r="G988" s="133">
        <v>1911</v>
      </c>
      <c r="H988" s="132">
        <v>2013</v>
      </c>
      <c r="I988" s="134">
        <v>41456</v>
      </c>
      <c r="J988" s="135"/>
    </row>
    <row r="989" spans="1:10" ht="16.5" customHeight="1" x14ac:dyDescent="0.25">
      <c r="A989" s="130" t="s">
        <v>7834</v>
      </c>
      <c r="B989" s="131" t="str">
        <f t="shared" si="15"/>
        <v>13990 - Courtesy Dock (2) - Marina</v>
      </c>
      <c r="C989" s="132" t="s">
        <v>1088</v>
      </c>
      <c r="D989" s="132" t="s">
        <v>1751</v>
      </c>
      <c r="E989" s="132" t="s">
        <v>1228</v>
      </c>
      <c r="F989" s="132" t="s">
        <v>1048</v>
      </c>
      <c r="G989" s="133">
        <v>1395</v>
      </c>
      <c r="H989" s="132">
        <v>2013</v>
      </c>
      <c r="I989" s="134">
        <v>41456</v>
      </c>
      <c r="J989" s="135"/>
    </row>
    <row r="990" spans="1:10" ht="16.5" customHeight="1" x14ac:dyDescent="0.25">
      <c r="A990" s="130" t="s">
        <v>7835</v>
      </c>
      <c r="B990" s="131" t="str">
        <f t="shared" si="15"/>
        <v>13991 - Rockport-Boat-In Courtesy Dock</v>
      </c>
      <c r="C990" s="132" t="s">
        <v>1088</v>
      </c>
      <c r="D990" s="132" t="s">
        <v>1752</v>
      </c>
      <c r="E990" s="132" t="s">
        <v>1753</v>
      </c>
      <c r="F990" s="132" t="s">
        <v>1430</v>
      </c>
      <c r="G990" s="133">
        <v>320</v>
      </c>
      <c r="H990" s="132">
        <v>2013</v>
      </c>
      <c r="I990" s="134">
        <v>41456</v>
      </c>
      <c r="J990" s="135"/>
    </row>
    <row r="991" spans="1:10" ht="16.5" customHeight="1" x14ac:dyDescent="0.25">
      <c r="A991" s="130" t="s">
        <v>7836</v>
      </c>
      <c r="B991" s="131" t="str">
        <f t="shared" si="15"/>
        <v>14064 - Otter Creek St Park Boat Ramp Restroom</v>
      </c>
      <c r="C991" s="132" t="s">
        <v>1088</v>
      </c>
      <c r="D991" s="132" t="s">
        <v>1754</v>
      </c>
      <c r="E991" s="132" t="s">
        <v>1730</v>
      </c>
      <c r="F991" s="132" t="s">
        <v>1220</v>
      </c>
      <c r="G991" s="133">
        <v>1200</v>
      </c>
      <c r="H991" s="132">
        <v>2010</v>
      </c>
      <c r="I991" s="134">
        <v>40725</v>
      </c>
      <c r="J991" s="135"/>
    </row>
    <row r="992" spans="1:10" ht="16.5" customHeight="1" x14ac:dyDescent="0.25">
      <c r="A992" s="130" t="s">
        <v>7837</v>
      </c>
      <c r="B992" s="131" t="str">
        <f t="shared" si="15"/>
        <v>14074 - Yuba State Park Oasis Campground Restroom Replacement</v>
      </c>
      <c r="C992" s="132" t="s">
        <v>1088</v>
      </c>
      <c r="D992" s="132" t="s">
        <v>1755</v>
      </c>
      <c r="E992" s="132" t="s">
        <v>1756</v>
      </c>
      <c r="F992" s="132" t="s">
        <v>1204</v>
      </c>
      <c r="G992" s="133">
        <v>1000</v>
      </c>
      <c r="H992" s="132">
        <v>2010</v>
      </c>
      <c r="I992" s="134">
        <v>40725</v>
      </c>
      <c r="J992" s="135"/>
    </row>
    <row r="993" spans="1:10" ht="16.5" customHeight="1" x14ac:dyDescent="0.25">
      <c r="A993" s="130" t="s">
        <v>7838</v>
      </c>
      <c r="B993" s="131" t="str">
        <f t="shared" si="15"/>
        <v>15793 - Boat Ramp Main Restroom Yuba State Park</v>
      </c>
      <c r="C993" s="132" t="s">
        <v>1088</v>
      </c>
      <c r="D993" s="132" t="s">
        <v>1757</v>
      </c>
      <c r="E993" s="132" t="s">
        <v>1758</v>
      </c>
      <c r="F993" s="132" t="s">
        <v>1204</v>
      </c>
      <c r="G993" s="133">
        <v>520</v>
      </c>
      <c r="H993" s="132">
        <v>2012</v>
      </c>
      <c r="I993" s="134">
        <v>41091</v>
      </c>
      <c r="J993" s="135"/>
    </row>
    <row r="994" spans="1:10" ht="16.5" customHeight="1" x14ac:dyDescent="0.25">
      <c r="A994" s="130" t="s">
        <v>7839</v>
      </c>
      <c r="B994" s="131" t="str">
        <f t="shared" si="15"/>
        <v>15795 - Fish Cleaning Station Yuba State Park</v>
      </c>
      <c r="C994" s="132" t="s">
        <v>1088</v>
      </c>
      <c r="D994" s="132" t="s">
        <v>1759</v>
      </c>
      <c r="E994" s="132" t="s">
        <v>1760</v>
      </c>
      <c r="F994" s="132" t="s">
        <v>1204</v>
      </c>
      <c r="G994" s="133">
        <v>360</v>
      </c>
      <c r="H994" s="132">
        <v>2012</v>
      </c>
      <c r="I994" s="134">
        <v>41091</v>
      </c>
      <c r="J994" s="135"/>
    </row>
    <row r="995" spans="1:10" ht="16.5" customHeight="1" x14ac:dyDescent="0.25">
      <c r="A995" s="130" t="s">
        <v>7840</v>
      </c>
      <c r="B995" s="131" t="str">
        <f t="shared" si="15"/>
        <v>15805 - Wasatch Mountain State Park Visitor Center Yurt</v>
      </c>
      <c r="C995" s="132" t="s">
        <v>1088</v>
      </c>
      <c r="D995" s="132" t="s">
        <v>1761</v>
      </c>
      <c r="E995" s="132" t="s">
        <v>1762</v>
      </c>
      <c r="F995" s="132" t="s">
        <v>1124</v>
      </c>
      <c r="G995" s="133">
        <v>320</v>
      </c>
      <c r="H995" s="132">
        <v>2005</v>
      </c>
      <c r="I995" s="134">
        <v>41345</v>
      </c>
      <c r="J995" s="135"/>
    </row>
    <row r="996" spans="1:10" ht="16.5" customHeight="1" x14ac:dyDescent="0.25">
      <c r="A996" s="130" t="s">
        <v>7841</v>
      </c>
      <c r="B996" s="131" t="str">
        <f t="shared" si="15"/>
        <v>15852 - Green River State Park Cabin</v>
      </c>
      <c r="C996" s="132" t="s">
        <v>1088</v>
      </c>
      <c r="D996" s="132" t="s">
        <v>1763</v>
      </c>
      <c r="E996" s="132" t="s">
        <v>1764</v>
      </c>
      <c r="F996" s="132" t="s">
        <v>1098</v>
      </c>
      <c r="G996" s="133">
        <v>288</v>
      </c>
      <c r="H996" s="132">
        <v>2013</v>
      </c>
      <c r="I996" s="134">
        <v>41407</v>
      </c>
      <c r="J996" s="135"/>
    </row>
    <row r="997" spans="1:10" ht="16.5" customHeight="1" x14ac:dyDescent="0.25">
      <c r="A997" s="130" t="s">
        <v>7842</v>
      </c>
      <c r="B997" s="131" t="str">
        <f t="shared" si="15"/>
        <v>16223 - BF Johnson Sadlery</v>
      </c>
      <c r="C997" s="132" t="s">
        <v>1088</v>
      </c>
      <c r="D997" s="132" t="s">
        <v>1765</v>
      </c>
      <c r="E997" s="132" t="s">
        <v>1766</v>
      </c>
      <c r="F997" s="132" t="s">
        <v>145</v>
      </c>
      <c r="G997" s="133">
        <v>600</v>
      </c>
      <c r="H997" s="132">
        <v>2005</v>
      </c>
      <c r="I997" s="134">
        <v>40725</v>
      </c>
      <c r="J997" s="135"/>
    </row>
    <row r="998" spans="1:10" ht="16.5" customHeight="1" x14ac:dyDescent="0.25">
      <c r="A998" s="130" t="s">
        <v>7843</v>
      </c>
      <c r="B998" s="131" t="str">
        <f t="shared" si="15"/>
        <v>16224 - Steel Train Barn (TITP)</v>
      </c>
      <c r="C998" s="132" t="s">
        <v>1088</v>
      </c>
      <c r="D998" s="132" t="s">
        <v>1767</v>
      </c>
      <c r="E998" s="132" t="s">
        <v>1768</v>
      </c>
      <c r="F998" s="132" t="s">
        <v>145</v>
      </c>
      <c r="G998" s="133">
        <v>3000</v>
      </c>
      <c r="H998" s="132">
        <v>1998</v>
      </c>
      <c r="I998" s="134">
        <v>40725</v>
      </c>
      <c r="J998" s="135"/>
    </row>
    <row r="999" spans="1:10" ht="16.5" customHeight="1" x14ac:dyDescent="0.25">
      <c r="A999" s="130" t="s">
        <v>7844</v>
      </c>
      <c r="B999" s="131" t="str">
        <f t="shared" si="15"/>
        <v>16225 - Little Train Barn</v>
      </c>
      <c r="C999" s="132" t="s">
        <v>1088</v>
      </c>
      <c r="D999" s="132" t="s">
        <v>1769</v>
      </c>
      <c r="E999" s="132" t="s">
        <v>1770</v>
      </c>
      <c r="F999" s="132" t="s">
        <v>145</v>
      </c>
      <c r="G999" s="133">
        <v>400</v>
      </c>
      <c r="H999" s="132">
        <v>2008</v>
      </c>
      <c r="I999" s="134">
        <v>40725</v>
      </c>
      <c r="J999" s="135"/>
    </row>
    <row r="1000" spans="1:10" ht="16.5" customHeight="1" x14ac:dyDescent="0.25">
      <c r="A1000" s="130" t="s">
        <v>7845</v>
      </c>
      <c r="B1000" s="131" t="str">
        <f t="shared" si="15"/>
        <v>16226 - Restroom by the Pond</v>
      </c>
      <c r="C1000" s="132" t="s">
        <v>1088</v>
      </c>
      <c r="D1000" s="132" t="s">
        <v>1771</v>
      </c>
      <c r="E1000" s="132" t="s">
        <v>1770</v>
      </c>
      <c r="F1000" s="132" t="s">
        <v>145</v>
      </c>
      <c r="G1000" s="133">
        <v>600</v>
      </c>
      <c r="H1000" s="132">
        <v>2009</v>
      </c>
      <c r="I1000" s="134">
        <v>40725</v>
      </c>
      <c r="J1000" s="135"/>
    </row>
    <row r="1001" spans="1:10" ht="16.5" customHeight="1" x14ac:dyDescent="0.25">
      <c r="A1001" s="130" t="s">
        <v>7846</v>
      </c>
      <c r="B1001" s="131" t="str">
        <f t="shared" si="15"/>
        <v>16318 - Native American Village &amp; Mountain Man</v>
      </c>
      <c r="C1001" s="132" t="s">
        <v>1088</v>
      </c>
      <c r="D1001" s="132" t="s">
        <v>1772</v>
      </c>
      <c r="E1001" s="132" t="s">
        <v>1770</v>
      </c>
      <c r="F1001" s="132" t="s">
        <v>145</v>
      </c>
      <c r="G1001" s="133">
        <v>527</v>
      </c>
      <c r="H1001" s="132">
        <v>2010</v>
      </c>
      <c r="I1001" s="134">
        <v>40725</v>
      </c>
      <c r="J1001" s="135"/>
    </row>
    <row r="1002" spans="1:10" ht="16.5" customHeight="1" x14ac:dyDescent="0.25">
      <c r="A1002" s="130" t="s">
        <v>7847</v>
      </c>
      <c r="B1002" s="131" t="str">
        <f t="shared" si="15"/>
        <v>16319 - Storage Shed #2 (TITP)</v>
      </c>
      <c r="C1002" s="132" t="s">
        <v>1088</v>
      </c>
      <c r="D1002" s="132" t="s">
        <v>1773</v>
      </c>
      <c r="E1002" s="132" t="s">
        <v>1770</v>
      </c>
      <c r="F1002" s="132" t="s">
        <v>145</v>
      </c>
      <c r="G1002" s="133">
        <v>1750</v>
      </c>
      <c r="H1002" s="132">
        <v>2010</v>
      </c>
      <c r="I1002" s="134">
        <v>40725</v>
      </c>
      <c r="J1002" s="135"/>
    </row>
    <row r="1003" spans="1:10" ht="16.5" customHeight="1" x14ac:dyDescent="0.25">
      <c r="A1003" s="130" t="s">
        <v>7848</v>
      </c>
      <c r="B1003" s="131" t="str">
        <f t="shared" si="15"/>
        <v>16320 - Pony Express Cabin</v>
      </c>
      <c r="C1003" s="132" t="s">
        <v>1088</v>
      </c>
      <c r="D1003" s="132" t="s">
        <v>1774</v>
      </c>
      <c r="E1003" s="132" t="s">
        <v>1770</v>
      </c>
      <c r="F1003" s="132" t="s">
        <v>145</v>
      </c>
      <c r="G1003" s="133">
        <v>238</v>
      </c>
      <c r="H1003" s="132">
        <v>2010</v>
      </c>
      <c r="I1003" s="134">
        <v>40725</v>
      </c>
      <c r="J1003" s="135"/>
    </row>
    <row r="1004" spans="1:10" ht="16.5" customHeight="1" x14ac:dyDescent="0.25">
      <c r="A1004" s="130" t="s">
        <v>7849</v>
      </c>
      <c r="B1004" s="131" t="str">
        <f t="shared" si="15"/>
        <v>16353 - Shop Storage - GSL</v>
      </c>
      <c r="C1004" s="132" t="s">
        <v>1088</v>
      </c>
      <c r="D1004" s="132" t="s">
        <v>1775</v>
      </c>
      <c r="E1004" s="132" t="s">
        <v>1776</v>
      </c>
      <c r="F1004" s="132" t="s">
        <v>993</v>
      </c>
      <c r="G1004" s="133">
        <v>4119</v>
      </c>
      <c r="H1004" s="132">
        <v>2010</v>
      </c>
      <c r="I1004" s="134">
        <v>40725</v>
      </c>
      <c r="J1004" s="135"/>
    </row>
    <row r="1005" spans="1:10" ht="16.5" customHeight="1" x14ac:dyDescent="0.25">
      <c r="A1005" s="130" t="s">
        <v>7850</v>
      </c>
      <c r="B1005" s="131" t="str">
        <f t="shared" si="15"/>
        <v>17103 - Visitors Center Great Salt Lake Marina</v>
      </c>
      <c r="C1005" s="132" t="s">
        <v>1088</v>
      </c>
      <c r="D1005" s="132" t="s">
        <v>1777</v>
      </c>
      <c r="E1005" s="132" t="s">
        <v>1778</v>
      </c>
      <c r="F1005" s="132" t="s">
        <v>993</v>
      </c>
      <c r="G1005" s="133">
        <v>1607</v>
      </c>
      <c r="H1005" s="132">
        <v>2013</v>
      </c>
      <c r="I1005" s="134">
        <v>41647</v>
      </c>
      <c r="J1005" s="135"/>
    </row>
    <row r="1006" spans="1:10" ht="16.5" customHeight="1" x14ac:dyDescent="0.25">
      <c r="A1006" s="130" t="s">
        <v>7851</v>
      </c>
      <c r="B1006" s="131" t="str">
        <f t="shared" si="15"/>
        <v>17104 - Day Use Docks Utah Lake State Park</v>
      </c>
      <c r="C1006" s="132" t="s">
        <v>1088</v>
      </c>
      <c r="D1006" s="132" t="s">
        <v>1779</v>
      </c>
      <c r="E1006" s="132" t="s">
        <v>1780</v>
      </c>
      <c r="F1006" s="132" t="s">
        <v>313</v>
      </c>
      <c r="G1006" s="133">
        <v>8190</v>
      </c>
      <c r="H1006" s="132">
        <v>2010</v>
      </c>
      <c r="I1006" s="134">
        <v>41652</v>
      </c>
      <c r="J1006" s="135"/>
    </row>
    <row r="1007" spans="1:10" ht="16.5" customHeight="1" x14ac:dyDescent="0.25">
      <c r="A1007" s="130" t="s">
        <v>7852</v>
      </c>
      <c r="B1007" s="131" t="str">
        <f t="shared" si="15"/>
        <v>17187 - 3 Shed Building</v>
      </c>
      <c r="C1007" s="132" t="s">
        <v>1088</v>
      </c>
      <c r="D1007" s="132" t="s">
        <v>1781</v>
      </c>
      <c r="E1007" s="135"/>
      <c r="F1007" s="135"/>
      <c r="G1007" s="133">
        <v>300</v>
      </c>
      <c r="H1007" s="132">
        <v>2013</v>
      </c>
      <c r="I1007" s="134">
        <v>41794</v>
      </c>
      <c r="J1007" s="135"/>
    </row>
    <row r="1008" spans="1:10" ht="16.5" customHeight="1" x14ac:dyDescent="0.25">
      <c r="A1008" s="130" t="s">
        <v>7853</v>
      </c>
      <c r="B1008" s="131" t="str">
        <f t="shared" si="15"/>
        <v>17188 - Residence East (Starvation)</v>
      </c>
      <c r="C1008" s="132" t="s">
        <v>1088</v>
      </c>
      <c r="D1008" s="132" t="s">
        <v>1782</v>
      </c>
      <c r="E1008" s="135"/>
      <c r="F1008" s="135"/>
      <c r="G1008" s="133">
        <v>3048</v>
      </c>
      <c r="H1008" s="132">
        <v>2013</v>
      </c>
      <c r="I1008" s="134">
        <v>41794</v>
      </c>
      <c r="J1008" s="135"/>
    </row>
    <row r="1009" spans="1:10" ht="16.5" customHeight="1" x14ac:dyDescent="0.25">
      <c r="A1009" s="130" t="s">
        <v>7854</v>
      </c>
      <c r="B1009" s="131" t="str">
        <f t="shared" si="15"/>
        <v>17189 - Pumphouse Lower</v>
      </c>
      <c r="C1009" s="132" t="s">
        <v>1088</v>
      </c>
      <c r="D1009" s="132" t="s">
        <v>1783</v>
      </c>
      <c r="E1009" s="135"/>
      <c r="F1009" s="135"/>
      <c r="G1009" s="133">
        <v>200</v>
      </c>
      <c r="H1009" s="132">
        <v>2013</v>
      </c>
      <c r="I1009" s="134">
        <v>41794</v>
      </c>
      <c r="J1009" s="135"/>
    </row>
    <row r="1010" spans="1:10" ht="16.5" customHeight="1" x14ac:dyDescent="0.25">
      <c r="A1010" s="130" t="s">
        <v>7855</v>
      </c>
      <c r="B1010" s="131" t="str">
        <f t="shared" si="15"/>
        <v>17190 - Pumphouse Upper</v>
      </c>
      <c r="C1010" s="132" t="s">
        <v>1088</v>
      </c>
      <c r="D1010" s="132" t="s">
        <v>1784</v>
      </c>
      <c r="E1010" s="135"/>
      <c r="F1010" s="135"/>
      <c r="G1010" s="133">
        <v>200</v>
      </c>
      <c r="H1010" s="132">
        <v>2013</v>
      </c>
      <c r="I1010" s="134">
        <v>41794</v>
      </c>
      <c r="J1010" s="135"/>
    </row>
    <row r="1011" spans="1:10" ht="16.5" customHeight="1" x14ac:dyDescent="0.25">
      <c r="A1011" s="130" t="s">
        <v>7856</v>
      </c>
      <c r="B1011" s="131" t="str">
        <f t="shared" si="15"/>
        <v>17191 - (2) Storage Unit</v>
      </c>
      <c r="C1011" s="132" t="s">
        <v>1088</v>
      </c>
      <c r="D1011" s="132" t="s">
        <v>1785</v>
      </c>
      <c r="E1011" s="135"/>
      <c r="F1011" s="135"/>
      <c r="G1011" s="133">
        <v>480</v>
      </c>
      <c r="H1011" s="132">
        <v>2013</v>
      </c>
      <c r="I1011" s="134">
        <v>41794</v>
      </c>
      <c r="J1011" s="135"/>
    </row>
    <row r="1012" spans="1:10" ht="16.5" customHeight="1" x14ac:dyDescent="0.25">
      <c r="A1012" s="130" t="s">
        <v>7857</v>
      </c>
      <c r="B1012" s="131" t="str">
        <f t="shared" si="15"/>
        <v>17192 - Maintenance Building Starvation</v>
      </c>
      <c r="C1012" s="132" t="s">
        <v>1088</v>
      </c>
      <c r="D1012" s="132" t="s">
        <v>1786</v>
      </c>
      <c r="E1012" s="135"/>
      <c r="F1012" s="135"/>
      <c r="G1012" s="133">
        <v>1650</v>
      </c>
      <c r="H1012" s="132">
        <v>2013</v>
      </c>
      <c r="I1012" s="134">
        <v>41794</v>
      </c>
      <c r="J1012" s="135"/>
    </row>
    <row r="1013" spans="1:10" ht="16.5" customHeight="1" x14ac:dyDescent="0.25">
      <c r="A1013" s="130" t="s">
        <v>7858</v>
      </c>
      <c r="B1013" s="131" t="str">
        <f t="shared" si="15"/>
        <v>17193 - Starvation Office Building</v>
      </c>
      <c r="C1013" s="132" t="s">
        <v>1088</v>
      </c>
      <c r="D1013" s="132" t="s">
        <v>1787</v>
      </c>
      <c r="E1013" s="135"/>
      <c r="F1013" s="135"/>
      <c r="G1013" s="133">
        <v>684</v>
      </c>
      <c r="H1013" s="132">
        <v>2013</v>
      </c>
      <c r="I1013" s="134">
        <v>41794</v>
      </c>
      <c r="J1013" s="135"/>
    </row>
    <row r="1014" spans="1:10" ht="16.5" customHeight="1" x14ac:dyDescent="0.25">
      <c r="A1014" s="130" t="s">
        <v>7859</v>
      </c>
      <c r="B1014" s="131" t="str">
        <f t="shared" si="15"/>
        <v>17194 - Steel Building Shelter</v>
      </c>
      <c r="C1014" s="132" t="s">
        <v>1088</v>
      </c>
      <c r="D1014" s="132" t="s">
        <v>1788</v>
      </c>
      <c r="E1014" s="135"/>
      <c r="F1014" s="135"/>
      <c r="G1014" s="133">
        <v>200</v>
      </c>
      <c r="H1014" s="132">
        <v>2013</v>
      </c>
      <c r="I1014" s="134">
        <v>41794</v>
      </c>
      <c r="J1014" s="135"/>
    </row>
    <row r="1015" spans="1:10" ht="16.5" customHeight="1" x14ac:dyDescent="0.25">
      <c r="A1015" s="130" t="s">
        <v>7860</v>
      </c>
      <c r="B1015" s="131" t="str">
        <f t="shared" si="15"/>
        <v>17195 - Pavillion, Group Campground</v>
      </c>
      <c r="C1015" s="132" t="s">
        <v>1088</v>
      </c>
      <c r="D1015" s="132" t="s">
        <v>1789</v>
      </c>
      <c r="E1015" s="135"/>
      <c r="F1015" s="135"/>
      <c r="G1015" s="133">
        <v>756</v>
      </c>
      <c r="H1015" s="132">
        <v>2013</v>
      </c>
      <c r="I1015" s="134">
        <v>41794</v>
      </c>
      <c r="J1015" s="135"/>
    </row>
    <row r="1016" spans="1:10" ht="16.5" customHeight="1" x14ac:dyDescent="0.25">
      <c r="A1016" s="130" t="s">
        <v>7861</v>
      </c>
      <c r="B1016" s="131" t="str">
        <f t="shared" si="15"/>
        <v>17196 - 4 Pavillions Jordan River OHV Center</v>
      </c>
      <c r="C1016" s="132" t="s">
        <v>1088</v>
      </c>
      <c r="D1016" s="132" t="s">
        <v>1790</v>
      </c>
      <c r="E1016" s="135"/>
      <c r="F1016" s="135"/>
      <c r="G1016" s="133">
        <v>3024</v>
      </c>
      <c r="H1016" s="132">
        <v>2013</v>
      </c>
      <c r="I1016" s="134">
        <v>41794</v>
      </c>
      <c r="J1016" s="135"/>
    </row>
    <row r="1017" spans="1:10" ht="16.5" customHeight="1" x14ac:dyDescent="0.25">
      <c r="A1017" s="130" t="s">
        <v>7862</v>
      </c>
      <c r="B1017" s="131" t="str">
        <f t="shared" si="15"/>
        <v>17197 - Jordan River OHV Ctr Maintenance Building</v>
      </c>
      <c r="C1017" s="132" t="s">
        <v>1088</v>
      </c>
      <c r="D1017" s="132" t="s">
        <v>1791</v>
      </c>
      <c r="E1017" s="135"/>
      <c r="F1017" s="135"/>
      <c r="G1017" s="133">
        <v>2400</v>
      </c>
      <c r="H1017" s="132">
        <v>2013</v>
      </c>
      <c r="I1017" s="134">
        <v>41794</v>
      </c>
      <c r="J1017" s="135"/>
    </row>
    <row r="1018" spans="1:10" ht="16.5" customHeight="1" x14ac:dyDescent="0.25">
      <c r="A1018" s="130" t="s">
        <v>7863</v>
      </c>
      <c r="B1018" s="131" t="str">
        <f t="shared" si="15"/>
        <v>17198 - Pinon Pine Cabin</v>
      </c>
      <c r="C1018" s="132" t="s">
        <v>1088</v>
      </c>
      <c r="D1018" s="132" t="s">
        <v>1792</v>
      </c>
      <c r="E1018" s="135"/>
      <c r="F1018" s="135"/>
      <c r="G1018" s="133">
        <v>288</v>
      </c>
      <c r="H1018" s="132">
        <v>2013</v>
      </c>
      <c r="I1018" s="134">
        <v>41794</v>
      </c>
      <c r="J1018" s="135"/>
    </row>
    <row r="1019" spans="1:10" ht="16.5" customHeight="1" x14ac:dyDescent="0.25">
      <c r="A1019" s="130" t="s">
        <v>7864</v>
      </c>
      <c r="B1019" s="131" t="str">
        <f t="shared" si="15"/>
        <v>17199 - Bristle Cone Cabin</v>
      </c>
      <c r="C1019" s="132" t="s">
        <v>1088</v>
      </c>
      <c r="D1019" s="132" t="s">
        <v>1793</v>
      </c>
      <c r="E1019" s="135"/>
      <c r="F1019" s="135"/>
      <c r="G1019" s="133">
        <v>288</v>
      </c>
      <c r="H1019" s="132">
        <v>2013</v>
      </c>
      <c r="I1019" s="134">
        <v>41794</v>
      </c>
      <c r="J1019" s="135"/>
    </row>
    <row r="1020" spans="1:10" ht="16.5" customHeight="1" x14ac:dyDescent="0.25">
      <c r="A1020" s="130" t="s">
        <v>7865</v>
      </c>
      <c r="B1020" s="131" t="str">
        <f t="shared" si="15"/>
        <v>17200 - Whitepine Cabin</v>
      </c>
      <c r="C1020" s="132" t="s">
        <v>1088</v>
      </c>
      <c r="D1020" s="132" t="s">
        <v>1794</v>
      </c>
      <c r="E1020" s="135"/>
      <c r="F1020" s="135"/>
      <c r="G1020" s="133">
        <v>288</v>
      </c>
      <c r="H1020" s="132">
        <v>2013</v>
      </c>
      <c r="I1020" s="134">
        <v>41794</v>
      </c>
      <c r="J1020" s="135"/>
    </row>
    <row r="1021" spans="1:10" ht="16.5" customHeight="1" x14ac:dyDescent="0.25">
      <c r="A1021" s="130" t="s">
        <v>7866</v>
      </c>
      <c r="B1021" s="131" t="str">
        <f t="shared" si="15"/>
        <v>17201 - Pioneer Restroom</v>
      </c>
      <c r="C1021" s="132" t="s">
        <v>1088</v>
      </c>
      <c r="D1021" s="132" t="s">
        <v>1795</v>
      </c>
      <c r="E1021" s="135"/>
      <c r="F1021" s="135"/>
      <c r="G1021" s="133">
        <v>1050</v>
      </c>
      <c r="H1021" s="132">
        <v>2013</v>
      </c>
      <c r="I1021" s="134">
        <v>41794</v>
      </c>
      <c r="J1021" s="135"/>
    </row>
    <row r="1022" spans="1:10" ht="16.5" customHeight="1" x14ac:dyDescent="0.25">
      <c r="A1022" s="130" t="s">
        <v>7867</v>
      </c>
      <c r="B1022" s="131" t="str">
        <f t="shared" si="15"/>
        <v>17203 - CXT Vault</v>
      </c>
      <c r="C1022" s="132" t="s">
        <v>1088</v>
      </c>
      <c r="D1022" s="132" t="s">
        <v>1796</v>
      </c>
      <c r="E1022" s="135"/>
      <c r="F1022" s="135"/>
      <c r="G1022" s="133">
        <v>180</v>
      </c>
      <c r="H1022" s="132">
        <v>2013</v>
      </c>
      <c r="I1022" s="134">
        <v>41794</v>
      </c>
      <c r="J1022" s="135"/>
    </row>
    <row r="1023" spans="1:10" ht="16.5" customHeight="1" x14ac:dyDescent="0.25">
      <c r="A1023" s="130" t="s">
        <v>7868</v>
      </c>
      <c r="B1023" s="131" t="str">
        <f t="shared" si="15"/>
        <v>17204 - Fertilizer Building</v>
      </c>
      <c r="C1023" s="132" t="s">
        <v>1088</v>
      </c>
      <c r="D1023" s="132" t="s">
        <v>1797</v>
      </c>
      <c r="E1023" s="135"/>
      <c r="F1023" s="135"/>
      <c r="G1023" s="133">
        <v>600</v>
      </c>
      <c r="H1023" s="132">
        <v>2013</v>
      </c>
      <c r="I1023" s="134">
        <v>41794</v>
      </c>
      <c r="J1023" s="135"/>
    </row>
    <row r="1024" spans="1:10" ht="16.5" customHeight="1" x14ac:dyDescent="0.25">
      <c r="A1024" s="130" t="s">
        <v>7869</v>
      </c>
      <c r="B1024" s="131" t="str">
        <f t="shared" si="15"/>
        <v>17205 - Nelson Barn/carpentry Shop</v>
      </c>
      <c r="C1024" s="132" t="s">
        <v>1088</v>
      </c>
      <c r="D1024" s="132" t="s">
        <v>1798</v>
      </c>
      <c r="E1024" s="135"/>
      <c r="F1024" s="135"/>
      <c r="G1024" s="133">
        <v>450</v>
      </c>
      <c r="H1024" s="132">
        <v>2013</v>
      </c>
      <c r="I1024" s="134">
        <v>41794</v>
      </c>
      <c r="J1024" s="135"/>
    </row>
    <row r="1025" spans="1:10" ht="16.5" customHeight="1" x14ac:dyDescent="0.25">
      <c r="A1025" s="130" t="s">
        <v>7870</v>
      </c>
      <c r="B1025" s="131" t="str">
        <f t="shared" si="15"/>
        <v>17206 - Blast Furnace Replica</v>
      </c>
      <c r="C1025" s="132" t="s">
        <v>1088</v>
      </c>
      <c r="D1025" s="132" t="s">
        <v>1799</v>
      </c>
      <c r="E1025" s="135"/>
      <c r="F1025" s="135"/>
      <c r="G1025" s="133">
        <v>800</v>
      </c>
      <c r="H1025" s="132">
        <v>2013</v>
      </c>
      <c r="I1025" s="134">
        <v>41794</v>
      </c>
      <c r="J1025" s="135"/>
    </row>
    <row r="1026" spans="1:10" ht="16.5" customHeight="1" x14ac:dyDescent="0.25">
      <c r="A1026" s="130" t="s">
        <v>7871</v>
      </c>
      <c r="B1026" s="131" t="str">
        <f t="shared" si="15"/>
        <v>17207 - Jensen Sawmill</v>
      </c>
      <c r="C1026" s="132" t="s">
        <v>1088</v>
      </c>
      <c r="D1026" s="132" t="s">
        <v>1800</v>
      </c>
      <c r="E1026" s="135"/>
      <c r="F1026" s="135"/>
      <c r="G1026" s="133">
        <v>1000</v>
      </c>
      <c r="H1026" s="132">
        <v>2013</v>
      </c>
      <c r="I1026" s="134">
        <v>41794</v>
      </c>
      <c r="J1026" s="135"/>
    </row>
    <row r="1027" spans="1:10" ht="16.5" customHeight="1" x14ac:dyDescent="0.25">
      <c r="A1027" s="130" t="s">
        <v>7872</v>
      </c>
      <c r="B1027" s="131" t="str">
        <f t="shared" si="15"/>
        <v>17208 - Overlook Pavillion</v>
      </c>
      <c r="C1027" s="132" t="s">
        <v>1088</v>
      </c>
      <c r="D1027" s="132" t="s">
        <v>1801</v>
      </c>
      <c r="E1027" s="135"/>
      <c r="F1027" s="135"/>
      <c r="G1027" s="133">
        <v>240</v>
      </c>
      <c r="H1027" s="132">
        <v>2013</v>
      </c>
      <c r="I1027" s="134">
        <v>41794</v>
      </c>
      <c r="J1027" s="135"/>
    </row>
    <row r="1028" spans="1:10" ht="16.5" customHeight="1" x14ac:dyDescent="0.25">
      <c r="A1028" s="130" t="s">
        <v>7873</v>
      </c>
      <c r="B1028" s="131" t="str">
        <f t="shared" ref="B1028:B1091" si="16">_xlfn.CONCAT(A1028," - ",D1028)</f>
        <v>17478 - Dead Horse Point Yurts (3)</v>
      </c>
      <c r="C1028" s="132" t="s">
        <v>1088</v>
      </c>
      <c r="D1028" s="132" t="s">
        <v>1802</v>
      </c>
      <c r="E1028" s="135"/>
      <c r="F1028" s="135"/>
      <c r="G1028" s="133">
        <v>930</v>
      </c>
      <c r="H1028" s="132">
        <v>2014</v>
      </c>
      <c r="I1028" s="134">
        <v>41891</v>
      </c>
      <c r="J1028" s="135"/>
    </row>
    <row r="1029" spans="1:10" ht="16.5" customHeight="1" x14ac:dyDescent="0.25">
      <c r="A1029" s="130" t="s">
        <v>7874</v>
      </c>
      <c r="B1029" s="131" t="str">
        <f t="shared" si="16"/>
        <v>17851 - Soldier Hollow pump building (s)</v>
      </c>
      <c r="C1029" s="132" t="s">
        <v>1088</v>
      </c>
      <c r="D1029" s="132" t="s">
        <v>1803</v>
      </c>
      <c r="E1029" s="132" t="s">
        <v>1804</v>
      </c>
      <c r="F1029" s="132" t="s">
        <v>1124</v>
      </c>
      <c r="G1029" s="133">
        <v>570</v>
      </c>
      <c r="H1029" s="132">
        <v>2004</v>
      </c>
      <c r="I1029" s="134">
        <v>42523</v>
      </c>
      <c r="J1029" s="135"/>
    </row>
    <row r="1030" spans="1:10" ht="16.5" customHeight="1" x14ac:dyDescent="0.25">
      <c r="A1030" s="130" t="s">
        <v>7875</v>
      </c>
      <c r="B1030" s="131" t="str">
        <f t="shared" si="16"/>
        <v>17852 - Wasatch Golf Garage 3 Sided</v>
      </c>
      <c r="C1030" s="132" t="s">
        <v>1088</v>
      </c>
      <c r="D1030" s="132" t="s">
        <v>1805</v>
      </c>
      <c r="E1030" s="132" t="s">
        <v>1806</v>
      </c>
      <c r="F1030" s="132" t="s">
        <v>1124</v>
      </c>
      <c r="G1030" s="133">
        <v>360</v>
      </c>
      <c r="H1030" s="132">
        <v>2004</v>
      </c>
      <c r="I1030" s="134">
        <v>42523</v>
      </c>
      <c r="J1030" s="135"/>
    </row>
    <row r="1031" spans="1:10" ht="16.5" customHeight="1" x14ac:dyDescent="0.25">
      <c r="A1031" s="130" t="s">
        <v>7876</v>
      </c>
      <c r="B1031" s="131" t="str">
        <f t="shared" si="16"/>
        <v>17857 - CXT Restroom Boat Ramp</v>
      </c>
      <c r="C1031" s="132" t="s">
        <v>1088</v>
      </c>
      <c r="D1031" s="132" t="s">
        <v>1807</v>
      </c>
      <c r="E1031" s="132" t="s">
        <v>1808</v>
      </c>
      <c r="F1031" s="132" t="s">
        <v>1091</v>
      </c>
      <c r="G1031" s="133">
        <v>160</v>
      </c>
      <c r="H1031" s="132">
        <v>2016</v>
      </c>
      <c r="I1031" s="134">
        <v>42528</v>
      </c>
      <c r="J1031" s="135"/>
    </row>
    <row r="1032" spans="1:10" ht="16.5" customHeight="1" x14ac:dyDescent="0.25">
      <c r="A1032" s="130" t="s">
        <v>7877</v>
      </c>
      <c r="B1032" s="131" t="str">
        <f t="shared" si="16"/>
        <v>17858 - CXT Restroom Lower Frary Peak Trail</v>
      </c>
      <c r="C1032" s="132" t="s">
        <v>1088</v>
      </c>
      <c r="D1032" s="132" t="s">
        <v>1809</v>
      </c>
      <c r="E1032" s="132" t="s">
        <v>1810</v>
      </c>
      <c r="F1032" s="132" t="s">
        <v>774</v>
      </c>
      <c r="G1032" s="133">
        <v>130</v>
      </c>
      <c r="H1032" s="132">
        <v>2015</v>
      </c>
      <c r="I1032" s="134">
        <v>42528</v>
      </c>
      <c r="J1032" s="135"/>
    </row>
    <row r="1033" spans="1:10" ht="16.5" customHeight="1" x14ac:dyDescent="0.25">
      <c r="A1033" s="130" t="s">
        <v>7878</v>
      </c>
      <c r="B1033" s="131" t="str">
        <f t="shared" si="16"/>
        <v>17859 - South Boat Ramp Restroom</v>
      </c>
      <c r="C1033" s="132" t="s">
        <v>1088</v>
      </c>
      <c r="D1033" s="132" t="s">
        <v>1811</v>
      </c>
      <c r="E1033" s="132" t="s">
        <v>1812</v>
      </c>
      <c r="F1033" s="132" t="s">
        <v>720</v>
      </c>
      <c r="G1033" s="133">
        <v>800</v>
      </c>
      <c r="H1033" s="132">
        <v>2011</v>
      </c>
      <c r="I1033" s="134">
        <v>42528</v>
      </c>
      <c r="J1033" s="135"/>
    </row>
    <row r="1034" spans="1:10" ht="16.5" customHeight="1" x14ac:dyDescent="0.25">
      <c r="A1034" s="130" t="s">
        <v>7879</v>
      </c>
      <c r="B1034" s="131" t="str">
        <f t="shared" si="16"/>
        <v>17861 - Campground CXT Restroom</v>
      </c>
      <c r="C1034" s="132" t="s">
        <v>1088</v>
      </c>
      <c r="D1034" s="132" t="s">
        <v>1813</v>
      </c>
      <c r="E1034" s="132" t="s">
        <v>1814</v>
      </c>
      <c r="F1034" s="132" t="s">
        <v>143</v>
      </c>
      <c r="G1034" s="133">
        <v>500</v>
      </c>
      <c r="H1034" s="132">
        <v>2015</v>
      </c>
      <c r="I1034" s="134">
        <v>42528</v>
      </c>
      <c r="J1034" s="135"/>
    </row>
    <row r="1035" spans="1:10" ht="16.5" customHeight="1" x14ac:dyDescent="0.25">
      <c r="A1035" s="130" t="s">
        <v>7880</v>
      </c>
      <c r="B1035" s="131" t="str">
        <f t="shared" si="16"/>
        <v>17862 - Rental Boat Docks</v>
      </c>
      <c r="C1035" s="132" t="s">
        <v>1088</v>
      </c>
      <c r="D1035" s="132" t="s">
        <v>1815</v>
      </c>
      <c r="E1035" s="132" t="s">
        <v>1292</v>
      </c>
      <c r="F1035" s="132" t="s">
        <v>313</v>
      </c>
      <c r="G1035" s="133">
        <v>5526</v>
      </c>
      <c r="H1035" s="132">
        <v>2015</v>
      </c>
      <c r="I1035" s="134">
        <v>42528</v>
      </c>
      <c r="J1035" s="135"/>
    </row>
    <row r="1036" spans="1:10" ht="16.5" customHeight="1" x14ac:dyDescent="0.25">
      <c r="A1036" s="130" t="s">
        <v>7881</v>
      </c>
      <c r="B1036" s="131" t="str">
        <f t="shared" si="16"/>
        <v>17863 - Entrance Station</v>
      </c>
      <c r="C1036" s="132" t="s">
        <v>1088</v>
      </c>
      <c r="D1036" s="132" t="s">
        <v>1450</v>
      </c>
      <c r="E1036" s="132" t="s">
        <v>1812</v>
      </c>
      <c r="F1036" s="132" t="s">
        <v>720</v>
      </c>
      <c r="G1036" s="133">
        <v>64</v>
      </c>
      <c r="H1036" s="132">
        <v>2015</v>
      </c>
      <c r="I1036" s="134">
        <v>42528</v>
      </c>
      <c r="J1036" s="135"/>
    </row>
    <row r="1037" spans="1:10" ht="16.5" customHeight="1" x14ac:dyDescent="0.25">
      <c r="A1037" s="130" t="s">
        <v>7882</v>
      </c>
      <c r="B1037" s="131" t="str">
        <f t="shared" si="16"/>
        <v>17864 - OHV Staging Area Restroom</v>
      </c>
      <c r="C1037" s="132" t="s">
        <v>1088</v>
      </c>
      <c r="D1037" s="132" t="s">
        <v>1816</v>
      </c>
      <c r="E1037" s="132" t="s">
        <v>1817</v>
      </c>
      <c r="F1037" s="132" t="s">
        <v>720</v>
      </c>
      <c r="G1037" s="133">
        <v>504</v>
      </c>
      <c r="H1037" s="132">
        <v>2009</v>
      </c>
      <c r="I1037" s="134">
        <v>42528</v>
      </c>
      <c r="J1037" s="135"/>
    </row>
    <row r="1038" spans="1:10" ht="16.5" customHeight="1" x14ac:dyDescent="0.25">
      <c r="A1038" s="130" t="s">
        <v>7883</v>
      </c>
      <c r="B1038" s="131" t="str">
        <f t="shared" si="16"/>
        <v>17865 - Cabin Tabby</v>
      </c>
      <c r="C1038" s="132" t="s">
        <v>1088</v>
      </c>
      <c r="D1038" s="132" t="s">
        <v>1818</v>
      </c>
      <c r="E1038" s="132" t="s">
        <v>1819</v>
      </c>
      <c r="F1038" s="132" t="s">
        <v>1166</v>
      </c>
      <c r="G1038" s="133">
        <v>288</v>
      </c>
      <c r="H1038" s="132">
        <v>2012</v>
      </c>
      <c r="I1038" s="134">
        <v>42528</v>
      </c>
      <c r="J1038" s="135"/>
    </row>
    <row r="1039" spans="1:10" ht="16.5" customHeight="1" x14ac:dyDescent="0.25">
      <c r="A1039" s="130" t="s">
        <v>7884</v>
      </c>
      <c r="B1039" s="131" t="str">
        <f t="shared" si="16"/>
        <v>17866 - Pavilion</v>
      </c>
      <c r="C1039" s="132" t="s">
        <v>1088</v>
      </c>
      <c r="D1039" s="132" t="s">
        <v>1820</v>
      </c>
      <c r="E1039" s="132" t="s">
        <v>1695</v>
      </c>
      <c r="F1039" s="132" t="s">
        <v>1166</v>
      </c>
      <c r="G1039" s="133">
        <v>2610</v>
      </c>
      <c r="H1039" s="132">
        <v>2015</v>
      </c>
      <c r="I1039" s="134">
        <v>42528</v>
      </c>
      <c r="J1039" s="135"/>
    </row>
    <row r="1040" spans="1:10" ht="16.5" customHeight="1" x14ac:dyDescent="0.25">
      <c r="A1040" s="130" t="s">
        <v>7885</v>
      </c>
      <c r="B1040" s="131" t="str">
        <f t="shared" si="16"/>
        <v>17867 - Cabin</v>
      </c>
      <c r="C1040" s="132" t="s">
        <v>1088</v>
      </c>
      <c r="D1040" s="132" t="s">
        <v>1821</v>
      </c>
      <c r="E1040" s="132" t="s">
        <v>1822</v>
      </c>
      <c r="F1040" s="132" t="s">
        <v>398</v>
      </c>
      <c r="G1040" s="133">
        <v>216</v>
      </c>
      <c r="H1040" s="132">
        <v>2012</v>
      </c>
      <c r="I1040" s="134">
        <v>42528</v>
      </c>
      <c r="J1040" s="135"/>
    </row>
    <row r="1041" spans="1:10" ht="16.5" customHeight="1" x14ac:dyDescent="0.25">
      <c r="A1041" s="130" t="s">
        <v>7886</v>
      </c>
      <c r="B1041" s="131" t="str">
        <f t="shared" si="16"/>
        <v>17869 - Cabin Black Tail</v>
      </c>
      <c r="C1041" s="132" t="s">
        <v>1088</v>
      </c>
      <c r="D1041" s="132" t="s">
        <v>1823</v>
      </c>
      <c r="E1041" s="132" t="s">
        <v>1819</v>
      </c>
      <c r="F1041" s="132" t="s">
        <v>1166</v>
      </c>
      <c r="G1041" s="133">
        <v>288</v>
      </c>
      <c r="H1041" s="132">
        <v>2012</v>
      </c>
      <c r="I1041" s="134">
        <v>42528</v>
      </c>
      <c r="J1041" s="135"/>
    </row>
    <row r="1042" spans="1:10" ht="16.5" customHeight="1" x14ac:dyDescent="0.25">
      <c r="A1042" s="130" t="s">
        <v>7887</v>
      </c>
      <c r="B1042" s="131" t="str">
        <f t="shared" si="16"/>
        <v>17870 - Cabin Kings Peak</v>
      </c>
      <c r="C1042" s="132" t="s">
        <v>1088</v>
      </c>
      <c r="D1042" s="132" t="s">
        <v>1824</v>
      </c>
      <c r="E1042" s="132" t="s">
        <v>1819</v>
      </c>
      <c r="F1042" s="132" t="s">
        <v>1166</v>
      </c>
      <c r="G1042" s="133">
        <v>288</v>
      </c>
      <c r="H1042" s="132">
        <v>2012</v>
      </c>
      <c r="I1042" s="134">
        <v>42528</v>
      </c>
      <c r="J1042" s="135"/>
    </row>
    <row r="1043" spans="1:10" ht="16.5" customHeight="1" x14ac:dyDescent="0.25">
      <c r="A1043" s="130" t="s">
        <v>7888</v>
      </c>
      <c r="B1043" s="131" t="str">
        <f t="shared" si="16"/>
        <v>17871 - Beach Campground Restroom</v>
      </c>
      <c r="C1043" s="132" t="s">
        <v>1088</v>
      </c>
      <c r="D1043" s="132" t="s">
        <v>1825</v>
      </c>
      <c r="E1043" s="132" t="s">
        <v>1819</v>
      </c>
      <c r="F1043" s="132" t="s">
        <v>1166</v>
      </c>
      <c r="G1043" s="133">
        <v>950</v>
      </c>
      <c r="H1043" s="132">
        <v>2012</v>
      </c>
      <c r="I1043" s="134">
        <v>42527</v>
      </c>
      <c r="J1043" s="135"/>
    </row>
    <row r="1044" spans="1:10" ht="16.5" customHeight="1" x14ac:dyDescent="0.25">
      <c r="A1044" s="130" t="s">
        <v>7889</v>
      </c>
      <c r="B1044" s="131" t="str">
        <f t="shared" si="16"/>
        <v>17872 - Restroom Beach Day Use</v>
      </c>
      <c r="C1044" s="132" t="s">
        <v>1088</v>
      </c>
      <c r="D1044" s="132" t="s">
        <v>1826</v>
      </c>
      <c r="E1044" s="132" t="s">
        <v>1819</v>
      </c>
      <c r="F1044" s="132" t="s">
        <v>1166</v>
      </c>
      <c r="G1044" s="133">
        <v>625</v>
      </c>
      <c r="H1044" s="132">
        <v>2012</v>
      </c>
      <c r="I1044" s="134">
        <v>42527</v>
      </c>
      <c r="J1044" s="135"/>
    </row>
    <row r="1045" spans="1:10" ht="16.5" customHeight="1" x14ac:dyDescent="0.25">
      <c r="A1045" s="130" t="s">
        <v>7890</v>
      </c>
      <c r="B1045" s="131" t="str">
        <f t="shared" si="16"/>
        <v>17873 - Mountain View Restroom</v>
      </c>
      <c r="C1045" s="132" t="s">
        <v>1088</v>
      </c>
      <c r="D1045" s="132" t="s">
        <v>1827</v>
      </c>
      <c r="E1045" s="132" t="s">
        <v>1819</v>
      </c>
      <c r="F1045" s="132" t="s">
        <v>1166</v>
      </c>
      <c r="G1045" s="133">
        <v>1392</v>
      </c>
      <c r="H1045" s="132">
        <v>2012</v>
      </c>
      <c r="I1045" s="134">
        <v>42527</v>
      </c>
      <c r="J1045" s="135"/>
    </row>
    <row r="1046" spans="1:10" ht="16.5" customHeight="1" x14ac:dyDescent="0.25">
      <c r="A1046" s="130" t="s">
        <v>7891</v>
      </c>
      <c r="B1046" s="131" t="str">
        <f t="shared" si="16"/>
        <v>17874 - Concession Building</v>
      </c>
      <c r="C1046" s="132" t="s">
        <v>1088</v>
      </c>
      <c r="D1046" s="132" t="s">
        <v>1828</v>
      </c>
      <c r="E1046" s="132" t="s">
        <v>1695</v>
      </c>
      <c r="F1046" s="132" t="s">
        <v>1166</v>
      </c>
      <c r="G1046" s="133">
        <v>480</v>
      </c>
      <c r="H1046" s="132">
        <v>2012</v>
      </c>
      <c r="I1046" s="134">
        <v>42527</v>
      </c>
      <c r="J1046" s="135"/>
    </row>
    <row r="1047" spans="1:10" ht="16.5" customHeight="1" x14ac:dyDescent="0.25">
      <c r="A1047" s="130" t="s">
        <v>7892</v>
      </c>
      <c r="B1047" s="131" t="str">
        <f t="shared" si="16"/>
        <v>17881 - Storage Building</v>
      </c>
      <c r="C1047" s="132" t="s">
        <v>1088</v>
      </c>
      <c r="D1047" s="132" t="s">
        <v>1829</v>
      </c>
      <c r="E1047" s="132" t="s">
        <v>1830</v>
      </c>
      <c r="F1047" s="132" t="s">
        <v>983</v>
      </c>
      <c r="G1047" s="133">
        <v>1800</v>
      </c>
      <c r="H1047" s="132">
        <v>2016</v>
      </c>
      <c r="I1047" s="134">
        <v>42530</v>
      </c>
      <c r="J1047" s="135"/>
    </row>
    <row r="1048" spans="1:10" ht="16.5" customHeight="1" x14ac:dyDescent="0.25">
      <c r="A1048" s="130" t="s">
        <v>7893</v>
      </c>
      <c r="B1048" s="131" t="str">
        <f t="shared" si="16"/>
        <v>17882 - Artifact Storage Building</v>
      </c>
      <c r="C1048" s="132" t="s">
        <v>1088</v>
      </c>
      <c r="D1048" s="132" t="s">
        <v>1831</v>
      </c>
      <c r="E1048" s="132" t="s">
        <v>1832</v>
      </c>
      <c r="F1048" s="132" t="s">
        <v>315</v>
      </c>
      <c r="G1048" s="133">
        <v>2400</v>
      </c>
      <c r="H1048" s="132">
        <v>2016</v>
      </c>
      <c r="I1048" s="134">
        <v>42530</v>
      </c>
      <c r="J1048" s="135"/>
    </row>
    <row r="1049" spans="1:10" ht="16.5" customHeight="1" x14ac:dyDescent="0.25">
      <c r="A1049" s="130" t="s">
        <v>7894</v>
      </c>
      <c r="B1049" s="131" t="str">
        <f t="shared" si="16"/>
        <v>17883 - Storage Building</v>
      </c>
      <c r="C1049" s="132" t="s">
        <v>1088</v>
      </c>
      <c r="D1049" s="132" t="s">
        <v>1829</v>
      </c>
      <c r="E1049" s="132" t="s">
        <v>1819</v>
      </c>
      <c r="F1049" s="132" t="s">
        <v>1166</v>
      </c>
      <c r="G1049" s="133">
        <v>841</v>
      </c>
      <c r="H1049" s="132">
        <v>2016</v>
      </c>
      <c r="I1049" s="134">
        <v>42530</v>
      </c>
      <c r="J1049" s="135"/>
    </row>
    <row r="1050" spans="1:10" ht="16.5" customHeight="1" x14ac:dyDescent="0.25">
      <c r="A1050" s="130" t="s">
        <v>7895</v>
      </c>
      <c r="B1050" s="131" t="str">
        <f t="shared" si="16"/>
        <v>17884 - Boat Docks</v>
      </c>
      <c r="C1050" s="132" t="s">
        <v>1088</v>
      </c>
      <c r="D1050" s="132" t="s">
        <v>1833</v>
      </c>
      <c r="E1050" s="132" t="s">
        <v>1834</v>
      </c>
      <c r="F1050" s="132" t="s">
        <v>720</v>
      </c>
      <c r="G1050" s="133">
        <v>1704</v>
      </c>
      <c r="H1050" s="132">
        <v>1970</v>
      </c>
      <c r="I1050" s="134">
        <v>42529</v>
      </c>
      <c r="J1050" s="135"/>
    </row>
    <row r="1051" spans="1:10" ht="16.5" customHeight="1" x14ac:dyDescent="0.25">
      <c r="A1051" s="130" t="s">
        <v>7896</v>
      </c>
      <c r="B1051" s="131" t="str">
        <f t="shared" si="16"/>
        <v>17885 - Fishing Pier</v>
      </c>
      <c r="C1051" s="132" t="s">
        <v>1088</v>
      </c>
      <c r="D1051" s="132" t="s">
        <v>1835</v>
      </c>
      <c r="E1051" s="132" t="s">
        <v>1836</v>
      </c>
      <c r="F1051" s="132" t="s">
        <v>144</v>
      </c>
      <c r="G1051" s="133">
        <v>720</v>
      </c>
      <c r="H1051" s="132">
        <v>2009</v>
      </c>
      <c r="I1051" s="134">
        <v>42529</v>
      </c>
      <c r="J1051" s="135"/>
    </row>
    <row r="1052" spans="1:10" ht="16.5" customHeight="1" x14ac:dyDescent="0.25">
      <c r="A1052" s="130" t="s">
        <v>7897</v>
      </c>
      <c r="B1052" s="131" t="str">
        <f t="shared" si="16"/>
        <v>17886 - Cart Shed #2</v>
      </c>
      <c r="C1052" s="132" t="s">
        <v>1088</v>
      </c>
      <c r="D1052" s="132" t="s">
        <v>1837</v>
      </c>
      <c r="E1052" s="132" t="s">
        <v>1838</v>
      </c>
      <c r="F1052" s="132" t="s">
        <v>826</v>
      </c>
      <c r="G1052" s="133">
        <v>4250</v>
      </c>
      <c r="H1052" s="132">
        <v>2015</v>
      </c>
      <c r="I1052" s="134">
        <v>42530</v>
      </c>
      <c r="J1052" s="135"/>
    </row>
    <row r="1053" spans="1:10" ht="16.5" customHeight="1" x14ac:dyDescent="0.25">
      <c r="A1053" s="130" t="s">
        <v>7898</v>
      </c>
      <c r="B1053" s="131" t="str">
        <f t="shared" si="16"/>
        <v>17899 - Entrance Station</v>
      </c>
      <c r="C1053" s="132" t="s">
        <v>1088</v>
      </c>
      <c r="D1053" s="132" t="s">
        <v>1450</v>
      </c>
      <c r="E1053" s="132" t="s">
        <v>1839</v>
      </c>
      <c r="F1053" s="132" t="s">
        <v>514</v>
      </c>
      <c r="G1053" s="133">
        <v>48</v>
      </c>
      <c r="H1053" s="132">
        <v>2016</v>
      </c>
      <c r="I1053" s="134">
        <v>42531</v>
      </c>
      <c r="J1053" s="135"/>
    </row>
    <row r="1054" spans="1:10" ht="16.5" customHeight="1" x14ac:dyDescent="0.25">
      <c r="A1054" s="130" t="s">
        <v>7899</v>
      </c>
      <c r="B1054" s="131" t="str">
        <f t="shared" si="16"/>
        <v>17900 - Boat Ramp Vault Restroom</v>
      </c>
      <c r="C1054" s="132" t="s">
        <v>1088</v>
      </c>
      <c r="D1054" s="132" t="s">
        <v>1840</v>
      </c>
      <c r="E1054" s="132" t="s">
        <v>1841</v>
      </c>
      <c r="F1054" s="132" t="s">
        <v>1166</v>
      </c>
      <c r="G1054" s="133">
        <v>72</v>
      </c>
      <c r="H1054" s="132">
        <v>2016</v>
      </c>
      <c r="I1054" s="134">
        <v>42531</v>
      </c>
      <c r="J1054" s="135"/>
    </row>
    <row r="1055" spans="1:10" ht="16.5" customHeight="1" x14ac:dyDescent="0.25">
      <c r="A1055" s="130" t="s">
        <v>7900</v>
      </c>
      <c r="B1055" s="131" t="str">
        <f t="shared" si="16"/>
        <v>17901 - 2nd Entrance Station</v>
      </c>
      <c r="C1055" s="132" t="s">
        <v>1088</v>
      </c>
      <c r="D1055" s="132" t="s">
        <v>1842</v>
      </c>
      <c r="E1055" s="132" t="s">
        <v>1589</v>
      </c>
      <c r="F1055" s="132" t="s">
        <v>720</v>
      </c>
      <c r="G1055" s="133">
        <v>168</v>
      </c>
      <c r="H1055" s="132">
        <v>2016</v>
      </c>
      <c r="I1055" s="134">
        <v>42531</v>
      </c>
      <c r="J1055" s="135"/>
    </row>
    <row r="1056" spans="1:10" ht="16.5" customHeight="1" x14ac:dyDescent="0.25">
      <c r="A1056" s="130" t="s">
        <v>7901</v>
      </c>
      <c r="B1056" s="131" t="str">
        <f t="shared" si="16"/>
        <v>17902 - Pavilion</v>
      </c>
      <c r="C1056" s="132" t="s">
        <v>1088</v>
      </c>
      <c r="D1056" s="132" t="s">
        <v>1820</v>
      </c>
      <c r="E1056" s="132" t="s">
        <v>1843</v>
      </c>
      <c r="F1056" s="132" t="s">
        <v>1186</v>
      </c>
      <c r="G1056" s="133">
        <v>1125</v>
      </c>
      <c r="H1056" s="132">
        <v>2016</v>
      </c>
      <c r="I1056" s="134">
        <v>42531</v>
      </c>
      <c r="J1056" s="135"/>
    </row>
    <row r="1057" spans="1:10" ht="16.5" customHeight="1" x14ac:dyDescent="0.25">
      <c r="A1057" s="130" t="s">
        <v>7902</v>
      </c>
      <c r="B1057" s="131" t="str">
        <f t="shared" si="16"/>
        <v>17903 - Group Use Pavilion Indian Bay</v>
      </c>
      <c r="C1057" s="132" t="s">
        <v>1088</v>
      </c>
      <c r="D1057" s="132" t="s">
        <v>1844</v>
      </c>
      <c r="E1057" s="132" t="s">
        <v>1841</v>
      </c>
      <c r="F1057" s="132" t="s">
        <v>1166</v>
      </c>
      <c r="G1057" s="133">
        <v>784</v>
      </c>
      <c r="H1057" s="132">
        <v>2016</v>
      </c>
      <c r="I1057" s="134">
        <v>42531</v>
      </c>
      <c r="J1057" s="135"/>
    </row>
    <row r="1058" spans="1:10" ht="16.5" customHeight="1" x14ac:dyDescent="0.25">
      <c r="A1058" s="130" t="s">
        <v>7903</v>
      </c>
      <c r="B1058" s="131" t="str">
        <f t="shared" si="16"/>
        <v>17904 - Group Use Pavilion Oasis Campground</v>
      </c>
      <c r="C1058" s="132" t="s">
        <v>1088</v>
      </c>
      <c r="D1058" s="132" t="s">
        <v>1845</v>
      </c>
      <c r="E1058" s="132" t="s">
        <v>1846</v>
      </c>
      <c r="F1058" s="132" t="s">
        <v>1204</v>
      </c>
      <c r="G1058" s="133">
        <v>1056</v>
      </c>
      <c r="H1058" s="132">
        <v>2016</v>
      </c>
      <c r="I1058" s="134">
        <v>42531</v>
      </c>
      <c r="J1058" s="135"/>
    </row>
    <row r="1059" spans="1:10" ht="16.5" customHeight="1" x14ac:dyDescent="0.25">
      <c r="A1059" s="130" t="s">
        <v>7904</v>
      </c>
      <c r="B1059" s="131" t="str">
        <f t="shared" si="16"/>
        <v>17913 - Cottonwood West Restroom Rendezvous Beach</v>
      </c>
      <c r="C1059" s="132" t="s">
        <v>1088</v>
      </c>
      <c r="D1059" s="132" t="s">
        <v>1847</v>
      </c>
      <c r="E1059" s="132" t="s">
        <v>1848</v>
      </c>
      <c r="F1059" s="132" t="s">
        <v>1226</v>
      </c>
      <c r="G1059" s="133">
        <v>839</v>
      </c>
      <c r="H1059" s="132">
        <v>2016</v>
      </c>
      <c r="I1059" s="134">
        <v>42534</v>
      </c>
      <c r="J1059" s="135"/>
    </row>
    <row r="1060" spans="1:10" ht="16.5" customHeight="1" x14ac:dyDescent="0.25">
      <c r="A1060" s="130" t="s">
        <v>7905</v>
      </c>
      <c r="B1060" s="131" t="str">
        <f t="shared" si="16"/>
        <v>17914 - Willow East Restroom Rendezvous Beach</v>
      </c>
      <c r="C1060" s="132" t="s">
        <v>1088</v>
      </c>
      <c r="D1060" s="132" t="s">
        <v>1849</v>
      </c>
      <c r="E1060" s="132" t="s">
        <v>1848</v>
      </c>
      <c r="F1060" s="132" t="s">
        <v>1226</v>
      </c>
      <c r="G1060" s="133">
        <v>839</v>
      </c>
      <c r="H1060" s="132">
        <v>2016</v>
      </c>
      <c r="I1060" s="134">
        <v>42534</v>
      </c>
      <c r="J1060" s="135"/>
    </row>
    <row r="1061" spans="1:10" ht="16.5" customHeight="1" x14ac:dyDescent="0.25">
      <c r="A1061" s="130" t="s">
        <v>7906</v>
      </c>
      <c r="B1061" s="131" t="str">
        <f t="shared" si="16"/>
        <v>17915 - Day Use Pavilion West Rendezvous Beach</v>
      </c>
      <c r="C1061" s="132" t="s">
        <v>1088</v>
      </c>
      <c r="D1061" s="132" t="s">
        <v>1850</v>
      </c>
      <c r="E1061" s="132" t="s">
        <v>1848</v>
      </c>
      <c r="F1061" s="132" t="s">
        <v>1226</v>
      </c>
      <c r="G1061" s="133">
        <v>484</v>
      </c>
      <c r="H1061" s="132">
        <v>2016</v>
      </c>
      <c r="I1061" s="134">
        <v>42534</v>
      </c>
      <c r="J1061" s="135"/>
    </row>
    <row r="1062" spans="1:10" ht="16.5" customHeight="1" x14ac:dyDescent="0.25">
      <c r="A1062" s="130" t="s">
        <v>7907</v>
      </c>
      <c r="B1062" s="131" t="str">
        <f t="shared" si="16"/>
        <v>18043 - Golf Cart Garage (TITP)</v>
      </c>
      <c r="C1062" s="132" t="s">
        <v>1088</v>
      </c>
      <c r="D1062" s="132" t="s">
        <v>1851</v>
      </c>
      <c r="E1062" s="132" t="s">
        <v>1852</v>
      </c>
      <c r="F1062" s="132" t="s">
        <v>145</v>
      </c>
      <c r="G1062" s="133">
        <v>792</v>
      </c>
      <c r="H1062" s="132">
        <v>2016</v>
      </c>
      <c r="I1062" s="134">
        <v>42766</v>
      </c>
      <c r="J1062" s="135"/>
    </row>
    <row r="1063" spans="1:10" ht="16.5" customHeight="1" x14ac:dyDescent="0.25">
      <c r="A1063" s="130" t="s">
        <v>7908</v>
      </c>
      <c r="B1063" s="131" t="str">
        <f t="shared" si="16"/>
        <v>18044 - TeePee (TITP)</v>
      </c>
      <c r="C1063" s="132" t="s">
        <v>1088</v>
      </c>
      <c r="D1063" s="132" t="s">
        <v>1853</v>
      </c>
      <c r="E1063" s="132" t="s">
        <v>1852</v>
      </c>
      <c r="F1063" s="132" t="s">
        <v>145</v>
      </c>
      <c r="G1063" s="133">
        <v>1809</v>
      </c>
      <c r="H1063" s="132">
        <v>2015</v>
      </c>
      <c r="I1063" s="134">
        <v>42766</v>
      </c>
      <c r="J1063" s="135"/>
    </row>
    <row r="1064" spans="1:10" ht="16.5" customHeight="1" x14ac:dyDescent="0.25">
      <c r="A1064" s="130" t="s">
        <v>7909</v>
      </c>
      <c r="B1064" s="131" t="str">
        <f t="shared" si="16"/>
        <v>18045 - Train Barn</v>
      </c>
      <c r="C1064" s="132" t="s">
        <v>1088</v>
      </c>
      <c r="D1064" s="132" t="s">
        <v>1854</v>
      </c>
      <c r="E1064" s="132" t="s">
        <v>1852</v>
      </c>
      <c r="F1064" s="132" t="s">
        <v>145</v>
      </c>
      <c r="G1064" s="133">
        <v>2400</v>
      </c>
      <c r="H1064" s="132">
        <v>2016</v>
      </c>
      <c r="I1064" s="134">
        <v>42766</v>
      </c>
      <c r="J1064" s="135"/>
    </row>
    <row r="1065" spans="1:10" ht="16.5" customHeight="1" x14ac:dyDescent="0.25">
      <c r="A1065" s="130" t="s">
        <v>7910</v>
      </c>
      <c r="B1065" s="131" t="str">
        <f t="shared" si="16"/>
        <v>18046 - Treasure House (TITP)</v>
      </c>
      <c r="C1065" s="132" t="s">
        <v>1088</v>
      </c>
      <c r="D1065" s="132" t="s">
        <v>1855</v>
      </c>
      <c r="E1065" s="132" t="s">
        <v>1852</v>
      </c>
      <c r="F1065" s="132" t="s">
        <v>145</v>
      </c>
      <c r="G1065" s="133">
        <v>2800</v>
      </c>
      <c r="H1065" s="132">
        <v>2015</v>
      </c>
      <c r="I1065" s="134">
        <v>42766</v>
      </c>
      <c r="J1065" s="135"/>
    </row>
    <row r="1066" spans="1:10" ht="16.5" customHeight="1" x14ac:dyDescent="0.25">
      <c r="A1066" s="130" t="s">
        <v>7911</v>
      </c>
      <c r="B1066" s="131" t="str">
        <f t="shared" si="16"/>
        <v>18075 - Boat Storage Building 1 Jordanelle Teir 4247</v>
      </c>
      <c r="C1066" s="132" t="s">
        <v>1088</v>
      </c>
      <c r="D1066" s="132" t="s">
        <v>1856</v>
      </c>
      <c r="E1066" s="132" t="s">
        <v>1857</v>
      </c>
      <c r="F1066" s="132" t="s">
        <v>717</v>
      </c>
      <c r="G1066" s="133">
        <v>20000</v>
      </c>
      <c r="H1066" s="132">
        <v>2011</v>
      </c>
      <c r="I1066" s="134">
        <v>42754</v>
      </c>
      <c r="J1066" s="135"/>
    </row>
    <row r="1067" spans="1:10" ht="16.5" customHeight="1" x14ac:dyDescent="0.25">
      <c r="A1067" s="130" t="s">
        <v>7912</v>
      </c>
      <c r="B1067" s="131" t="str">
        <f t="shared" si="16"/>
        <v>18076 - Storage Building H Jordanelle Tier 4247</v>
      </c>
      <c r="C1067" s="132" t="s">
        <v>1088</v>
      </c>
      <c r="D1067" s="132" t="s">
        <v>1858</v>
      </c>
      <c r="E1067" s="132" t="s">
        <v>1857</v>
      </c>
      <c r="F1067" s="132" t="s">
        <v>717</v>
      </c>
      <c r="G1067" s="133">
        <v>20000</v>
      </c>
      <c r="H1067" s="132">
        <v>2011</v>
      </c>
      <c r="I1067" s="134">
        <v>42754</v>
      </c>
      <c r="J1067" s="135"/>
    </row>
    <row r="1068" spans="1:10" ht="16.5" customHeight="1" x14ac:dyDescent="0.25">
      <c r="A1068" s="130" t="s">
        <v>7913</v>
      </c>
      <c r="B1068" s="131" t="str">
        <f t="shared" si="16"/>
        <v>18096 - Rockport Office Addition</v>
      </c>
      <c r="C1068" s="132" t="s">
        <v>1088</v>
      </c>
      <c r="D1068" s="132" t="s">
        <v>1859</v>
      </c>
      <c r="E1068" s="132" t="s">
        <v>1270</v>
      </c>
      <c r="F1068" s="132" t="s">
        <v>1271</v>
      </c>
      <c r="G1068" s="133">
        <v>1080</v>
      </c>
      <c r="H1068" s="132">
        <v>2017</v>
      </c>
      <c r="I1068" s="134">
        <v>42780</v>
      </c>
      <c r="J1068" s="135"/>
    </row>
    <row r="1069" spans="1:10" ht="16.5" customHeight="1" x14ac:dyDescent="0.25">
      <c r="A1069" s="130" t="s">
        <v>7914</v>
      </c>
      <c r="B1069" s="131" t="str">
        <f t="shared" si="16"/>
        <v>18097 - Deer Creek Office Building</v>
      </c>
      <c r="C1069" s="132" t="s">
        <v>1088</v>
      </c>
      <c r="D1069" s="132" t="s">
        <v>1860</v>
      </c>
      <c r="E1069" s="132" t="s">
        <v>1861</v>
      </c>
      <c r="F1069" s="132" t="s">
        <v>1517</v>
      </c>
      <c r="G1069" s="133">
        <v>1200</v>
      </c>
      <c r="H1069" s="132">
        <v>2017</v>
      </c>
      <c r="I1069" s="134">
        <v>42780</v>
      </c>
      <c r="J1069" s="135"/>
    </row>
    <row r="1070" spans="1:10" ht="16.5" customHeight="1" x14ac:dyDescent="0.25">
      <c r="A1070" s="130" t="s">
        <v>7915</v>
      </c>
      <c r="B1070" s="131" t="str">
        <f t="shared" si="16"/>
        <v>18109 - Vault Restroom North Beach Double</v>
      </c>
      <c r="C1070" s="132" t="s">
        <v>1088</v>
      </c>
      <c r="D1070" s="132" t="s">
        <v>1862</v>
      </c>
      <c r="E1070" s="132" t="s">
        <v>1863</v>
      </c>
      <c r="F1070" s="132" t="s">
        <v>1864</v>
      </c>
      <c r="G1070" s="133">
        <v>126</v>
      </c>
      <c r="H1070" s="132">
        <v>2016</v>
      </c>
      <c r="I1070" s="134">
        <v>42872</v>
      </c>
      <c r="J1070" s="135"/>
    </row>
    <row r="1071" spans="1:10" ht="16.5" customHeight="1" x14ac:dyDescent="0.25">
      <c r="A1071" s="130" t="s">
        <v>7916</v>
      </c>
      <c r="B1071" s="131" t="str">
        <f t="shared" si="16"/>
        <v>18110 - Vault Restroom Boat Ramp Single</v>
      </c>
      <c r="C1071" s="132" t="s">
        <v>1088</v>
      </c>
      <c r="D1071" s="132" t="s">
        <v>1865</v>
      </c>
      <c r="E1071" s="132" t="s">
        <v>1863</v>
      </c>
      <c r="F1071" s="132" t="s">
        <v>1864</v>
      </c>
      <c r="G1071" s="133">
        <v>72</v>
      </c>
      <c r="H1071" s="132">
        <v>2016</v>
      </c>
      <c r="I1071" s="134">
        <v>42872</v>
      </c>
      <c r="J1071" s="135"/>
    </row>
    <row r="1072" spans="1:10" ht="16.5" customHeight="1" x14ac:dyDescent="0.25">
      <c r="A1072" s="130" t="s">
        <v>7917</v>
      </c>
      <c r="B1072" s="131" t="str">
        <f t="shared" si="16"/>
        <v>18118 - Restroom #1 Sandpit Campground w/Showers</v>
      </c>
      <c r="C1072" s="132" t="s">
        <v>1088</v>
      </c>
      <c r="D1072" s="132" t="s">
        <v>1866</v>
      </c>
      <c r="E1072" s="132" t="s">
        <v>1589</v>
      </c>
      <c r="F1072" s="132" t="s">
        <v>720</v>
      </c>
      <c r="G1072" s="133">
        <v>500</v>
      </c>
      <c r="H1072" s="132">
        <v>2014</v>
      </c>
      <c r="I1072" s="134">
        <v>42880</v>
      </c>
      <c r="J1072" s="135"/>
    </row>
    <row r="1073" spans="1:10" ht="16.5" customHeight="1" x14ac:dyDescent="0.25">
      <c r="A1073" s="130" t="s">
        <v>7918</v>
      </c>
      <c r="B1073" s="131" t="str">
        <f t="shared" si="16"/>
        <v>18119 - Laundry Mat Restroom</v>
      </c>
      <c r="C1073" s="132" t="s">
        <v>1088</v>
      </c>
      <c r="D1073" s="132" t="s">
        <v>1867</v>
      </c>
      <c r="E1073" s="132" t="s">
        <v>1868</v>
      </c>
      <c r="F1073" s="132" t="s">
        <v>1186</v>
      </c>
      <c r="G1073" s="133">
        <v>900</v>
      </c>
      <c r="H1073" s="132">
        <v>2017</v>
      </c>
      <c r="I1073" s="134">
        <v>42880</v>
      </c>
      <c r="J1073" s="135"/>
    </row>
    <row r="1074" spans="1:10" ht="16.5" customHeight="1" x14ac:dyDescent="0.25">
      <c r="A1074" s="130" t="s">
        <v>7919</v>
      </c>
      <c r="B1074" s="131" t="str">
        <f t="shared" si="16"/>
        <v>18120 - Restroom #2 Sandpit Campground</v>
      </c>
      <c r="C1074" s="132" t="s">
        <v>1088</v>
      </c>
      <c r="D1074" s="132" t="s">
        <v>1869</v>
      </c>
      <c r="E1074" s="132" t="s">
        <v>1589</v>
      </c>
      <c r="F1074" s="132" t="s">
        <v>720</v>
      </c>
      <c r="G1074" s="133">
        <v>500</v>
      </c>
      <c r="H1074" s="132">
        <v>2014</v>
      </c>
      <c r="I1074" s="134">
        <v>42880</v>
      </c>
      <c r="J1074" s="135"/>
    </row>
    <row r="1075" spans="1:10" ht="16.5" customHeight="1" x14ac:dyDescent="0.25">
      <c r="A1075" s="130" t="s">
        <v>7920</v>
      </c>
      <c r="B1075" s="131" t="str">
        <f t="shared" si="16"/>
        <v>18121 - Knight North Vault Restroom</v>
      </c>
      <c r="C1075" s="132" t="s">
        <v>1088</v>
      </c>
      <c r="D1075" s="132" t="s">
        <v>1870</v>
      </c>
      <c r="E1075" s="132" t="s">
        <v>1871</v>
      </c>
      <c r="F1075" s="132" t="s">
        <v>398</v>
      </c>
      <c r="G1075" s="133">
        <v>126</v>
      </c>
      <c r="H1075" s="132">
        <v>2016</v>
      </c>
      <c r="I1075" s="134">
        <v>42880</v>
      </c>
      <c r="J1075" s="135"/>
    </row>
    <row r="1076" spans="1:10" ht="16.5" customHeight="1" x14ac:dyDescent="0.25">
      <c r="A1076" s="130" t="s">
        <v>7921</v>
      </c>
      <c r="B1076" s="131" t="str">
        <f t="shared" si="16"/>
        <v>18122 - Bryce View CXT Restroom</v>
      </c>
      <c r="C1076" s="132" t="s">
        <v>1088</v>
      </c>
      <c r="D1076" s="132" t="s">
        <v>1872</v>
      </c>
      <c r="E1076" s="132" t="s">
        <v>1868</v>
      </c>
      <c r="F1076" s="132" t="s">
        <v>1186</v>
      </c>
      <c r="G1076" s="133">
        <v>150</v>
      </c>
      <c r="H1076" s="132">
        <v>2016</v>
      </c>
      <c r="I1076" s="134">
        <v>42880</v>
      </c>
      <c r="J1076" s="135"/>
    </row>
    <row r="1077" spans="1:10" ht="16.5" customHeight="1" x14ac:dyDescent="0.25">
      <c r="A1077" s="130" t="s">
        <v>7922</v>
      </c>
      <c r="B1077" s="131" t="str">
        <f t="shared" si="16"/>
        <v>18123 - Campground Double Vault Restroom</v>
      </c>
      <c r="C1077" s="132" t="s">
        <v>1088</v>
      </c>
      <c r="D1077" s="132" t="s">
        <v>1873</v>
      </c>
      <c r="E1077" s="132" t="s">
        <v>1874</v>
      </c>
      <c r="F1077" s="132" t="s">
        <v>398</v>
      </c>
      <c r="G1077" s="133">
        <v>126</v>
      </c>
      <c r="H1077" s="132">
        <v>2016</v>
      </c>
      <c r="I1077" s="134">
        <v>42880</v>
      </c>
      <c r="J1077" s="135"/>
    </row>
    <row r="1078" spans="1:10" ht="16.5" customHeight="1" x14ac:dyDescent="0.25">
      <c r="A1078" s="130" t="s">
        <v>7923</v>
      </c>
      <c r="B1078" s="131" t="str">
        <f t="shared" si="16"/>
        <v>18124 - Entrance Station</v>
      </c>
      <c r="C1078" s="132" t="s">
        <v>1088</v>
      </c>
      <c r="D1078" s="132" t="s">
        <v>1450</v>
      </c>
      <c r="E1078" s="132" t="s">
        <v>1871</v>
      </c>
      <c r="F1078" s="132" t="s">
        <v>398</v>
      </c>
      <c r="G1078" s="133">
        <v>143</v>
      </c>
      <c r="H1078" s="132">
        <v>2012</v>
      </c>
      <c r="I1078" s="134">
        <v>42880</v>
      </c>
      <c r="J1078" s="135"/>
    </row>
    <row r="1079" spans="1:10" ht="16.5" customHeight="1" x14ac:dyDescent="0.25">
      <c r="A1079" s="130" t="s">
        <v>7924</v>
      </c>
      <c r="B1079" s="131" t="str">
        <f t="shared" si="16"/>
        <v>18125 - Maintenance Covered Parking</v>
      </c>
      <c r="C1079" s="132" t="s">
        <v>1088</v>
      </c>
      <c r="D1079" s="132" t="s">
        <v>1875</v>
      </c>
      <c r="E1079" s="132" t="s">
        <v>1589</v>
      </c>
      <c r="F1079" s="132" t="s">
        <v>720</v>
      </c>
      <c r="G1079" s="133">
        <v>300</v>
      </c>
      <c r="H1079" s="132">
        <v>2016</v>
      </c>
      <c r="I1079" s="134">
        <v>42880</v>
      </c>
      <c r="J1079" s="135"/>
    </row>
    <row r="1080" spans="1:10" ht="16.5" customHeight="1" x14ac:dyDescent="0.25">
      <c r="A1080" s="130" t="s">
        <v>7925</v>
      </c>
      <c r="B1080" s="131" t="str">
        <f t="shared" si="16"/>
        <v>18257 - Cabin #1</v>
      </c>
      <c r="C1080" s="132" t="s">
        <v>1088</v>
      </c>
      <c r="D1080" s="132" t="s">
        <v>1876</v>
      </c>
      <c r="E1080" s="132" t="s">
        <v>1090</v>
      </c>
      <c r="F1080" s="132" t="s">
        <v>1091</v>
      </c>
      <c r="G1080" s="133">
        <v>288</v>
      </c>
      <c r="H1080" s="132">
        <v>2017</v>
      </c>
      <c r="I1080" s="134">
        <v>42997</v>
      </c>
      <c r="J1080" s="135"/>
    </row>
    <row r="1081" spans="1:10" ht="16.5" customHeight="1" x14ac:dyDescent="0.25">
      <c r="A1081" s="130" t="s">
        <v>7926</v>
      </c>
      <c r="B1081" s="131" t="str">
        <f t="shared" si="16"/>
        <v>18258 - Cabin #2</v>
      </c>
      <c r="C1081" s="132" t="s">
        <v>1088</v>
      </c>
      <c r="D1081" s="132" t="s">
        <v>1877</v>
      </c>
      <c r="E1081" s="132" t="s">
        <v>1090</v>
      </c>
      <c r="F1081" s="132" t="s">
        <v>1091</v>
      </c>
      <c r="G1081" s="133">
        <v>312</v>
      </c>
      <c r="H1081" s="132">
        <v>2017</v>
      </c>
      <c r="I1081" s="134">
        <v>42997</v>
      </c>
      <c r="J1081" s="135"/>
    </row>
    <row r="1082" spans="1:10" ht="16.5" customHeight="1" x14ac:dyDescent="0.25">
      <c r="A1082" s="130" t="s">
        <v>7927</v>
      </c>
      <c r="B1082" s="131" t="str">
        <f t="shared" si="16"/>
        <v>18259 - Entrance Booth</v>
      </c>
      <c r="C1082" s="132" t="s">
        <v>1088</v>
      </c>
      <c r="D1082" s="132" t="s">
        <v>1878</v>
      </c>
      <c r="E1082" s="132" t="s">
        <v>1879</v>
      </c>
      <c r="F1082" s="132" t="s">
        <v>1061</v>
      </c>
      <c r="G1082" s="133">
        <v>150</v>
      </c>
      <c r="H1082" s="132">
        <v>2017</v>
      </c>
      <c r="I1082" s="134">
        <v>42997</v>
      </c>
      <c r="J1082" s="135"/>
    </row>
    <row r="1083" spans="1:10" ht="16.5" customHeight="1" x14ac:dyDescent="0.25">
      <c r="A1083" s="130" t="s">
        <v>7928</v>
      </c>
      <c r="B1083" s="131" t="str">
        <f t="shared" si="16"/>
        <v>18261 - Boat Ramp Restroom</v>
      </c>
      <c r="C1083" s="132" t="s">
        <v>1088</v>
      </c>
      <c r="D1083" s="132" t="s">
        <v>1880</v>
      </c>
      <c r="E1083" s="132" t="s">
        <v>1881</v>
      </c>
      <c r="F1083" s="132" t="s">
        <v>398</v>
      </c>
      <c r="G1083" s="133">
        <v>520</v>
      </c>
      <c r="H1083" s="132">
        <v>2017</v>
      </c>
      <c r="I1083" s="134">
        <v>42997</v>
      </c>
      <c r="J1083" s="135"/>
    </row>
    <row r="1084" spans="1:10" ht="16.5" customHeight="1" x14ac:dyDescent="0.25">
      <c r="A1084" s="130" t="s">
        <v>7929</v>
      </c>
      <c r="B1084" s="131" t="str">
        <f t="shared" si="16"/>
        <v>18262 - Flush Restroom</v>
      </c>
      <c r="C1084" s="132" t="s">
        <v>1088</v>
      </c>
      <c r="D1084" s="132" t="s">
        <v>1882</v>
      </c>
      <c r="E1084" s="132" t="s">
        <v>1644</v>
      </c>
      <c r="F1084" s="132" t="s">
        <v>1098</v>
      </c>
      <c r="G1084" s="133">
        <v>700</v>
      </c>
      <c r="H1084" s="132">
        <v>2017</v>
      </c>
      <c r="I1084" s="134">
        <v>42997</v>
      </c>
      <c r="J1084" s="135"/>
    </row>
    <row r="1085" spans="1:10" ht="16.5" customHeight="1" x14ac:dyDescent="0.25">
      <c r="A1085" s="130" t="s">
        <v>7930</v>
      </c>
      <c r="B1085" s="131" t="str">
        <f t="shared" si="16"/>
        <v>18263 - New Vault Restroom</v>
      </c>
      <c r="C1085" s="132" t="s">
        <v>1088</v>
      </c>
      <c r="D1085" s="132" t="s">
        <v>1883</v>
      </c>
      <c r="E1085" s="132" t="s">
        <v>1100</v>
      </c>
      <c r="F1085" s="132" t="s">
        <v>143</v>
      </c>
      <c r="G1085" s="133">
        <v>150</v>
      </c>
      <c r="H1085" s="132">
        <v>2017</v>
      </c>
      <c r="I1085" s="134">
        <v>42997</v>
      </c>
      <c r="J1085" s="135"/>
    </row>
    <row r="1086" spans="1:10" ht="16.5" customHeight="1" x14ac:dyDescent="0.25">
      <c r="A1086" s="130" t="s">
        <v>7931</v>
      </c>
      <c r="B1086" s="131" t="str">
        <f t="shared" si="16"/>
        <v>18264 - Pumphouse Building</v>
      </c>
      <c r="C1086" s="132" t="s">
        <v>1088</v>
      </c>
      <c r="D1086" s="132" t="s">
        <v>1884</v>
      </c>
      <c r="E1086" s="132" t="s">
        <v>1100</v>
      </c>
      <c r="F1086" s="132" t="s">
        <v>143</v>
      </c>
      <c r="G1086" s="133">
        <v>120</v>
      </c>
      <c r="H1086" s="132">
        <v>2017</v>
      </c>
      <c r="I1086" s="134">
        <v>42997</v>
      </c>
      <c r="J1086" s="135"/>
    </row>
    <row r="1087" spans="1:10" ht="16.5" customHeight="1" x14ac:dyDescent="0.25">
      <c r="A1087" s="130" t="s">
        <v>7932</v>
      </c>
      <c r="B1087" s="131" t="str">
        <f t="shared" si="16"/>
        <v>18265 - Flush Restroom #1 New Campground</v>
      </c>
      <c r="C1087" s="132" t="s">
        <v>1088</v>
      </c>
      <c r="D1087" s="132" t="s">
        <v>1885</v>
      </c>
      <c r="E1087" s="132" t="s">
        <v>1100</v>
      </c>
      <c r="F1087" s="132" t="s">
        <v>143</v>
      </c>
      <c r="G1087" s="133">
        <v>288</v>
      </c>
      <c r="H1087" s="132">
        <v>2017</v>
      </c>
      <c r="I1087" s="134">
        <v>42997</v>
      </c>
      <c r="J1087" s="135"/>
    </row>
    <row r="1088" spans="1:10" ht="16.5" customHeight="1" x14ac:dyDescent="0.25">
      <c r="A1088" s="130" t="s">
        <v>7933</v>
      </c>
      <c r="B1088" s="131" t="str">
        <f t="shared" si="16"/>
        <v>18266 - Flush Restroom #2 New Campground</v>
      </c>
      <c r="C1088" s="132" t="s">
        <v>1088</v>
      </c>
      <c r="D1088" s="132" t="s">
        <v>1886</v>
      </c>
      <c r="E1088" s="132" t="s">
        <v>1100</v>
      </c>
      <c r="F1088" s="132" t="s">
        <v>143</v>
      </c>
      <c r="G1088" s="133">
        <v>288</v>
      </c>
      <c r="H1088" s="132">
        <v>2017</v>
      </c>
      <c r="I1088" s="134">
        <v>42997</v>
      </c>
      <c r="J1088" s="135"/>
    </row>
    <row r="1089" spans="1:10" ht="16.5" customHeight="1" x14ac:dyDescent="0.25">
      <c r="A1089" s="130" t="s">
        <v>7934</v>
      </c>
      <c r="B1089" s="131" t="str">
        <f t="shared" si="16"/>
        <v>18267 - Flush Restroom #3 New Campground</v>
      </c>
      <c r="C1089" s="132" t="s">
        <v>1088</v>
      </c>
      <c r="D1089" s="132" t="s">
        <v>1887</v>
      </c>
      <c r="E1089" s="132" t="s">
        <v>1100</v>
      </c>
      <c r="F1089" s="132" t="s">
        <v>143</v>
      </c>
      <c r="G1089" s="133">
        <v>288</v>
      </c>
      <c r="H1089" s="132">
        <v>2017</v>
      </c>
      <c r="I1089" s="134">
        <v>42997</v>
      </c>
      <c r="J1089" s="135"/>
    </row>
    <row r="1090" spans="1:10" ht="16.5" customHeight="1" x14ac:dyDescent="0.25">
      <c r="A1090" s="130" t="s">
        <v>7935</v>
      </c>
      <c r="B1090" s="131" t="str">
        <f t="shared" si="16"/>
        <v>18271 - Bear Lake Slips North Side</v>
      </c>
      <c r="C1090" s="132" t="s">
        <v>1088</v>
      </c>
      <c r="D1090" s="132" t="s">
        <v>1888</v>
      </c>
      <c r="E1090" s="132" t="s">
        <v>1225</v>
      </c>
      <c r="F1090" s="132" t="s">
        <v>1226</v>
      </c>
      <c r="G1090" s="133">
        <v>38470</v>
      </c>
      <c r="H1090" s="132">
        <v>2017</v>
      </c>
      <c r="I1090" s="134">
        <v>42999</v>
      </c>
      <c r="J1090" s="135"/>
    </row>
    <row r="1091" spans="1:10" ht="16.5" customHeight="1" x14ac:dyDescent="0.25">
      <c r="A1091" s="130" t="s">
        <v>7936</v>
      </c>
      <c r="B1091" s="131" t="str">
        <f t="shared" si="16"/>
        <v>18275 - Cabin #1</v>
      </c>
      <c r="C1091" s="132" t="s">
        <v>1088</v>
      </c>
      <c r="D1091" s="132" t="s">
        <v>1876</v>
      </c>
      <c r="E1091" s="132" t="s">
        <v>1857</v>
      </c>
      <c r="F1091" s="132" t="s">
        <v>717</v>
      </c>
      <c r="G1091" s="133">
        <v>288</v>
      </c>
      <c r="H1091" s="132">
        <v>2017</v>
      </c>
      <c r="I1091" s="134">
        <v>43027</v>
      </c>
      <c r="J1091" s="135"/>
    </row>
    <row r="1092" spans="1:10" ht="16.5" customHeight="1" x14ac:dyDescent="0.25">
      <c r="A1092" s="130" t="s">
        <v>7937</v>
      </c>
      <c r="B1092" s="131" t="str">
        <f t="shared" ref="B1092:B1155" si="17">_xlfn.CONCAT(A1092," - ",D1092)</f>
        <v>18276 - Cabin #2</v>
      </c>
      <c r="C1092" s="132" t="s">
        <v>1088</v>
      </c>
      <c r="D1092" s="132" t="s">
        <v>1877</v>
      </c>
      <c r="E1092" s="132" t="s">
        <v>1857</v>
      </c>
      <c r="F1092" s="132" t="s">
        <v>717</v>
      </c>
      <c r="G1092" s="133">
        <v>288</v>
      </c>
      <c r="H1092" s="132">
        <v>2017</v>
      </c>
      <c r="I1092" s="134">
        <v>43027</v>
      </c>
      <c r="J1092" s="135"/>
    </row>
    <row r="1093" spans="1:10" ht="16.5" customHeight="1" x14ac:dyDescent="0.25">
      <c r="A1093" s="130" t="s">
        <v>7938</v>
      </c>
      <c r="B1093" s="131" t="str">
        <f t="shared" si="17"/>
        <v>18277 - Keetley Flush Restroom</v>
      </c>
      <c r="C1093" s="132" t="s">
        <v>1088</v>
      </c>
      <c r="D1093" s="132" t="s">
        <v>1889</v>
      </c>
      <c r="E1093" s="132" t="s">
        <v>1857</v>
      </c>
      <c r="F1093" s="132" t="s">
        <v>717</v>
      </c>
      <c r="G1093" s="133">
        <v>240</v>
      </c>
      <c r="H1093" s="132">
        <v>2017</v>
      </c>
      <c r="I1093" s="134">
        <v>43027</v>
      </c>
      <c r="J1093" s="135"/>
    </row>
    <row r="1094" spans="1:10" ht="16.5" customHeight="1" x14ac:dyDescent="0.25">
      <c r="A1094" s="130" t="s">
        <v>7939</v>
      </c>
      <c r="B1094" s="131" t="str">
        <f t="shared" si="17"/>
        <v>18278 - Second Entrance Booth Hailstone</v>
      </c>
      <c r="C1094" s="132" t="s">
        <v>1088</v>
      </c>
      <c r="D1094" s="132" t="s">
        <v>1890</v>
      </c>
      <c r="E1094" s="132" t="s">
        <v>1857</v>
      </c>
      <c r="F1094" s="132" t="s">
        <v>717</v>
      </c>
      <c r="G1094" s="133">
        <v>168</v>
      </c>
      <c r="H1094" s="132">
        <v>2017</v>
      </c>
      <c r="I1094" s="134">
        <v>43027</v>
      </c>
      <c r="J1094" s="135"/>
    </row>
    <row r="1095" spans="1:10" ht="16.5" customHeight="1" x14ac:dyDescent="0.25">
      <c r="A1095" s="130" t="s">
        <v>7940</v>
      </c>
      <c r="B1095" s="131" t="str">
        <f t="shared" si="17"/>
        <v>18280 - Willis Creek Bunkhouse</v>
      </c>
      <c r="C1095" s="132" t="s">
        <v>1088</v>
      </c>
      <c r="D1095" s="132" t="s">
        <v>1891</v>
      </c>
      <c r="E1095" s="132" t="s">
        <v>1185</v>
      </c>
      <c r="F1095" s="132" t="s">
        <v>1186</v>
      </c>
      <c r="G1095" s="133">
        <v>240</v>
      </c>
      <c r="H1095" s="132">
        <v>2017</v>
      </c>
      <c r="I1095" s="134">
        <v>43027</v>
      </c>
      <c r="J1095" s="135"/>
    </row>
    <row r="1096" spans="1:10" ht="16.5" customHeight="1" x14ac:dyDescent="0.25">
      <c r="A1096" s="130" t="s">
        <v>7941</v>
      </c>
      <c r="B1096" s="131" t="str">
        <f t="shared" si="17"/>
        <v>18281 - Paria Bunkhouse</v>
      </c>
      <c r="C1096" s="132" t="s">
        <v>1088</v>
      </c>
      <c r="D1096" s="132" t="s">
        <v>1892</v>
      </c>
      <c r="E1096" s="132" t="s">
        <v>1185</v>
      </c>
      <c r="F1096" s="132" t="s">
        <v>1186</v>
      </c>
      <c r="G1096" s="133">
        <v>240</v>
      </c>
      <c r="H1096" s="132">
        <v>2017</v>
      </c>
      <c r="I1096" s="134">
        <v>43027</v>
      </c>
      <c r="J1096" s="135"/>
    </row>
    <row r="1097" spans="1:10" ht="16.5" customHeight="1" x14ac:dyDescent="0.25">
      <c r="A1097" s="130" t="s">
        <v>7942</v>
      </c>
      <c r="B1097" s="131" t="str">
        <f t="shared" si="17"/>
        <v>18282 - Lower Chokecherry Restroom</v>
      </c>
      <c r="C1097" s="132" t="s">
        <v>1088</v>
      </c>
      <c r="D1097" s="132" t="s">
        <v>1893</v>
      </c>
      <c r="E1097" s="132" t="s">
        <v>1315</v>
      </c>
      <c r="F1097" s="132" t="s">
        <v>1310</v>
      </c>
      <c r="G1097" s="133">
        <v>440</v>
      </c>
      <c r="H1097" s="132">
        <v>1975</v>
      </c>
      <c r="I1097" s="134">
        <v>43027</v>
      </c>
      <c r="J1097" s="135"/>
    </row>
    <row r="1098" spans="1:10" ht="16.5" customHeight="1" x14ac:dyDescent="0.25">
      <c r="A1098" s="130" t="s">
        <v>7943</v>
      </c>
      <c r="B1098" s="131" t="str">
        <f t="shared" si="17"/>
        <v>18283 - Wallsburg West Restroom</v>
      </c>
      <c r="C1098" s="132" t="s">
        <v>1088</v>
      </c>
      <c r="D1098" s="132" t="s">
        <v>1894</v>
      </c>
      <c r="E1098" s="132" t="s">
        <v>1315</v>
      </c>
      <c r="F1098" s="132" t="s">
        <v>1310</v>
      </c>
      <c r="G1098" s="133">
        <v>440</v>
      </c>
      <c r="H1098" s="132">
        <v>1975</v>
      </c>
      <c r="I1098" s="134">
        <v>43027</v>
      </c>
      <c r="J1098" s="135"/>
    </row>
    <row r="1099" spans="1:10" ht="16.5" customHeight="1" x14ac:dyDescent="0.25">
      <c r="A1099" s="130" t="s">
        <v>7944</v>
      </c>
      <c r="B1099" s="131" t="str">
        <f t="shared" si="17"/>
        <v>18285 - Sailboat Restroom</v>
      </c>
      <c r="C1099" s="132" t="s">
        <v>1088</v>
      </c>
      <c r="D1099" s="132" t="s">
        <v>1895</v>
      </c>
      <c r="E1099" s="132" t="s">
        <v>1315</v>
      </c>
      <c r="F1099" s="132" t="s">
        <v>1310</v>
      </c>
      <c r="G1099" s="133">
        <v>440</v>
      </c>
      <c r="H1099" s="132">
        <v>1990</v>
      </c>
      <c r="I1099" s="134">
        <v>43027</v>
      </c>
      <c r="J1099" s="135"/>
    </row>
    <row r="1100" spans="1:10" ht="16.5" customHeight="1" x14ac:dyDescent="0.25">
      <c r="A1100" s="130" t="s">
        <v>7945</v>
      </c>
      <c r="B1100" s="131" t="str">
        <f t="shared" si="17"/>
        <v>18286 - Main Ramp Restroom CXT</v>
      </c>
      <c r="C1100" s="132" t="s">
        <v>1088</v>
      </c>
      <c r="D1100" s="132" t="s">
        <v>1896</v>
      </c>
      <c r="E1100" s="132" t="s">
        <v>1897</v>
      </c>
      <c r="F1100" s="132" t="s">
        <v>1517</v>
      </c>
      <c r="G1100" s="133">
        <v>153</v>
      </c>
      <c r="H1100" s="132">
        <v>2010</v>
      </c>
      <c r="I1100" s="134">
        <v>43027</v>
      </c>
      <c r="J1100" s="135"/>
    </row>
    <row r="1101" spans="1:10" ht="16.5" customHeight="1" x14ac:dyDescent="0.25">
      <c r="A1101" s="130" t="s">
        <v>7946</v>
      </c>
      <c r="B1101" s="131" t="str">
        <f t="shared" si="17"/>
        <v>18287 - Deer Creek Trail Head Restroom</v>
      </c>
      <c r="C1101" s="132" t="s">
        <v>1088</v>
      </c>
      <c r="D1101" s="132" t="s">
        <v>1898</v>
      </c>
      <c r="E1101" s="132" t="s">
        <v>1897</v>
      </c>
      <c r="F1101" s="132" t="s">
        <v>1517</v>
      </c>
      <c r="G1101" s="133">
        <v>126</v>
      </c>
      <c r="H1101" s="132">
        <v>2010</v>
      </c>
      <c r="I1101" s="134">
        <v>43027</v>
      </c>
      <c r="J1101" s="135"/>
    </row>
    <row r="1102" spans="1:10" ht="16.5" customHeight="1" x14ac:dyDescent="0.25">
      <c r="A1102" s="130" t="s">
        <v>7947</v>
      </c>
      <c r="B1102" s="131" t="str">
        <f t="shared" si="17"/>
        <v>18288 - Rainbow South Restroom CXT</v>
      </c>
      <c r="C1102" s="132" t="s">
        <v>1088</v>
      </c>
      <c r="D1102" s="132" t="s">
        <v>1899</v>
      </c>
      <c r="E1102" s="132" t="s">
        <v>1897</v>
      </c>
      <c r="F1102" s="132" t="s">
        <v>1517</v>
      </c>
      <c r="G1102" s="133">
        <v>440</v>
      </c>
      <c r="H1102" s="132">
        <v>2010</v>
      </c>
      <c r="I1102" s="134">
        <v>43027</v>
      </c>
      <c r="J1102" s="135"/>
    </row>
    <row r="1103" spans="1:10" ht="16.5" customHeight="1" x14ac:dyDescent="0.25">
      <c r="A1103" s="130" t="s">
        <v>7948</v>
      </c>
      <c r="B1103" s="131" t="str">
        <f t="shared" si="17"/>
        <v>18289 - Rainbow Middle Restroom CXT</v>
      </c>
      <c r="C1103" s="132" t="s">
        <v>1088</v>
      </c>
      <c r="D1103" s="132" t="s">
        <v>1900</v>
      </c>
      <c r="E1103" s="132" t="s">
        <v>1897</v>
      </c>
      <c r="F1103" s="132" t="s">
        <v>1517</v>
      </c>
      <c r="G1103" s="133">
        <v>126</v>
      </c>
      <c r="H1103" s="132">
        <v>2010</v>
      </c>
      <c r="I1103" s="134">
        <v>43027</v>
      </c>
      <c r="J1103" s="135"/>
    </row>
    <row r="1104" spans="1:10" ht="16.5" customHeight="1" x14ac:dyDescent="0.25">
      <c r="A1104" s="130" t="s">
        <v>7949</v>
      </c>
      <c r="B1104" s="131" t="str">
        <f t="shared" si="17"/>
        <v>18290 - Rainbow North Restroom CXT</v>
      </c>
      <c r="C1104" s="132" t="s">
        <v>1088</v>
      </c>
      <c r="D1104" s="132" t="s">
        <v>1901</v>
      </c>
      <c r="E1104" s="132" t="s">
        <v>1897</v>
      </c>
      <c r="F1104" s="132" t="s">
        <v>1517</v>
      </c>
      <c r="G1104" s="133">
        <v>126</v>
      </c>
      <c r="H1104" s="132">
        <v>2010</v>
      </c>
      <c r="I1104" s="134">
        <v>43027</v>
      </c>
      <c r="J1104" s="135"/>
    </row>
    <row r="1105" spans="1:10" ht="16.5" customHeight="1" x14ac:dyDescent="0.25">
      <c r="A1105" s="130" t="s">
        <v>7950</v>
      </c>
      <c r="B1105" s="131" t="str">
        <f t="shared" si="17"/>
        <v>18291 - Island Middle Restroom CXT</v>
      </c>
      <c r="C1105" s="132" t="s">
        <v>1088</v>
      </c>
      <c r="D1105" s="132" t="s">
        <v>1902</v>
      </c>
      <c r="E1105" s="132" t="s">
        <v>1897</v>
      </c>
      <c r="F1105" s="132" t="s">
        <v>1517</v>
      </c>
      <c r="G1105" s="133">
        <v>126</v>
      </c>
      <c r="H1105" s="132">
        <v>2010</v>
      </c>
      <c r="I1105" s="134">
        <v>43027</v>
      </c>
      <c r="J1105" s="135"/>
    </row>
    <row r="1106" spans="1:10" ht="16.5" customHeight="1" x14ac:dyDescent="0.25">
      <c r="A1106" s="130" t="s">
        <v>7951</v>
      </c>
      <c r="B1106" s="131" t="str">
        <f t="shared" si="17"/>
        <v>18292 - Provo River Restroom CXt</v>
      </c>
      <c r="C1106" s="132" t="s">
        <v>1088</v>
      </c>
      <c r="D1106" s="132" t="s">
        <v>1903</v>
      </c>
      <c r="E1106" s="132" t="s">
        <v>1904</v>
      </c>
      <c r="F1106" s="132" t="s">
        <v>1517</v>
      </c>
      <c r="G1106" s="133">
        <v>126</v>
      </c>
      <c r="H1106" s="132">
        <v>2010</v>
      </c>
      <c r="I1106" s="134">
        <v>43027</v>
      </c>
      <c r="J1106" s="135"/>
    </row>
    <row r="1107" spans="1:10" ht="16.5" customHeight="1" x14ac:dyDescent="0.25">
      <c r="A1107" s="130" t="s">
        <v>7952</v>
      </c>
      <c r="B1107" s="131" t="str">
        <f t="shared" si="17"/>
        <v>18294 - Charleston New Restroom CXT</v>
      </c>
      <c r="C1107" s="132" t="s">
        <v>1088</v>
      </c>
      <c r="D1107" s="132" t="s">
        <v>1905</v>
      </c>
      <c r="E1107" s="132" t="s">
        <v>1897</v>
      </c>
      <c r="F1107" s="132" t="s">
        <v>1517</v>
      </c>
      <c r="G1107" s="133">
        <v>72</v>
      </c>
      <c r="H1107" s="132">
        <v>2010</v>
      </c>
      <c r="I1107" s="134">
        <v>43027</v>
      </c>
      <c r="J1107" s="135"/>
    </row>
    <row r="1108" spans="1:10" ht="16.5" customHeight="1" x14ac:dyDescent="0.25">
      <c r="A1108" s="130" t="s">
        <v>7953</v>
      </c>
      <c r="B1108" s="131" t="str">
        <f t="shared" si="17"/>
        <v>18295 - Beach CXT Restroom #1</v>
      </c>
      <c r="C1108" s="132" t="s">
        <v>1088</v>
      </c>
      <c r="D1108" s="132" t="s">
        <v>1906</v>
      </c>
      <c r="E1108" s="132" t="s">
        <v>1857</v>
      </c>
      <c r="F1108" s="132" t="s">
        <v>717</v>
      </c>
      <c r="G1108" s="133">
        <v>126</v>
      </c>
      <c r="H1108" s="132">
        <v>2017</v>
      </c>
      <c r="I1108" s="134">
        <v>43027</v>
      </c>
      <c r="J1108" s="135"/>
    </row>
    <row r="1109" spans="1:10" ht="16.5" customHeight="1" x14ac:dyDescent="0.25">
      <c r="A1109" s="130" t="s">
        <v>7954</v>
      </c>
      <c r="B1109" s="131" t="str">
        <f t="shared" si="17"/>
        <v>18296 - Beach CXT Restroom #2</v>
      </c>
      <c r="C1109" s="132" t="s">
        <v>1088</v>
      </c>
      <c r="D1109" s="132" t="s">
        <v>1907</v>
      </c>
      <c r="E1109" s="132" t="s">
        <v>1857</v>
      </c>
      <c r="F1109" s="132" t="s">
        <v>717</v>
      </c>
      <c r="G1109" s="133">
        <v>126</v>
      </c>
      <c r="H1109" s="132">
        <v>2017</v>
      </c>
      <c r="I1109" s="134">
        <v>43027</v>
      </c>
      <c r="J1109" s="135"/>
    </row>
    <row r="1110" spans="1:10" ht="16.5" customHeight="1" x14ac:dyDescent="0.25">
      <c r="A1110" s="130" t="s">
        <v>7955</v>
      </c>
      <c r="B1110" s="131" t="str">
        <f t="shared" si="17"/>
        <v>18298 - Jordanelle State Park Boat Shop</v>
      </c>
      <c r="C1110" s="132" t="s">
        <v>1088</v>
      </c>
      <c r="D1110" s="132" t="s">
        <v>1908</v>
      </c>
      <c r="E1110" s="132" t="s">
        <v>1909</v>
      </c>
      <c r="F1110" s="132" t="s">
        <v>717</v>
      </c>
      <c r="G1110" s="133">
        <v>2000</v>
      </c>
      <c r="H1110" s="132">
        <v>2017</v>
      </c>
      <c r="I1110" s="134">
        <v>43032</v>
      </c>
      <c r="J1110" s="135"/>
    </row>
    <row r="1111" spans="1:10" ht="16.5" customHeight="1" x14ac:dyDescent="0.25">
      <c r="A1111" s="130" t="s">
        <v>7956</v>
      </c>
      <c r="B1111" s="131" t="str">
        <f t="shared" si="17"/>
        <v>18389 - CXT Vault Restroom</v>
      </c>
      <c r="C1111" s="132" t="s">
        <v>1088</v>
      </c>
      <c r="D1111" s="132" t="s">
        <v>1910</v>
      </c>
      <c r="E1111" s="132" t="s">
        <v>1911</v>
      </c>
      <c r="F1111" s="132" t="s">
        <v>1912</v>
      </c>
      <c r="G1111" s="133">
        <v>554</v>
      </c>
      <c r="H1111" s="132">
        <v>2018</v>
      </c>
      <c r="I1111" s="134">
        <v>43236</v>
      </c>
      <c r="J1111" s="135"/>
    </row>
    <row r="1112" spans="1:10" ht="16.5" customHeight="1" x14ac:dyDescent="0.25">
      <c r="A1112" s="130" t="s">
        <v>7957</v>
      </c>
      <c r="B1112" s="131" t="str">
        <f t="shared" si="17"/>
        <v>18390 - CXT Vault Restroom</v>
      </c>
      <c r="C1112" s="132" t="s">
        <v>1088</v>
      </c>
      <c r="D1112" s="132" t="s">
        <v>1910</v>
      </c>
      <c r="E1112" s="132" t="s">
        <v>1913</v>
      </c>
      <c r="F1112" s="132" t="s">
        <v>1110</v>
      </c>
      <c r="G1112" s="133">
        <v>360</v>
      </c>
      <c r="H1112" s="132">
        <v>2018</v>
      </c>
      <c r="I1112" s="134">
        <v>43236</v>
      </c>
      <c r="J1112" s="135"/>
    </row>
    <row r="1113" spans="1:10" ht="16.5" customHeight="1" x14ac:dyDescent="0.25">
      <c r="A1113" s="130" t="s">
        <v>7958</v>
      </c>
      <c r="B1113" s="131" t="str">
        <f t="shared" si="17"/>
        <v>18391 - Storage Unit #1 8'x40'</v>
      </c>
      <c r="C1113" s="132" t="s">
        <v>1088</v>
      </c>
      <c r="D1113" s="132" t="s">
        <v>1914</v>
      </c>
      <c r="E1113" s="132" t="s">
        <v>1915</v>
      </c>
      <c r="F1113" s="132" t="s">
        <v>717</v>
      </c>
      <c r="G1113" s="133">
        <v>320</v>
      </c>
      <c r="H1113" s="132">
        <v>2018</v>
      </c>
      <c r="I1113" s="134">
        <v>43236</v>
      </c>
      <c r="J1113" s="135"/>
    </row>
    <row r="1114" spans="1:10" ht="16.5" customHeight="1" x14ac:dyDescent="0.25">
      <c r="A1114" s="130" t="s">
        <v>7959</v>
      </c>
      <c r="B1114" s="131" t="str">
        <f t="shared" si="17"/>
        <v>18392 - CXT Boulder Basin</v>
      </c>
      <c r="C1114" s="132" t="s">
        <v>1088</v>
      </c>
      <c r="D1114" s="132" t="s">
        <v>1916</v>
      </c>
      <c r="E1114" s="132" t="s">
        <v>1915</v>
      </c>
      <c r="F1114" s="132" t="s">
        <v>717</v>
      </c>
      <c r="G1114" s="133">
        <v>126</v>
      </c>
      <c r="H1114" s="132">
        <v>2018</v>
      </c>
      <c r="I1114" s="134">
        <v>43236</v>
      </c>
      <c r="J1114" s="135"/>
    </row>
    <row r="1115" spans="1:10" ht="16.5" customHeight="1" x14ac:dyDescent="0.25">
      <c r="A1115" s="130" t="s">
        <v>7960</v>
      </c>
      <c r="B1115" s="131" t="str">
        <f t="shared" si="17"/>
        <v>18393 - Cabin # 1</v>
      </c>
      <c r="C1115" s="132" t="s">
        <v>1088</v>
      </c>
      <c r="D1115" s="132" t="s">
        <v>1917</v>
      </c>
      <c r="E1115" s="132" t="s">
        <v>1918</v>
      </c>
      <c r="F1115" s="132" t="s">
        <v>1138</v>
      </c>
      <c r="G1115" s="133">
        <v>288</v>
      </c>
      <c r="H1115" s="132">
        <v>2011</v>
      </c>
      <c r="I1115" s="134">
        <v>43236</v>
      </c>
      <c r="J1115" s="135"/>
    </row>
    <row r="1116" spans="1:10" ht="16.5" customHeight="1" x14ac:dyDescent="0.25">
      <c r="A1116" s="130" t="s">
        <v>7961</v>
      </c>
      <c r="B1116" s="131" t="str">
        <f t="shared" si="17"/>
        <v>18394 - Cabin # 2</v>
      </c>
      <c r="C1116" s="132" t="s">
        <v>1088</v>
      </c>
      <c r="D1116" s="132" t="s">
        <v>1919</v>
      </c>
      <c r="E1116" s="132" t="s">
        <v>1918</v>
      </c>
      <c r="F1116" s="132" t="s">
        <v>1138</v>
      </c>
      <c r="G1116" s="133">
        <v>288</v>
      </c>
      <c r="H1116" s="132">
        <v>2011</v>
      </c>
      <c r="I1116" s="134">
        <v>43236</v>
      </c>
      <c r="J1116" s="135"/>
    </row>
    <row r="1117" spans="1:10" ht="16.5" customHeight="1" x14ac:dyDescent="0.25">
      <c r="A1117" s="130" t="s">
        <v>7962</v>
      </c>
      <c r="B1117" s="131" t="str">
        <f t="shared" si="17"/>
        <v>18395 - Vault Restroom Willow Creek</v>
      </c>
      <c r="C1117" s="132" t="s">
        <v>1088</v>
      </c>
      <c r="D1117" s="132" t="s">
        <v>1920</v>
      </c>
      <c r="E1117" s="132" t="s">
        <v>1921</v>
      </c>
      <c r="F1117" s="132" t="s">
        <v>1091</v>
      </c>
      <c r="G1117" s="133">
        <v>360</v>
      </c>
      <c r="H1117" s="132">
        <v>2018</v>
      </c>
      <c r="I1117" s="134">
        <v>43236</v>
      </c>
      <c r="J1117" s="135"/>
    </row>
    <row r="1118" spans="1:10" ht="16.5" customHeight="1" x14ac:dyDescent="0.25">
      <c r="A1118" s="130" t="s">
        <v>7963</v>
      </c>
      <c r="B1118" s="131" t="str">
        <f t="shared" si="17"/>
        <v>18396 - Vault Restroom Boat Ramp</v>
      </c>
      <c r="C1118" s="132" t="s">
        <v>1088</v>
      </c>
      <c r="D1118" s="132" t="s">
        <v>1922</v>
      </c>
      <c r="E1118" s="132" t="s">
        <v>1921</v>
      </c>
      <c r="F1118" s="132" t="s">
        <v>1091</v>
      </c>
      <c r="G1118" s="133">
        <v>160</v>
      </c>
      <c r="H1118" s="132">
        <v>2018</v>
      </c>
      <c r="I1118" s="134">
        <v>43236</v>
      </c>
      <c r="J1118" s="135"/>
    </row>
    <row r="1119" spans="1:10" ht="16.5" customHeight="1" x14ac:dyDescent="0.25">
      <c r="A1119" s="130" t="s">
        <v>7964</v>
      </c>
      <c r="B1119" s="131" t="str">
        <f t="shared" si="17"/>
        <v>18397 - Vault Restroom SM Inlet</v>
      </c>
      <c r="C1119" s="132" t="s">
        <v>1088</v>
      </c>
      <c r="D1119" s="132" t="s">
        <v>1923</v>
      </c>
      <c r="E1119" s="132" t="s">
        <v>1921</v>
      </c>
      <c r="F1119" s="132" t="s">
        <v>1091</v>
      </c>
      <c r="G1119" s="133">
        <v>160</v>
      </c>
      <c r="H1119" s="132">
        <v>2018</v>
      </c>
      <c r="I1119" s="134">
        <v>43236</v>
      </c>
      <c r="J1119" s="135"/>
    </row>
    <row r="1120" spans="1:10" ht="16.5" customHeight="1" x14ac:dyDescent="0.25">
      <c r="A1120" s="130" t="s">
        <v>7965</v>
      </c>
      <c r="B1120" s="131" t="str">
        <f t="shared" si="17"/>
        <v>18398 - CXT Restroom Visitor Center Parking</v>
      </c>
      <c r="C1120" s="132" t="s">
        <v>1088</v>
      </c>
      <c r="D1120" s="132" t="s">
        <v>1924</v>
      </c>
      <c r="E1120" s="132" t="s">
        <v>1915</v>
      </c>
      <c r="F1120" s="132" t="s">
        <v>717</v>
      </c>
      <c r="G1120" s="133">
        <v>126</v>
      </c>
      <c r="H1120" s="132">
        <v>2018</v>
      </c>
      <c r="I1120" s="134">
        <v>43236</v>
      </c>
      <c r="J1120" s="135"/>
    </row>
    <row r="1121" spans="1:10" ht="16.5" customHeight="1" x14ac:dyDescent="0.25">
      <c r="A1121" s="130" t="s">
        <v>7966</v>
      </c>
      <c r="B1121" s="131" t="str">
        <f t="shared" si="17"/>
        <v>18402 - Storage Unit #2 25x10</v>
      </c>
      <c r="C1121" s="132" t="s">
        <v>1088</v>
      </c>
      <c r="D1121" s="132" t="s">
        <v>1925</v>
      </c>
      <c r="E1121" s="132" t="s">
        <v>1915</v>
      </c>
      <c r="F1121" s="132" t="s">
        <v>717</v>
      </c>
      <c r="G1121" s="133">
        <v>250</v>
      </c>
      <c r="H1121" s="132">
        <v>2018</v>
      </c>
      <c r="I1121" s="134">
        <v>43242</v>
      </c>
      <c r="J1121" s="135"/>
    </row>
    <row r="1122" spans="1:10" ht="16.5" customHeight="1" x14ac:dyDescent="0.25">
      <c r="A1122" s="130" t="s">
        <v>7967</v>
      </c>
      <c r="B1122" s="131" t="str">
        <f t="shared" si="17"/>
        <v>18403 - Storage Unit</v>
      </c>
      <c r="C1122" s="132" t="s">
        <v>1088</v>
      </c>
      <c r="D1122" s="132" t="s">
        <v>1926</v>
      </c>
      <c r="E1122" s="132" t="s">
        <v>1915</v>
      </c>
      <c r="F1122" s="132" t="s">
        <v>717</v>
      </c>
      <c r="G1122" s="133">
        <v>250</v>
      </c>
      <c r="H1122" s="132">
        <v>2018</v>
      </c>
      <c r="I1122" s="134">
        <v>43242</v>
      </c>
      <c r="J1122" s="135"/>
    </row>
    <row r="1123" spans="1:10" ht="16.5" customHeight="1" x14ac:dyDescent="0.25">
      <c r="A1123" s="130" t="s">
        <v>7968</v>
      </c>
      <c r="B1123" s="131" t="str">
        <f t="shared" si="17"/>
        <v>18404 - Storage Unit #2 8x40</v>
      </c>
      <c r="C1123" s="132" t="s">
        <v>1088</v>
      </c>
      <c r="D1123" s="132" t="s">
        <v>1927</v>
      </c>
      <c r="E1123" s="132" t="s">
        <v>1915</v>
      </c>
      <c r="F1123" s="132" t="s">
        <v>717</v>
      </c>
      <c r="G1123" s="133">
        <v>320</v>
      </c>
      <c r="H1123" s="132">
        <v>2018</v>
      </c>
      <c r="I1123" s="134">
        <v>43242</v>
      </c>
      <c r="J1123" s="135"/>
    </row>
    <row r="1124" spans="1:10" ht="16.5" customHeight="1" x14ac:dyDescent="0.25">
      <c r="A1124" s="130" t="s">
        <v>7969</v>
      </c>
      <c r="B1124" s="131" t="str">
        <f t="shared" si="17"/>
        <v>18449 - Concession Building</v>
      </c>
      <c r="C1124" s="132" t="s">
        <v>1088</v>
      </c>
      <c r="D1124" s="132" t="s">
        <v>1828</v>
      </c>
      <c r="E1124" s="132" t="s">
        <v>1928</v>
      </c>
      <c r="F1124" s="132" t="s">
        <v>1929</v>
      </c>
      <c r="G1124" s="133">
        <v>2625</v>
      </c>
      <c r="H1124" s="132">
        <v>1998</v>
      </c>
      <c r="I1124" s="134">
        <v>43258</v>
      </c>
      <c r="J1124" s="135"/>
    </row>
    <row r="1125" spans="1:10" ht="16.5" customHeight="1" x14ac:dyDescent="0.25">
      <c r="A1125" s="130" t="s">
        <v>7970</v>
      </c>
      <c r="B1125" s="131" t="str">
        <f t="shared" si="17"/>
        <v>18450 - Day Use Cabana (2)</v>
      </c>
      <c r="C1125" s="132" t="s">
        <v>1088</v>
      </c>
      <c r="D1125" s="132" t="s">
        <v>1930</v>
      </c>
      <c r="E1125" s="132" t="s">
        <v>1857</v>
      </c>
      <c r="F1125" s="132" t="s">
        <v>717</v>
      </c>
      <c r="G1125" s="133">
        <v>450</v>
      </c>
      <c r="H1125" s="132">
        <v>2018</v>
      </c>
      <c r="I1125" s="134">
        <v>43258</v>
      </c>
      <c r="J1125" s="135"/>
    </row>
    <row r="1126" spans="1:10" ht="16.5" customHeight="1" x14ac:dyDescent="0.25">
      <c r="A1126" s="130" t="s">
        <v>7971</v>
      </c>
      <c r="B1126" s="131" t="str">
        <f t="shared" si="17"/>
        <v>18451 - Boat Docks</v>
      </c>
      <c r="C1126" s="132" t="s">
        <v>1088</v>
      </c>
      <c r="D1126" s="132" t="s">
        <v>1833</v>
      </c>
      <c r="E1126" s="132" t="s">
        <v>1931</v>
      </c>
      <c r="F1126" s="132" t="s">
        <v>1929</v>
      </c>
      <c r="G1126" s="133">
        <v>1500</v>
      </c>
      <c r="H1126" s="132">
        <v>2000</v>
      </c>
      <c r="I1126" s="134">
        <v>43258</v>
      </c>
      <c r="J1126" s="135"/>
    </row>
    <row r="1127" spans="1:10" ht="16.5" customHeight="1" x14ac:dyDescent="0.25">
      <c r="A1127" s="130" t="s">
        <v>7972</v>
      </c>
      <c r="B1127" s="131" t="str">
        <f t="shared" si="17"/>
        <v>18454 - Paddleboard Storage Building</v>
      </c>
      <c r="C1127" s="132" t="s">
        <v>1088</v>
      </c>
      <c r="D1127" s="132" t="s">
        <v>1932</v>
      </c>
      <c r="E1127" s="132" t="s">
        <v>1857</v>
      </c>
      <c r="F1127" s="132" t="s">
        <v>717</v>
      </c>
      <c r="G1127" s="133">
        <v>400</v>
      </c>
      <c r="H1127" s="132">
        <v>2018</v>
      </c>
      <c r="I1127" s="134">
        <v>43258</v>
      </c>
      <c r="J1127" s="135"/>
    </row>
    <row r="1128" spans="1:10" ht="16.5" customHeight="1" x14ac:dyDescent="0.25">
      <c r="A1128" s="130" t="s">
        <v>7973</v>
      </c>
      <c r="B1128" s="131" t="str">
        <f t="shared" si="17"/>
        <v>18455 - Sand Pavilion</v>
      </c>
      <c r="C1128" s="132" t="s">
        <v>1088</v>
      </c>
      <c r="D1128" s="132" t="s">
        <v>1933</v>
      </c>
      <c r="E1128" s="132" t="s">
        <v>1857</v>
      </c>
      <c r="F1128" s="132" t="s">
        <v>717</v>
      </c>
      <c r="G1128" s="133">
        <v>2106</v>
      </c>
      <c r="H1128" s="132">
        <v>2017</v>
      </c>
      <c r="I1128" s="134">
        <v>43258</v>
      </c>
      <c r="J1128" s="135"/>
    </row>
    <row r="1129" spans="1:10" ht="16.5" customHeight="1" x14ac:dyDescent="0.25">
      <c r="A1129" s="130" t="s">
        <v>7974</v>
      </c>
      <c r="B1129" s="131" t="str">
        <f t="shared" si="17"/>
        <v>18456 - PWC Event Building</v>
      </c>
      <c r="C1129" s="132" t="s">
        <v>1088</v>
      </c>
      <c r="D1129" s="132" t="s">
        <v>1934</v>
      </c>
      <c r="E1129" s="132" t="s">
        <v>1857</v>
      </c>
      <c r="F1129" s="132" t="s">
        <v>717</v>
      </c>
      <c r="G1129" s="133">
        <v>1400</v>
      </c>
      <c r="H1129" s="132">
        <v>2018</v>
      </c>
      <c r="I1129" s="134">
        <v>43258</v>
      </c>
      <c r="J1129" s="135"/>
    </row>
    <row r="1130" spans="1:10" ht="16.5" customHeight="1" x14ac:dyDescent="0.25">
      <c r="A1130" s="130" t="s">
        <v>7975</v>
      </c>
      <c r="B1130" s="131" t="str">
        <f t="shared" si="17"/>
        <v>18509 - Otter Creek Entrance Office Building</v>
      </c>
      <c r="C1130" s="132" t="s">
        <v>1088</v>
      </c>
      <c r="D1130" s="132" t="s">
        <v>1935</v>
      </c>
      <c r="E1130" s="132" t="s">
        <v>1936</v>
      </c>
      <c r="F1130" s="132" t="s">
        <v>1220</v>
      </c>
      <c r="G1130" s="133">
        <v>1350</v>
      </c>
      <c r="H1130" s="132">
        <v>2018</v>
      </c>
      <c r="I1130" s="134">
        <v>43342</v>
      </c>
      <c r="J1130" s="135"/>
    </row>
    <row r="1131" spans="1:10" ht="16.5" customHeight="1" x14ac:dyDescent="0.25">
      <c r="A1131" s="130" t="s">
        <v>7976</v>
      </c>
      <c r="B1131" s="131" t="str">
        <f t="shared" si="17"/>
        <v>18516 - Yurts (6)</v>
      </c>
      <c r="C1131" s="132" t="s">
        <v>1088</v>
      </c>
      <c r="D1131" s="132" t="s">
        <v>1937</v>
      </c>
      <c r="E1131" s="132" t="s">
        <v>1938</v>
      </c>
      <c r="F1131" s="132" t="s">
        <v>143</v>
      </c>
      <c r="G1131" s="133">
        <v>2300</v>
      </c>
      <c r="H1131" s="132">
        <v>2017</v>
      </c>
      <c r="I1131" s="134">
        <v>43342</v>
      </c>
      <c r="J1131" s="135"/>
    </row>
    <row r="1132" spans="1:10" ht="16.5" customHeight="1" x14ac:dyDescent="0.25">
      <c r="A1132" s="130" t="s">
        <v>7977</v>
      </c>
      <c r="B1132" s="131" t="str">
        <f t="shared" si="17"/>
        <v>18517 - Campground Restroom</v>
      </c>
      <c r="C1132" s="132" t="s">
        <v>1088</v>
      </c>
      <c r="D1132" s="132" t="s">
        <v>1939</v>
      </c>
      <c r="E1132" s="132" t="s">
        <v>1653</v>
      </c>
      <c r="F1132" s="132" t="s">
        <v>1098</v>
      </c>
      <c r="G1132" s="133">
        <v>780</v>
      </c>
      <c r="H1132" s="132">
        <v>2018</v>
      </c>
      <c r="I1132" s="134">
        <v>43342</v>
      </c>
      <c r="J1132" s="135"/>
    </row>
    <row r="1133" spans="1:10" ht="16.5" customHeight="1" x14ac:dyDescent="0.25">
      <c r="A1133" s="130" t="s">
        <v>7978</v>
      </c>
      <c r="B1133" s="131" t="str">
        <f t="shared" si="17"/>
        <v>18518 - Overlook Restroom</v>
      </c>
      <c r="C1133" s="132" t="s">
        <v>1088</v>
      </c>
      <c r="D1133" s="132" t="s">
        <v>1940</v>
      </c>
      <c r="E1133" s="132" t="s">
        <v>1653</v>
      </c>
      <c r="F1133" s="132" t="s">
        <v>1098</v>
      </c>
      <c r="G1133" s="133">
        <v>520</v>
      </c>
      <c r="H1133" s="132">
        <v>2018</v>
      </c>
      <c r="I1133" s="134">
        <v>43342</v>
      </c>
      <c r="J1133" s="135"/>
    </row>
    <row r="1134" spans="1:10" ht="16.5" customHeight="1" x14ac:dyDescent="0.25">
      <c r="A1134" s="130" t="s">
        <v>7979</v>
      </c>
      <c r="B1134" s="131" t="str">
        <f t="shared" si="17"/>
        <v>18519 - Lower Galoot Restroom</v>
      </c>
      <c r="C1134" s="132" t="s">
        <v>1088</v>
      </c>
      <c r="D1134" s="132" t="s">
        <v>1941</v>
      </c>
      <c r="E1134" s="132" t="s">
        <v>1942</v>
      </c>
      <c r="F1134" s="132" t="s">
        <v>1321</v>
      </c>
      <c r="G1134" s="133">
        <v>520</v>
      </c>
      <c r="H1134" s="132">
        <v>2015</v>
      </c>
      <c r="I1134" s="134">
        <v>43342</v>
      </c>
      <c r="J1134" s="135"/>
    </row>
    <row r="1135" spans="1:10" ht="16.5" customHeight="1" x14ac:dyDescent="0.25">
      <c r="A1135" s="130" t="s">
        <v>7980</v>
      </c>
      <c r="B1135" s="131" t="str">
        <f t="shared" si="17"/>
        <v>18563 - Courtesy Docks</v>
      </c>
      <c r="C1135" s="132" t="s">
        <v>1088</v>
      </c>
      <c r="D1135" s="132" t="s">
        <v>1943</v>
      </c>
      <c r="E1135" s="132" t="s">
        <v>1944</v>
      </c>
      <c r="F1135" s="132" t="s">
        <v>1204</v>
      </c>
      <c r="G1135" s="133">
        <v>1056</v>
      </c>
      <c r="H1135" s="132">
        <v>2019</v>
      </c>
      <c r="I1135" s="134">
        <v>43615</v>
      </c>
      <c r="J1135" s="135"/>
    </row>
    <row r="1136" spans="1:10" ht="16.5" customHeight="1" x14ac:dyDescent="0.25">
      <c r="A1136" s="130" t="s">
        <v>7981</v>
      </c>
      <c r="B1136" s="131" t="str">
        <f t="shared" si="17"/>
        <v>18564 - Pavilion Rabbit Gulch 28x28</v>
      </c>
      <c r="C1136" s="132" t="s">
        <v>1088</v>
      </c>
      <c r="D1136" s="132" t="s">
        <v>1945</v>
      </c>
      <c r="E1136" s="132" t="s">
        <v>1946</v>
      </c>
      <c r="F1136" s="132" t="s">
        <v>1166</v>
      </c>
      <c r="G1136" s="133">
        <v>784</v>
      </c>
      <c r="H1136" s="132">
        <v>2019</v>
      </c>
      <c r="I1136" s="134">
        <v>43615</v>
      </c>
      <c r="J1136" s="135"/>
    </row>
    <row r="1137" spans="1:10" ht="16.5" customHeight="1" x14ac:dyDescent="0.25">
      <c r="A1137" s="130" t="s">
        <v>7982</v>
      </c>
      <c r="B1137" s="131" t="str">
        <f t="shared" si="17"/>
        <v>18565 - Single Vault CXT Restroom</v>
      </c>
      <c r="C1137" s="132" t="s">
        <v>1088</v>
      </c>
      <c r="D1137" s="132" t="s">
        <v>1947</v>
      </c>
      <c r="E1137" s="132" t="s">
        <v>1948</v>
      </c>
      <c r="F1137" s="132" t="s">
        <v>1310</v>
      </c>
      <c r="G1137" s="133">
        <v>72</v>
      </c>
      <c r="H1137" s="132">
        <v>2019</v>
      </c>
      <c r="I1137" s="134">
        <v>43615</v>
      </c>
      <c r="J1137" s="135"/>
    </row>
    <row r="1138" spans="1:10" ht="16.5" customHeight="1" x14ac:dyDescent="0.25">
      <c r="A1138" s="130" t="s">
        <v>7983</v>
      </c>
      <c r="B1138" s="131" t="str">
        <f t="shared" si="17"/>
        <v>18566 - Pavilion 24x44</v>
      </c>
      <c r="C1138" s="132" t="s">
        <v>1088</v>
      </c>
      <c r="D1138" s="132" t="s">
        <v>1949</v>
      </c>
      <c r="E1138" s="132" t="s">
        <v>1921</v>
      </c>
      <c r="F1138" s="132" t="s">
        <v>1091</v>
      </c>
      <c r="G1138" s="133">
        <v>1053</v>
      </c>
      <c r="H1138" s="132">
        <v>2019</v>
      </c>
      <c r="I1138" s="134">
        <v>43615</v>
      </c>
      <c r="J1138" s="135"/>
    </row>
    <row r="1139" spans="1:10" ht="16.5" customHeight="1" x14ac:dyDescent="0.25">
      <c r="A1139" s="130" t="s">
        <v>7984</v>
      </c>
      <c r="B1139" s="131" t="str">
        <f t="shared" si="17"/>
        <v>18567 - Campground Restroom</v>
      </c>
      <c r="C1139" s="132" t="s">
        <v>1088</v>
      </c>
      <c r="D1139" s="132" t="s">
        <v>1939</v>
      </c>
      <c r="E1139" s="132" t="s">
        <v>1950</v>
      </c>
      <c r="F1139" s="132" t="s">
        <v>1951</v>
      </c>
      <c r="G1139" s="133">
        <v>780</v>
      </c>
      <c r="H1139" s="132">
        <v>2019</v>
      </c>
      <c r="I1139" s="134">
        <v>43615</v>
      </c>
      <c r="J1139" s="135"/>
    </row>
    <row r="1140" spans="1:10" ht="16.5" customHeight="1" x14ac:dyDescent="0.25">
      <c r="A1140" s="130" t="s">
        <v>7985</v>
      </c>
      <c r="B1140" s="131" t="str">
        <f t="shared" si="17"/>
        <v>18568 - Fishing Dock</v>
      </c>
      <c r="C1140" s="132" t="s">
        <v>1088</v>
      </c>
      <c r="D1140" s="132" t="s">
        <v>1952</v>
      </c>
      <c r="E1140" s="132" t="s">
        <v>1953</v>
      </c>
      <c r="F1140" s="132" t="s">
        <v>1116</v>
      </c>
      <c r="G1140" s="133">
        <v>500</v>
      </c>
      <c r="H1140" s="132">
        <v>2019</v>
      </c>
      <c r="I1140" s="134">
        <v>43615</v>
      </c>
      <c r="J1140" s="135"/>
    </row>
    <row r="1141" spans="1:10" ht="16.5" customHeight="1" x14ac:dyDescent="0.25">
      <c r="A1141" s="130" t="s">
        <v>7986</v>
      </c>
      <c r="B1141" s="131" t="str">
        <f t="shared" si="17"/>
        <v>18569 - Vault North Beach Restroom</v>
      </c>
      <c r="C1141" s="132" t="s">
        <v>1088</v>
      </c>
      <c r="D1141" s="132" t="s">
        <v>1954</v>
      </c>
      <c r="E1141" s="132" t="s">
        <v>1346</v>
      </c>
      <c r="F1141" s="132" t="s">
        <v>398</v>
      </c>
      <c r="G1141" s="133">
        <v>72</v>
      </c>
      <c r="H1141" s="132">
        <v>2019</v>
      </c>
      <c r="I1141" s="134">
        <v>43615</v>
      </c>
      <c r="J1141" s="135"/>
    </row>
    <row r="1142" spans="1:10" ht="16.5" customHeight="1" x14ac:dyDescent="0.25">
      <c r="A1142" s="130" t="s">
        <v>7987</v>
      </c>
      <c r="B1142" s="131" t="str">
        <f t="shared" si="17"/>
        <v>18570 - CXT Restroom</v>
      </c>
      <c r="C1142" s="132" t="s">
        <v>1088</v>
      </c>
      <c r="D1142" s="132" t="s">
        <v>1586</v>
      </c>
      <c r="E1142" s="132" t="s">
        <v>1955</v>
      </c>
      <c r="F1142" s="132" t="s">
        <v>1074</v>
      </c>
      <c r="G1142" s="133">
        <v>320</v>
      </c>
      <c r="H1142" s="132">
        <v>2019</v>
      </c>
      <c r="I1142" s="134">
        <v>43615</v>
      </c>
      <c r="J1142" s="135"/>
    </row>
    <row r="1143" spans="1:10" ht="16.5" customHeight="1" x14ac:dyDescent="0.25">
      <c r="A1143" s="130" t="s">
        <v>7988</v>
      </c>
      <c r="B1143" s="131" t="str">
        <f t="shared" si="17"/>
        <v>18571 - Rabbit Gulch East Vault</v>
      </c>
      <c r="C1143" s="132" t="s">
        <v>1088</v>
      </c>
      <c r="D1143" s="132" t="s">
        <v>1956</v>
      </c>
      <c r="E1143" s="132" t="s">
        <v>1946</v>
      </c>
      <c r="F1143" s="132" t="s">
        <v>1166</v>
      </c>
      <c r="G1143" s="133">
        <v>126</v>
      </c>
      <c r="H1143" s="132">
        <v>2019</v>
      </c>
      <c r="I1143" s="134">
        <v>43615</v>
      </c>
      <c r="J1143" s="135"/>
    </row>
    <row r="1144" spans="1:10" ht="16.5" customHeight="1" x14ac:dyDescent="0.25">
      <c r="A1144" s="130" t="s">
        <v>7989</v>
      </c>
      <c r="B1144" s="131" t="str">
        <f t="shared" si="17"/>
        <v>18572 - Rabbit Gulch East Center Vault</v>
      </c>
      <c r="C1144" s="132" t="s">
        <v>1088</v>
      </c>
      <c r="D1144" s="132" t="s">
        <v>1957</v>
      </c>
      <c r="E1144" s="132" t="s">
        <v>1946</v>
      </c>
      <c r="F1144" s="132" t="s">
        <v>1166</v>
      </c>
      <c r="G1144" s="133">
        <v>126</v>
      </c>
      <c r="H1144" s="132">
        <v>2019</v>
      </c>
      <c r="I1144" s="134">
        <v>43615</v>
      </c>
      <c r="J1144" s="135"/>
    </row>
    <row r="1145" spans="1:10" ht="16.5" customHeight="1" x14ac:dyDescent="0.25">
      <c r="A1145" s="130" t="s">
        <v>7990</v>
      </c>
      <c r="B1145" s="131" t="str">
        <f t="shared" si="17"/>
        <v>18573 - Rabbit Gulch site #1 Vault</v>
      </c>
      <c r="C1145" s="132" t="s">
        <v>1088</v>
      </c>
      <c r="D1145" s="132" t="s">
        <v>1958</v>
      </c>
      <c r="E1145" s="132" t="s">
        <v>1946</v>
      </c>
      <c r="F1145" s="132" t="s">
        <v>1166</v>
      </c>
      <c r="G1145" s="133">
        <v>126</v>
      </c>
      <c r="H1145" s="132">
        <v>2019</v>
      </c>
      <c r="I1145" s="134">
        <v>43615</v>
      </c>
      <c r="J1145" s="135"/>
    </row>
    <row r="1146" spans="1:10" ht="16.5" customHeight="1" x14ac:dyDescent="0.25">
      <c r="A1146" s="130" t="s">
        <v>7991</v>
      </c>
      <c r="B1146" s="131" t="str">
        <f t="shared" si="17"/>
        <v>18574 - Group Pavilion Rabbit Gulch</v>
      </c>
      <c r="C1146" s="132" t="s">
        <v>1088</v>
      </c>
      <c r="D1146" s="132" t="s">
        <v>1959</v>
      </c>
      <c r="E1146" s="132" t="s">
        <v>1946</v>
      </c>
      <c r="F1146" s="132" t="s">
        <v>1166</v>
      </c>
      <c r="G1146" s="133">
        <v>784</v>
      </c>
      <c r="H1146" s="132">
        <v>2019</v>
      </c>
      <c r="I1146" s="134">
        <v>43615</v>
      </c>
      <c r="J1146" s="135"/>
    </row>
    <row r="1147" spans="1:10" ht="16.5" customHeight="1" x14ac:dyDescent="0.25">
      <c r="A1147" s="130" t="s">
        <v>7992</v>
      </c>
      <c r="B1147" s="131" t="str">
        <f t="shared" si="17"/>
        <v>18575 - Group Pavilion Rabbit Gulch</v>
      </c>
      <c r="C1147" s="132" t="s">
        <v>1088</v>
      </c>
      <c r="D1147" s="132" t="s">
        <v>1959</v>
      </c>
      <c r="E1147" s="132" t="s">
        <v>1946</v>
      </c>
      <c r="F1147" s="132" t="s">
        <v>1166</v>
      </c>
      <c r="G1147" s="133">
        <v>784</v>
      </c>
      <c r="H1147" s="132">
        <v>2019</v>
      </c>
      <c r="I1147" s="134">
        <v>43615</v>
      </c>
      <c r="J1147" s="135"/>
    </row>
    <row r="1148" spans="1:10" ht="16.5" customHeight="1" x14ac:dyDescent="0.25">
      <c r="A1148" s="130" t="s">
        <v>7993</v>
      </c>
      <c r="B1148" s="131" t="str">
        <f t="shared" si="17"/>
        <v>18576 - Highland North Vault Restroom</v>
      </c>
      <c r="C1148" s="132" t="s">
        <v>1088</v>
      </c>
      <c r="D1148" s="132" t="s">
        <v>1960</v>
      </c>
      <c r="E1148" s="132" t="s">
        <v>1961</v>
      </c>
      <c r="F1148" s="132" t="s">
        <v>1271</v>
      </c>
      <c r="G1148" s="133">
        <v>320</v>
      </c>
      <c r="H1148" s="132">
        <v>2019</v>
      </c>
      <c r="I1148" s="134">
        <v>43615</v>
      </c>
      <c r="J1148" s="135"/>
    </row>
    <row r="1149" spans="1:10" ht="16.5" customHeight="1" x14ac:dyDescent="0.25">
      <c r="A1149" s="130" t="s">
        <v>7994</v>
      </c>
      <c r="B1149" s="131" t="str">
        <f t="shared" si="17"/>
        <v>18577 - Pinery South Vault Restroom</v>
      </c>
      <c r="C1149" s="132" t="s">
        <v>1088</v>
      </c>
      <c r="D1149" s="132" t="s">
        <v>1962</v>
      </c>
      <c r="E1149" s="132" t="s">
        <v>1961</v>
      </c>
      <c r="F1149" s="132" t="s">
        <v>1271</v>
      </c>
      <c r="G1149" s="133">
        <v>320</v>
      </c>
      <c r="H1149" s="132">
        <v>2019</v>
      </c>
      <c r="I1149" s="134">
        <v>43615</v>
      </c>
      <c r="J1149" s="135"/>
    </row>
    <row r="1150" spans="1:10" ht="16.5" customHeight="1" x14ac:dyDescent="0.25">
      <c r="A1150" s="130" t="s">
        <v>7995</v>
      </c>
      <c r="B1150" s="131" t="str">
        <f t="shared" si="17"/>
        <v>18578 - Crandal South Vault Restroom</v>
      </c>
      <c r="C1150" s="132" t="s">
        <v>1088</v>
      </c>
      <c r="D1150" s="132" t="s">
        <v>1963</v>
      </c>
      <c r="E1150" s="132" t="s">
        <v>1961</v>
      </c>
      <c r="F1150" s="132" t="s">
        <v>1271</v>
      </c>
      <c r="G1150" s="133">
        <v>320</v>
      </c>
      <c r="H1150" s="132">
        <v>2019</v>
      </c>
      <c r="I1150" s="134">
        <v>43615</v>
      </c>
      <c r="J1150" s="135"/>
    </row>
    <row r="1151" spans="1:10" ht="16.5" customHeight="1" x14ac:dyDescent="0.25">
      <c r="A1151" s="130" t="s">
        <v>7996</v>
      </c>
      <c r="B1151" s="131" t="str">
        <f t="shared" si="17"/>
        <v>18579 - Pinery North Vault Restroom</v>
      </c>
      <c r="C1151" s="132" t="s">
        <v>1088</v>
      </c>
      <c r="D1151" s="132" t="s">
        <v>1964</v>
      </c>
      <c r="E1151" s="132" t="s">
        <v>1961</v>
      </c>
      <c r="F1151" s="132" t="s">
        <v>1271</v>
      </c>
      <c r="G1151" s="133">
        <v>320</v>
      </c>
      <c r="H1151" s="132">
        <v>2019</v>
      </c>
      <c r="I1151" s="134">
        <v>43615</v>
      </c>
      <c r="J1151" s="135"/>
    </row>
    <row r="1152" spans="1:10" ht="16.5" customHeight="1" x14ac:dyDescent="0.25">
      <c r="A1152" s="130" t="s">
        <v>7997</v>
      </c>
      <c r="B1152" s="131" t="str">
        <f t="shared" si="17"/>
        <v>18580 - Crandal North Vault Restroom</v>
      </c>
      <c r="C1152" s="132" t="s">
        <v>1088</v>
      </c>
      <c r="D1152" s="132" t="s">
        <v>1965</v>
      </c>
      <c r="E1152" s="132" t="s">
        <v>1961</v>
      </c>
      <c r="F1152" s="132" t="s">
        <v>1271</v>
      </c>
      <c r="G1152" s="133">
        <v>320</v>
      </c>
      <c r="H1152" s="132">
        <v>2019</v>
      </c>
      <c r="I1152" s="134">
        <v>43615</v>
      </c>
      <c r="J1152" s="135"/>
    </row>
    <row r="1153" spans="1:10" ht="16.5" customHeight="1" x14ac:dyDescent="0.25">
      <c r="A1153" s="130" t="s">
        <v>7998</v>
      </c>
      <c r="B1153" s="131" t="str">
        <f t="shared" si="17"/>
        <v>18581 - Cottonwood Vault Restroom</v>
      </c>
      <c r="C1153" s="132" t="s">
        <v>1088</v>
      </c>
      <c r="D1153" s="132" t="s">
        <v>1966</v>
      </c>
      <c r="E1153" s="132" t="s">
        <v>1961</v>
      </c>
      <c r="F1153" s="132" t="s">
        <v>1271</v>
      </c>
      <c r="G1153" s="133">
        <v>320</v>
      </c>
      <c r="H1153" s="132">
        <v>2019</v>
      </c>
      <c r="I1153" s="134">
        <v>43615</v>
      </c>
      <c r="J1153" s="135"/>
    </row>
    <row r="1154" spans="1:10" ht="16.5" customHeight="1" x14ac:dyDescent="0.25">
      <c r="A1154" s="130" t="s">
        <v>7999</v>
      </c>
      <c r="B1154" s="131" t="str">
        <f t="shared" si="17"/>
        <v>18582 - Highland South Restroom</v>
      </c>
      <c r="C1154" s="132" t="s">
        <v>1088</v>
      </c>
      <c r="D1154" s="132" t="s">
        <v>1967</v>
      </c>
      <c r="E1154" s="132" t="s">
        <v>1961</v>
      </c>
      <c r="F1154" s="132" t="s">
        <v>1271</v>
      </c>
      <c r="G1154" s="133">
        <v>320</v>
      </c>
      <c r="H1154" s="132">
        <v>2019</v>
      </c>
      <c r="I1154" s="134">
        <v>43615</v>
      </c>
      <c r="J1154" s="135"/>
    </row>
    <row r="1155" spans="1:10" ht="16.5" customHeight="1" x14ac:dyDescent="0.25">
      <c r="A1155" s="130" t="s">
        <v>8000</v>
      </c>
      <c r="B1155" s="131" t="str">
        <f t="shared" si="17"/>
        <v>18583 - Oasis Vista CXT Restroom</v>
      </c>
      <c r="C1155" s="132" t="s">
        <v>1088</v>
      </c>
      <c r="D1155" s="132" t="s">
        <v>1968</v>
      </c>
      <c r="E1155" s="132" t="s">
        <v>1944</v>
      </c>
      <c r="F1155" s="132" t="s">
        <v>1204</v>
      </c>
      <c r="G1155" s="133">
        <v>320</v>
      </c>
      <c r="H1155" s="132">
        <v>2019</v>
      </c>
      <c r="I1155" s="134">
        <v>43615</v>
      </c>
      <c r="J1155" s="135"/>
    </row>
    <row r="1156" spans="1:10" ht="16.5" customHeight="1" x14ac:dyDescent="0.25">
      <c r="A1156" s="130" t="s">
        <v>8001</v>
      </c>
      <c r="B1156" s="131" t="str">
        <f t="shared" ref="B1156:B1219" si="18">_xlfn.CONCAT(A1156," - ",D1156)</f>
        <v>18584 - Oasis Vista CXT Restroom</v>
      </c>
      <c r="C1156" s="132" t="s">
        <v>1088</v>
      </c>
      <c r="D1156" s="132" t="s">
        <v>1968</v>
      </c>
      <c r="E1156" s="132" t="s">
        <v>1944</v>
      </c>
      <c r="F1156" s="132" t="s">
        <v>1204</v>
      </c>
      <c r="G1156" s="133">
        <v>320</v>
      </c>
      <c r="H1156" s="132">
        <v>2019</v>
      </c>
      <c r="I1156" s="134">
        <v>43615</v>
      </c>
      <c r="J1156" s="135"/>
    </row>
    <row r="1157" spans="1:10" ht="16.5" customHeight="1" x14ac:dyDescent="0.25">
      <c r="A1157" s="130" t="s">
        <v>8002</v>
      </c>
      <c r="B1157" s="131" t="str">
        <f t="shared" si="18"/>
        <v>18585 - Sandpitch Restroom</v>
      </c>
      <c r="C1157" s="132" t="s">
        <v>1088</v>
      </c>
      <c r="D1157" s="132" t="s">
        <v>1969</v>
      </c>
      <c r="E1157" s="132" t="s">
        <v>1970</v>
      </c>
      <c r="F1157" s="132" t="s">
        <v>826</v>
      </c>
      <c r="G1157" s="133">
        <v>780</v>
      </c>
      <c r="H1157" s="132">
        <v>2019</v>
      </c>
      <c r="I1157" s="134">
        <v>43615</v>
      </c>
      <c r="J1157" s="135"/>
    </row>
    <row r="1158" spans="1:10" ht="16.5" customHeight="1" x14ac:dyDescent="0.25">
      <c r="A1158" s="130" t="s">
        <v>8003</v>
      </c>
      <c r="B1158" s="131" t="str">
        <f t="shared" si="18"/>
        <v>18586 - T-4283 Lakeview CXT</v>
      </c>
      <c r="C1158" s="132" t="s">
        <v>1088</v>
      </c>
      <c r="D1158" s="132" t="s">
        <v>1971</v>
      </c>
      <c r="E1158" s="132" t="s">
        <v>1589</v>
      </c>
      <c r="F1158" s="132" t="s">
        <v>720</v>
      </c>
      <c r="G1158" s="133">
        <v>320</v>
      </c>
      <c r="H1158" s="132">
        <v>2019</v>
      </c>
      <c r="I1158" s="134">
        <v>43615</v>
      </c>
      <c r="J1158" s="135"/>
    </row>
    <row r="1159" spans="1:10" ht="16.5" customHeight="1" x14ac:dyDescent="0.25">
      <c r="A1159" s="130" t="s">
        <v>8004</v>
      </c>
      <c r="B1159" s="131" t="str">
        <f t="shared" si="18"/>
        <v>18587 - T-4284 Primitive CXT</v>
      </c>
      <c r="C1159" s="132" t="s">
        <v>1088</v>
      </c>
      <c r="D1159" s="132" t="s">
        <v>1972</v>
      </c>
      <c r="E1159" s="132" t="s">
        <v>1973</v>
      </c>
      <c r="F1159" s="132" t="s">
        <v>720</v>
      </c>
      <c r="G1159" s="133">
        <v>320</v>
      </c>
      <c r="H1159" s="132">
        <v>2019</v>
      </c>
      <c r="I1159" s="134">
        <v>43615</v>
      </c>
      <c r="J1159" s="135"/>
    </row>
    <row r="1160" spans="1:10" ht="16.5" customHeight="1" x14ac:dyDescent="0.25">
      <c r="A1160" s="130" t="s">
        <v>8005</v>
      </c>
      <c r="B1160" s="131" t="str">
        <f t="shared" si="18"/>
        <v>18588 - Golf CXT Restroom Hole 7</v>
      </c>
      <c r="C1160" s="132" t="s">
        <v>1088</v>
      </c>
      <c r="D1160" s="132" t="s">
        <v>1974</v>
      </c>
      <c r="E1160" s="132" t="s">
        <v>1970</v>
      </c>
      <c r="F1160" s="132" t="s">
        <v>826</v>
      </c>
      <c r="G1160" s="133">
        <v>96</v>
      </c>
      <c r="H1160" s="132">
        <v>2019</v>
      </c>
      <c r="I1160" s="134">
        <v>43615</v>
      </c>
      <c r="J1160" s="135"/>
    </row>
    <row r="1161" spans="1:10" ht="16.5" customHeight="1" x14ac:dyDescent="0.25">
      <c r="A1161" s="130" t="s">
        <v>8006</v>
      </c>
      <c r="B1161" s="131" t="str">
        <f t="shared" si="18"/>
        <v>18589 - Golf CXT Restroom Hole 18</v>
      </c>
      <c r="C1161" s="132" t="s">
        <v>1088</v>
      </c>
      <c r="D1161" s="132" t="s">
        <v>1975</v>
      </c>
      <c r="E1161" s="132" t="s">
        <v>1970</v>
      </c>
      <c r="F1161" s="132" t="s">
        <v>826</v>
      </c>
      <c r="G1161" s="133">
        <v>120</v>
      </c>
      <c r="H1161" s="132">
        <v>2019</v>
      </c>
      <c r="I1161" s="134">
        <v>43615</v>
      </c>
      <c r="J1161" s="135"/>
    </row>
    <row r="1162" spans="1:10" ht="16.5" customHeight="1" x14ac:dyDescent="0.25">
      <c r="A1162" s="130" t="s">
        <v>8007</v>
      </c>
      <c r="B1162" s="131" t="str">
        <f t="shared" si="18"/>
        <v>18678 - Shop and Storage Building</v>
      </c>
      <c r="C1162" s="132" t="s">
        <v>1088</v>
      </c>
      <c r="D1162" s="132" t="s">
        <v>1976</v>
      </c>
      <c r="E1162" s="132" t="s">
        <v>1977</v>
      </c>
      <c r="F1162" s="132" t="s">
        <v>1124</v>
      </c>
      <c r="G1162" s="133">
        <v>3075</v>
      </c>
      <c r="H1162" s="132">
        <v>2019</v>
      </c>
      <c r="I1162" s="134">
        <v>43634</v>
      </c>
      <c r="J1162" s="135"/>
    </row>
    <row r="1163" spans="1:10" ht="16.5" customHeight="1" x14ac:dyDescent="0.25">
      <c r="A1163" s="130" t="s">
        <v>8008</v>
      </c>
      <c r="B1163" s="131" t="str">
        <f t="shared" si="18"/>
        <v>18726 - CXT Restroom Goosenecks</v>
      </c>
      <c r="C1163" s="132" t="s">
        <v>1088</v>
      </c>
      <c r="D1163" s="132" t="s">
        <v>1978</v>
      </c>
      <c r="E1163" s="132" t="s">
        <v>1979</v>
      </c>
      <c r="F1163" s="132" t="s">
        <v>1980</v>
      </c>
      <c r="G1163" s="133">
        <v>160</v>
      </c>
      <c r="H1163" s="132">
        <v>2019</v>
      </c>
      <c r="I1163" s="134">
        <v>43634</v>
      </c>
      <c r="J1163" s="135"/>
    </row>
    <row r="1164" spans="1:10" ht="16.5" customHeight="1" x14ac:dyDescent="0.25">
      <c r="A1164" s="130" t="s">
        <v>8009</v>
      </c>
      <c r="B1164" s="131" t="str">
        <f t="shared" si="18"/>
        <v>18746 - Duplex Residence (Dead Horse Point)</v>
      </c>
      <c r="C1164" s="132" t="s">
        <v>1088</v>
      </c>
      <c r="D1164" s="132" t="s">
        <v>1981</v>
      </c>
      <c r="E1164" s="132" t="s">
        <v>1100</v>
      </c>
      <c r="F1164" s="132" t="s">
        <v>143</v>
      </c>
      <c r="G1164" s="133">
        <v>2250</v>
      </c>
      <c r="H1164" s="132">
        <v>2017</v>
      </c>
      <c r="I1164" s="134">
        <v>43678</v>
      </c>
      <c r="J1164" s="135"/>
    </row>
    <row r="1165" spans="1:10" ht="16.5" customHeight="1" x14ac:dyDescent="0.25">
      <c r="A1165" s="130" t="s">
        <v>8010</v>
      </c>
      <c r="B1165" s="131" t="str">
        <f t="shared" si="18"/>
        <v>18759 - Echo CXT Restroom #1</v>
      </c>
      <c r="C1165" s="132" t="s">
        <v>1088</v>
      </c>
      <c r="D1165" s="132" t="s">
        <v>1982</v>
      </c>
      <c r="E1165" s="132" t="s">
        <v>1983</v>
      </c>
      <c r="F1165" s="132" t="s">
        <v>1929</v>
      </c>
      <c r="G1165" s="133">
        <v>180</v>
      </c>
      <c r="H1165" s="132">
        <v>2019</v>
      </c>
      <c r="I1165" s="134">
        <v>43706</v>
      </c>
      <c r="J1165" s="135"/>
    </row>
    <row r="1166" spans="1:10" ht="16.5" customHeight="1" x14ac:dyDescent="0.25">
      <c r="A1166" s="130" t="s">
        <v>8011</v>
      </c>
      <c r="B1166" s="131" t="str">
        <f t="shared" si="18"/>
        <v>18760 - Echo CXT Restroom #2</v>
      </c>
      <c r="C1166" s="132" t="s">
        <v>1088</v>
      </c>
      <c r="D1166" s="132" t="s">
        <v>1984</v>
      </c>
      <c r="E1166" s="132" t="s">
        <v>1983</v>
      </c>
      <c r="F1166" s="132" t="s">
        <v>1929</v>
      </c>
      <c r="G1166" s="133">
        <v>180</v>
      </c>
      <c r="H1166" s="132">
        <v>2019</v>
      </c>
      <c r="I1166" s="134">
        <v>43706</v>
      </c>
      <c r="J1166" s="135"/>
    </row>
    <row r="1167" spans="1:10" ht="16.5" customHeight="1" x14ac:dyDescent="0.25">
      <c r="A1167" s="130" t="s">
        <v>8012</v>
      </c>
      <c r="B1167" s="131" t="str">
        <f t="shared" si="18"/>
        <v>18761 - Echo CXT Restroom #3</v>
      </c>
      <c r="C1167" s="132" t="s">
        <v>1088</v>
      </c>
      <c r="D1167" s="132" t="s">
        <v>1985</v>
      </c>
      <c r="E1167" s="132" t="s">
        <v>1983</v>
      </c>
      <c r="F1167" s="132" t="s">
        <v>1929</v>
      </c>
      <c r="G1167" s="133">
        <v>180</v>
      </c>
      <c r="H1167" s="132">
        <v>2019</v>
      </c>
      <c r="I1167" s="134">
        <v>43706</v>
      </c>
      <c r="J1167" s="135"/>
    </row>
    <row r="1168" spans="1:10" ht="16.5" customHeight="1" x14ac:dyDescent="0.25">
      <c r="A1168" s="130" t="s">
        <v>8013</v>
      </c>
      <c r="B1168" s="131" t="str">
        <f t="shared" si="18"/>
        <v>18762 - Echo CXT Restroom w/ Showers</v>
      </c>
      <c r="C1168" s="132" t="s">
        <v>1088</v>
      </c>
      <c r="D1168" s="132" t="s">
        <v>1986</v>
      </c>
      <c r="E1168" s="132" t="s">
        <v>1983</v>
      </c>
      <c r="F1168" s="132" t="s">
        <v>1929</v>
      </c>
      <c r="G1168" s="133">
        <v>1050</v>
      </c>
      <c r="H1168" s="132">
        <v>2019</v>
      </c>
      <c r="I1168" s="134">
        <v>43706</v>
      </c>
      <c r="J1168" s="135"/>
    </row>
    <row r="1169" spans="1:10" ht="16.5" customHeight="1" x14ac:dyDescent="0.25">
      <c r="A1169" s="130" t="s">
        <v>8014</v>
      </c>
      <c r="B1169" s="131" t="str">
        <f t="shared" si="18"/>
        <v>18763 - Fremont Cabin #1</v>
      </c>
      <c r="C1169" s="132" t="s">
        <v>1088</v>
      </c>
      <c r="D1169" s="132" t="s">
        <v>1987</v>
      </c>
      <c r="E1169" s="132" t="s">
        <v>1490</v>
      </c>
      <c r="F1169" s="132" t="s">
        <v>1327</v>
      </c>
      <c r="G1169" s="133">
        <v>360</v>
      </c>
      <c r="H1169" s="132">
        <v>2019</v>
      </c>
      <c r="I1169" s="134">
        <v>43706</v>
      </c>
      <c r="J1169" s="135"/>
    </row>
    <row r="1170" spans="1:10" ht="16.5" customHeight="1" x14ac:dyDescent="0.25">
      <c r="A1170" s="130" t="s">
        <v>8015</v>
      </c>
      <c r="B1170" s="131" t="str">
        <f t="shared" si="18"/>
        <v>18764 - Jordanelle Cabin #3</v>
      </c>
      <c r="C1170" s="132" t="s">
        <v>1088</v>
      </c>
      <c r="D1170" s="132" t="s">
        <v>1988</v>
      </c>
      <c r="E1170" s="132" t="s">
        <v>1494</v>
      </c>
      <c r="F1170" s="132" t="s">
        <v>717</v>
      </c>
      <c r="G1170" s="133">
        <v>240</v>
      </c>
      <c r="H1170" s="132">
        <v>2019</v>
      </c>
      <c r="I1170" s="134">
        <v>43706</v>
      </c>
      <c r="J1170" s="135"/>
    </row>
    <row r="1171" spans="1:10" ht="16.5" customHeight="1" x14ac:dyDescent="0.25">
      <c r="A1171" s="130" t="s">
        <v>8016</v>
      </c>
      <c r="B1171" s="131" t="str">
        <f t="shared" si="18"/>
        <v>18765 - Jordanelle Cabin #4</v>
      </c>
      <c r="C1171" s="132" t="s">
        <v>1088</v>
      </c>
      <c r="D1171" s="132" t="s">
        <v>1989</v>
      </c>
      <c r="E1171" s="132" t="s">
        <v>1494</v>
      </c>
      <c r="F1171" s="132" t="s">
        <v>717</v>
      </c>
      <c r="G1171" s="133">
        <v>240</v>
      </c>
      <c r="H1171" s="132">
        <v>2019</v>
      </c>
      <c r="I1171" s="134">
        <v>43706</v>
      </c>
      <c r="J1171" s="135"/>
    </row>
    <row r="1172" spans="1:10" ht="16.5" customHeight="1" x14ac:dyDescent="0.25">
      <c r="A1172" s="130" t="s">
        <v>8017</v>
      </c>
      <c r="B1172" s="131" t="str">
        <f t="shared" si="18"/>
        <v>18766 - Jordanelle Cabin #5</v>
      </c>
      <c r="C1172" s="132" t="s">
        <v>1088</v>
      </c>
      <c r="D1172" s="132" t="s">
        <v>1990</v>
      </c>
      <c r="E1172" s="132" t="s">
        <v>1494</v>
      </c>
      <c r="F1172" s="132" t="s">
        <v>717</v>
      </c>
      <c r="G1172" s="133">
        <v>288</v>
      </c>
      <c r="H1172" s="132">
        <v>2019</v>
      </c>
      <c r="I1172" s="134">
        <v>43706</v>
      </c>
      <c r="J1172" s="135"/>
    </row>
    <row r="1173" spans="1:10" ht="16.5" customHeight="1" x14ac:dyDescent="0.25">
      <c r="A1173" s="130" t="s">
        <v>8018</v>
      </c>
      <c r="B1173" s="131" t="str">
        <f t="shared" si="18"/>
        <v>18767 - Starvation Lookout Cabin</v>
      </c>
      <c r="C1173" s="132" t="s">
        <v>1088</v>
      </c>
      <c r="D1173" s="132" t="s">
        <v>1991</v>
      </c>
      <c r="E1173" s="132" t="s">
        <v>1165</v>
      </c>
      <c r="F1173" s="132" t="s">
        <v>1166</v>
      </c>
      <c r="G1173" s="133">
        <v>330</v>
      </c>
      <c r="H1173" s="132">
        <v>2019</v>
      </c>
      <c r="I1173" s="134">
        <v>43706</v>
      </c>
      <c r="J1173" s="135"/>
    </row>
    <row r="1174" spans="1:10" ht="16.5" customHeight="1" x14ac:dyDescent="0.25">
      <c r="A1174" s="130" t="s">
        <v>8019</v>
      </c>
      <c r="B1174" s="131" t="str">
        <f t="shared" si="18"/>
        <v>18768 - Palisade Bear Cave Cabin</v>
      </c>
      <c r="C1174" s="132" t="s">
        <v>1088</v>
      </c>
      <c r="D1174" s="132" t="s">
        <v>1992</v>
      </c>
      <c r="E1174" s="132" t="s">
        <v>1993</v>
      </c>
      <c r="F1174" s="132" t="s">
        <v>826</v>
      </c>
      <c r="G1174" s="133">
        <v>360</v>
      </c>
      <c r="H1174" s="132">
        <v>2019</v>
      </c>
      <c r="I1174" s="134">
        <v>43706</v>
      </c>
      <c r="J1174" s="135"/>
    </row>
    <row r="1175" spans="1:10" ht="16.5" customHeight="1" x14ac:dyDescent="0.25">
      <c r="A1175" s="130" t="s">
        <v>8020</v>
      </c>
      <c r="B1175" s="131" t="str">
        <f t="shared" si="18"/>
        <v>18769 - Palisade Bobcat Den Cabin</v>
      </c>
      <c r="C1175" s="132" t="s">
        <v>1088</v>
      </c>
      <c r="D1175" s="132" t="s">
        <v>1994</v>
      </c>
      <c r="E1175" s="132" t="s">
        <v>1993</v>
      </c>
      <c r="F1175" s="132" t="s">
        <v>826</v>
      </c>
      <c r="G1175" s="133">
        <v>360</v>
      </c>
      <c r="H1175" s="132">
        <v>2019</v>
      </c>
      <c r="I1175" s="134">
        <v>43706</v>
      </c>
      <c r="J1175" s="135"/>
    </row>
    <row r="1176" spans="1:10" ht="16.5" customHeight="1" x14ac:dyDescent="0.25">
      <c r="A1176" s="130" t="s">
        <v>8021</v>
      </c>
      <c r="B1176" s="131" t="str">
        <f t="shared" si="18"/>
        <v>18770 - Palisade Eagle Nest Cabin</v>
      </c>
      <c r="C1176" s="132" t="s">
        <v>1088</v>
      </c>
      <c r="D1176" s="132" t="s">
        <v>1995</v>
      </c>
      <c r="E1176" s="132" t="s">
        <v>1993</v>
      </c>
      <c r="F1176" s="132" t="s">
        <v>826</v>
      </c>
      <c r="G1176" s="133">
        <v>360</v>
      </c>
      <c r="H1176" s="132">
        <v>2019</v>
      </c>
      <c r="I1176" s="134">
        <v>43706</v>
      </c>
      <c r="J1176" s="135"/>
    </row>
    <row r="1177" spans="1:10" ht="16.5" customHeight="1" x14ac:dyDescent="0.25">
      <c r="A1177" s="130" t="s">
        <v>8022</v>
      </c>
      <c r="B1177" s="131" t="str">
        <f t="shared" si="18"/>
        <v>18774 - Coral Pink CXT Restroom</v>
      </c>
      <c r="C1177" s="132" t="s">
        <v>1088</v>
      </c>
      <c r="D1177" s="132" t="s">
        <v>1996</v>
      </c>
      <c r="E1177" s="132" t="s">
        <v>1913</v>
      </c>
      <c r="F1177" s="132" t="s">
        <v>1110</v>
      </c>
      <c r="G1177" s="133">
        <v>1000</v>
      </c>
      <c r="H1177" s="132">
        <v>2019</v>
      </c>
      <c r="I1177" s="134">
        <v>43818</v>
      </c>
      <c r="J1177" s="135"/>
    </row>
    <row r="1178" spans="1:10" ht="16.5" customHeight="1" x14ac:dyDescent="0.25">
      <c r="A1178" s="130" t="s">
        <v>8023</v>
      </c>
      <c r="B1178" s="131" t="str">
        <f t="shared" si="18"/>
        <v>18775 - Quail Creek CXT Restroom</v>
      </c>
      <c r="C1178" s="132" t="s">
        <v>1088</v>
      </c>
      <c r="D1178" s="132" t="s">
        <v>1997</v>
      </c>
      <c r="E1178" s="132" t="s">
        <v>1998</v>
      </c>
      <c r="F1178" s="132" t="s">
        <v>720</v>
      </c>
      <c r="G1178" s="133">
        <v>360</v>
      </c>
      <c r="H1178" s="132">
        <v>2019</v>
      </c>
      <c r="I1178" s="134">
        <v>43818</v>
      </c>
      <c r="J1178" s="135"/>
    </row>
    <row r="1179" spans="1:10" ht="16.5" customHeight="1" x14ac:dyDescent="0.25">
      <c r="A1179" s="130" t="s">
        <v>8024</v>
      </c>
      <c r="B1179" s="131" t="str">
        <f t="shared" si="18"/>
        <v>18779 - Pioneer Center (TITP)</v>
      </c>
      <c r="C1179" s="132" t="s">
        <v>1088</v>
      </c>
      <c r="D1179" s="132" t="s">
        <v>1999</v>
      </c>
      <c r="E1179" s="132" t="s">
        <v>1770</v>
      </c>
      <c r="F1179" s="132" t="s">
        <v>145</v>
      </c>
      <c r="G1179" s="133">
        <v>21000</v>
      </c>
      <c r="H1179" s="132">
        <v>2020</v>
      </c>
      <c r="I1179" s="134">
        <v>43839</v>
      </c>
      <c r="J1179" s="135"/>
    </row>
    <row r="1180" spans="1:10" ht="16.5" customHeight="1" x14ac:dyDescent="0.25">
      <c r="A1180" s="130" t="s">
        <v>8025</v>
      </c>
      <c r="B1180" s="131" t="str">
        <f t="shared" si="18"/>
        <v>18805 - Storage Shed Millsite</v>
      </c>
      <c r="C1180" s="132" t="s">
        <v>1088</v>
      </c>
      <c r="D1180" s="132" t="s">
        <v>2000</v>
      </c>
      <c r="E1180" s="132" t="s">
        <v>2001</v>
      </c>
      <c r="F1180" s="132" t="s">
        <v>1180</v>
      </c>
      <c r="G1180" s="133">
        <v>240</v>
      </c>
      <c r="H1180" s="132">
        <v>2020</v>
      </c>
      <c r="I1180" s="134">
        <v>43928</v>
      </c>
      <c r="J1180" s="135"/>
    </row>
    <row r="1181" spans="1:10" ht="16.5" customHeight="1" x14ac:dyDescent="0.25">
      <c r="A1181" s="130" t="s">
        <v>8026</v>
      </c>
      <c r="B1181" s="131" t="str">
        <f t="shared" si="18"/>
        <v>18809 - CXT Restroom Goosenecks</v>
      </c>
      <c r="C1181" s="132" t="s">
        <v>1088</v>
      </c>
      <c r="D1181" s="132" t="s">
        <v>1978</v>
      </c>
      <c r="E1181" s="132" t="s">
        <v>2002</v>
      </c>
      <c r="F1181" s="132" t="s">
        <v>514</v>
      </c>
      <c r="G1181" s="133">
        <v>160</v>
      </c>
      <c r="H1181" s="132">
        <v>2019</v>
      </c>
      <c r="I1181" s="134">
        <v>43929</v>
      </c>
      <c r="J1181" s="135"/>
    </row>
    <row r="1182" spans="1:10" ht="16.5" customHeight="1" x14ac:dyDescent="0.25">
      <c r="A1182" s="130" t="s">
        <v>8027</v>
      </c>
      <c r="B1182" s="131" t="str">
        <f t="shared" si="18"/>
        <v>18820 - Cabin #2 Fremont</v>
      </c>
      <c r="C1182" s="132" t="s">
        <v>1088</v>
      </c>
      <c r="D1182" s="132" t="s">
        <v>2003</v>
      </c>
      <c r="E1182" s="132" t="s">
        <v>1490</v>
      </c>
      <c r="F1182" s="132" t="s">
        <v>1327</v>
      </c>
      <c r="G1182" s="133">
        <v>360</v>
      </c>
      <c r="H1182" s="132">
        <v>2019</v>
      </c>
      <c r="I1182" s="134">
        <v>43941</v>
      </c>
      <c r="J1182" s="135"/>
    </row>
    <row r="1183" spans="1:10" ht="16.5" customHeight="1" x14ac:dyDescent="0.25">
      <c r="A1183" s="130" t="s">
        <v>8028</v>
      </c>
      <c r="B1183" s="131" t="str">
        <f t="shared" si="18"/>
        <v>18821 - Half Shed Fremont</v>
      </c>
      <c r="C1183" s="132" t="s">
        <v>1088</v>
      </c>
      <c r="D1183" s="132" t="s">
        <v>2004</v>
      </c>
      <c r="E1183" s="132" t="s">
        <v>2005</v>
      </c>
      <c r="F1183" s="132" t="s">
        <v>2006</v>
      </c>
      <c r="G1183" s="133">
        <v>1302</v>
      </c>
      <c r="H1183" s="132">
        <v>2017</v>
      </c>
      <c r="I1183" s="134">
        <v>43942</v>
      </c>
      <c r="J1183" s="135"/>
    </row>
    <row r="1184" spans="1:10" ht="16.5" customHeight="1" x14ac:dyDescent="0.25">
      <c r="A1184" s="130" t="s">
        <v>8029</v>
      </c>
      <c r="B1184" s="131" t="str">
        <f t="shared" si="18"/>
        <v>18822 - Maintenance Shop Fremont</v>
      </c>
      <c r="C1184" s="132" t="s">
        <v>1088</v>
      </c>
      <c r="D1184" s="132" t="s">
        <v>2007</v>
      </c>
      <c r="E1184" s="132" t="s">
        <v>2008</v>
      </c>
      <c r="F1184" s="132" t="s">
        <v>1327</v>
      </c>
      <c r="G1184" s="133">
        <v>3200</v>
      </c>
      <c r="H1184" s="132">
        <v>2016</v>
      </c>
      <c r="I1184" s="134">
        <v>43942</v>
      </c>
      <c r="J1184" s="135"/>
    </row>
    <row r="1185" spans="1:10" ht="16.5" customHeight="1" x14ac:dyDescent="0.25">
      <c r="A1185" s="130" t="s">
        <v>8030</v>
      </c>
      <c r="B1185" s="131" t="str">
        <f t="shared" si="18"/>
        <v>18823 - Restroom &amp; Group Use Area Fremont</v>
      </c>
      <c r="C1185" s="132" t="s">
        <v>1088</v>
      </c>
      <c r="D1185" s="132" t="s">
        <v>2009</v>
      </c>
      <c r="E1185" s="132" t="s">
        <v>2010</v>
      </c>
      <c r="F1185" s="132" t="s">
        <v>1327</v>
      </c>
      <c r="G1185" s="133">
        <v>720</v>
      </c>
      <c r="H1185" s="132">
        <v>2008</v>
      </c>
      <c r="I1185" s="134">
        <v>43942</v>
      </c>
      <c r="J1185" s="135"/>
    </row>
    <row r="1186" spans="1:10" ht="16.5" customHeight="1" x14ac:dyDescent="0.25">
      <c r="A1186" s="130" t="s">
        <v>8031</v>
      </c>
      <c r="B1186" s="131" t="str">
        <f t="shared" si="18"/>
        <v>18834 - Pit House Fremont</v>
      </c>
      <c r="C1186" s="132" t="s">
        <v>1088</v>
      </c>
      <c r="D1186" s="132" t="s">
        <v>2011</v>
      </c>
      <c r="E1186" s="132" t="s">
        <v>2012</v>
      </c>
      <c r="F1186" s="132" t="s">
        <v>1327</v>
      </c>
      <c r="G1186" s="133">
        <v>256</v>
      </c>
      <c r="H1186" s="132">
        <v>2019</v>
      </c>
      <c r="I1186" s="134">
        <v>43944</v>
      </c>
      <c r="J1186" s="135"/>
    </row>
    <row r="1187" spans="1:10" ht="16.5" customHeight="1" x14ac:dyDescent="0.25">
      <c r="A1187" s="130" t="s">
        <v>8032</v>
      </c>
      <c r="B1187" s="131" t="str">
        <f t="shared" si="18"/>
        <v>18865 - CXT Restroom</v>
      </c>
      <c r="C1187" s="132" t="s">
        <v>1088</v>
      </c>
      <c r="D1187" s="132" t="s">
        <v>1586</v>
      </c>
      <c r="E1187" s="132" t="s">
        <v>1165</v>
      </c>
      <c r="F1187" s="132" t="s">
        <v>1166</v>
      </c>
      <c r="G1187" s="133">
        <v>126</v>
      </c>
      <c r="H1187" s="132">
        <v>2020</v>
      </c>
      <c r="I1187" s="134">
        <v>44007</v>
      </c>
      <c r="J1187" s="135"/>
    </row>
    <row r="1188" spans="1:10" ht="16.5" customHeight="1" x14ac:dyDescent="0.25">
      <c r="A1188" s="130" t="s">
        <v>8033</v>
      </c>
      <c r="B1188" s="131" t="str">
        <f t="shared" si="18"/>
        <v>18867 - CXT Restroom</v>
      </c>
      <c r="C1188" s="132" t="s">
        <v>1088</v>
      </c>
      <c r="D1188" s="132" t="s">
        <v>1586</v>
      </c>
      <c r="E1188" s="132" t="s">
        <v>1100</v>
      </c>
      <c r="F1188" s="132" t="s">
        <v>143</v>
      </c>
      <c r="G1188" s="133">
        <v>320</v>
      </c>
      <c r="H1188" s="132">
        <v>2020</v>
      </c>
      <c r="I1188" s="134">
        <v>44007</v>
      </c>
      <c r="J1188" s="135"/>
    </row>
    <row r="1189" spans="1:10" ht="16.5" customHeight="1" x14ac:dyDescent="0.25">
      <c r="A1189" s="130" t="s">
        <v>8034</v>
      </c>
      <c r="B1189" s="131" t="str">
        <f t="shared" si="18"/>
        <v>18868 - CXT Restroom 1</v>
      </c>
      <c r="C1189" s="132" t="s">
        <v>1088</v>
      </c>
      <c r="D1189" s="132" t="s">
        <v>2013</v>
      </c>
      <c r="E1189" s="132" t="s">
        <v>1265</v>
      </c>
      <c r="F1189" s="132" t="s">
        <v>826</v>
      </c>
      <c r="G1189" s="133">
        <v>320</v>
      </c>
      <c r="H1189" s="132">
        <v>2020</v>
      </c>
      <c r="I1189" s="134">
        <v>44007</v>
      </c>
      <c r="J1189" s="135"/>
    </row>
    <row r="1190" spans="1:10" ht="16.5" customHeight="1" x14ac:dyDescent="0.25">
      <c r="A1190" s="130" t="s">
        <v>8035</v>
      </c>
      <c r="B1190" s="131" t="str">
        <f t="shared" si="18"/>
        <v>18869 - CXT Restroom 2</v>
      </c>
      <c r="C1190" s="132" t="s">
        <v>1088</v>
      </c>
      <c r="D1190" s="132" t="s">
        <v>2014</v>
      </c>
      <c r="E1190" s="132" t="s">
        <v>1265</v>
      </c>
      <c r="F1190" s="132" t="s">
        <v>826</v>
      </c>
      <c r="G1190" s="133">
        <v>320</v>
      </c>
      <c r="H1190" s="132">
        <v>2020</v>
      </c>
      <c r="I1190" s="134">
        <v>44007</v>
      </c>
      <c r="J1190" s="135"/>
    </row>
    <row r="1191" spans="1:10" ht="16.5" customHeight="1" x14ac:dyDescent="0.25">
      <c r="A1191" s="130" t="s">
        <v>8036</v>
      </c>
      <c r="B1191" s="131" t="str">
        <f t="shared" si="18"/>
        <v>18870 - CXT Restroom 3</v>
      </c>
      <c r="C1191" s="132" t="s">
        <v>1088</v>
      </c>
      <c r="D1191" s="132" t="s">
        <v>2015</v>
      </c>
      <c r="E1191" s="132" t="s">
        <v>1265</v>
      </c>
      <c r="F1191" s="132" t="s">
        <v>826</v>
      </c>
      <c r="G1191" s="133">
        <v>320</v>
      </c>
      <c r="H1191" s="132">
        <v>2020</v>
      </c>
      <c r="I1191" s="134">
        <v>44007</v>
      </c>
      <c r="J1191" s="135"/>
    </row>
    <row r="1192" spans="1:10" ht="16.5" customHeight="1" x14ac:dyDescent="0.25">
      <c r="A1192" s="130" t="s">
        <v>8037</v>
      </c>
      <c r="B1192" s="131" t="str">
        <f t="shared" si="18"/>
        <v>18871 - CXT Restroom 4</v>
      </c>
      <c r="C1192" s="132" t="s">
        <v>1088</v>
      </c>
      <c r="D1192" s="132" t="s">
        <v>2016</v>
      </c>
      <c r="E1192" s="132" t="s">
        <v>1265</v>
      </c>
      <c r="F1192" s="132" t="s">
        <v>826</v>
      </c>
      <c r="G1192" s="133">
        <v>320</v>
      </c>
      <c r="H1192" s="132">
        <v>2020</v>
      </c>
      <c r="I1192" s="134">
        <v>44007</v>
      </c>
      <c r="J1192" s="135"/>
    </row>
    <row r="1193" spans="1:10" ht="16.5" customHeight="1" x14ac:dyDescent="0.25">
      <c r="A1193" s="130" t="s">
        <v>8038</v>
      </c>
      <c r="B1193" s="131" t="str">
        <f t="shared" si="18"/>
        <v>18872 - CXT Restroom</v>
      </c>
      <c r="C1193" s="132" t="s">
        <v>1088</v>
      </c>
      <c r="D1193" s="132" t="s">
        <v>1586</v>
      </c>
      <c r="E1193" s="132" t="s">
        <v>1123</v>
      </c>
      <c r="F1193" s="132" t="s">
        <v>1124</v>
      </c>
      <c r="G1193" s="133">
        <v>126</v>
      </c>
      <c r="H1193" s="132">
        <v>2020</v>
      </c>
      <c r="I1193" s="134">
        <v>44007</v>
      </c>
      <c r="J1193" s="135"/>
    </row>
    <row r="1194" spans="1:10" ht="16.5" customHeight="1" x14ac:dyDescent="0.25">
      <c r="A1194" s="130" t="s">
        <v>8039</v>
      </c>
      <c r="B1194" s="131" t="str">
        <f t="shared" si="18"/>
        <v>18873 - T-4459 Sandpit CXT</v>
      </c>
      <c r="C1194" s="132" t="s">
        <v>1088</v>
      </c>
      <c r="D1194" s="132" t="s">
        <v>2017</v>
      </c>
      <c r="E1194" s="132" t="s">
        <v>1589</v>
      </c>
      <c r="F1194" s="132" t="s">
        <v>720</v>
      </c>
      <c r="G1194" s="133">
        <v>320</v>
      </c>
      <c r="H1194" s="132">
        <v>2020</v>
      </c>
      <c r="I1194" s="134">
        <v>44007</v>
      </c>
      <c r="J1194" s="135"/>
    </row>
    <row r="1195" spans="1:10" ht="16.5" customHeight="1" x14ac:dyDescent="0.25">
      <c r="A1195" s="130" t="s">
        <v>8040</v>
      </c>
      <c r="B1195" s="131" t="str">
        <f t="shared" si="18"/>
        <v>18874 - CXT Restroom 1</v>
      </c>
      <c r="C1195" s="132" t="s">
        <v>1088</v>
      </c>
      <c r="D1195" s="132" t="s">
        <v>2013</v>
      </c>
      <c r="E1195" s="132" t="s">
        <v>1203</v>
      </c>
      <c r="F1195" s="132" t="s">
        <v>1204</v>
      </c>
      <c r="G1195" s="133">
        <v>180</v>
      </c>
      <c r="H1195" s="132">
        <v>2020</v>
      </c>
      <c r="I1195" s="134">
        <v>44007</v>
      </c>
      <c r="J1195" s="135"/>
    </row>
    <row r="1196" spans="1:10" ht="16.5" customHeight="1" x14ac:dyDescent="0.25">
      <c r="A1196" s="130" t="s">
        <v>8041</v>
      </c>
      <c r="B1196" s="131" t="str">
        <f t="shared" si="18"/>
        <v>18875 - CXT Restroom 2</v>
      </c>
      <c r="C1196" s="132" t="s">
        <v>1088</v>
      </c>
      <c r="D1196" s="132" t="s">
        <v>2014</v>
      </c>
      <c r="E1196" s="132" t="s">
        <v>1203</v>
      </c>
      <c r="F1196" s="132" t="s">
        <v>1204</v>
      </c>
      <c r="G1196" s="133">
        <v>180</v>
      </c>
      <c r="H1196" s="132">
        <v>2020</v>
      </c>
      <c r="I1196" s="134">
        <v>44007</v>
      </c>
      <c r="J1196" s="135"/>
    </row>
    <row r="1197" spans="1:10" ht="16.5" customHeight="1" x14ac:dyDescent="0.25">
      <c r="A1197" s="130" t="s">
        <v>8042</v>
      </c>
      <c r="B1197" s="131" t="str">
        <f t="shared" si="18"/>
        <v>18876 - CXT Restroom 3</v>
      </c>
      <c r="C1197" s="132" t="s">
        <v>1088</v>
      </c>
      <c r="D1197" s="132" t="s">
        <v>2015</v>
      </c>
      <c r="E1197" s="132" t="s">
        <v>1203</v>
      </c>
      <c r="F1197" s="132" t="s">
        <v>1204</v>
      </c>
      <c r="G1197" s="133">
        <v>180</v>
      </c>
      <c r="H1197" s="132">
        <v>2020</v>
      </c>
      <c r="I1197" s="134">
        <v>44007</v>
      </c>
      <c r="J1197" s="135"/>
    </row>
    <row r="1198" spans="1:10" ht="16.5" customHeight="1" x14ac:dyDescent="0.25">
      <c r="A1198" s="130" t="s">
        <v>8043</v>
      </c>
      <c r="B1198" s="131" t="str">
        <f t="shared" si="18"/>
        <v>18892 - Escalante Visitor Center</v>
      </c>
      <c r="C1198" s="132" t="s">
        <v>1088</v>
      </c>
      <c r="D1198" s="132" t="s">
        <v>2018</v>
      </c>
      <c r="E1198" s="132" t="s">
        <v>2019</v>
      </c>
      <c r="F1198" s="132" t="s">
        <v>983</v>
      </c>
      <c r="G1198" s="133">
        <v>2060</v>
      </c>
      <c r="H1198" s="132">
        <v>2021</v>
      </c>
      <c r="I1198" s="134">
        <v>44321</v>
      </c>
      <c r="J1198" s="135"/>
    </row>
    <row r="1199" spans="1:10" ht="16.5" customHeight="1" x14ac:dyDescent="0.25">
      <c r="A1199" s="130" t="s">
        <v>8044</v>
      </c>
      <c r="B1199" s="131" t="str">
        <f t="shared" si="18"/>
        <v>18954 - Dip Tank Pump House</v>
      </c>
      <c r="C1199" s="132" t="s">
        <v>1088</v>
      </c>
      <c r="D1199" s="132" t="s">
        <v>2020</v>
      </c>
      <c r="E1199" s="132" t="s">
        <v>1817</v>
      </c>
      <c r="F1199" s="132" t="s">
        <v>720</v>
      </c>
      <c r="G1199" s="133">
        <v>180</v>
      </c>
      <c r="H1199" s="132">
        <v>2020</v>
      </c>
      <c r="I1199" s="134">
        <v>44181</v>
      </c>
      <c r="J1199" s="135"/>
    </row>
    <row r="1200" spans="1:10" ht="16.5" customHeight="1" x14ac:dyDescent="0.25">
      <c r="A1200" s="130" t="s">
        <v>8045</v>
      </c>
      <c r="B1200" s="131" t="str">
        <f t="shared" si="18"/>
        <v>18955 - Group Pavilion</v>
      </c>
      <c r="C1200" s="132" t="s">
        <v>1088</v>
      </c>
      <c r="D1200" s="132" t="s">
        <v>1440</v>
      </c>
      <c r="E1200" s="132" t="s">
        <v>1109</v>
      </c>
      <c r="F1200" s="132" t="s">
        <v>1110</v>
      </c>
      <c r="G1200" s="133">
        <v>1056</v>
      </c>
      <c r="H1200" s="132">
        <v>2020</v>
      </c>
      <c r="I1200" s="134">
        <v>44181</v>
      </c>
      <c r="J1200" s="135"/>
    </row>
    <row r="1201" spans="1:10" ht="16.5" customHeight="1" x14ac:dyDescent="0.25">
      <c r="A1201" s="130" t="s">
        <v>8046</v>
      </c>
      <c r="B1201" s="131" t="str">
        <f t="shared" si="18"/>
        <v>18956 - Bison Run Pavilion</v>
      </c>
      <c r="C1201" s="132" t="s">
        <v>1088</v>
      </c>
      <c r="D1201" s="132" t="s">
        <v>2021</v>
      </c>
      <c r="E1201" s="132" t="s">
        <v>1931</v>
      </c>
      <c r="F1201" s="132" t="s">
        <v>1929</v>
      </c>
      <c r="G1201" s="133">
        <v>980</v>
      </c>
      <c r="H1201" s="132">
        <v>2020</v>
      </c>
      <c r="I1201" s="134">
        <v>44181</v>
      </c>
      <c r="J1201" s="135"/>
    </row>
    <row r="1202" spans="1:10" ht="16.5" customHeight="1" x14ac:dyDescent="0.25">
      <c r="A1202" s="130" t="s">
        <v>8047</v>
      </c>
      <c r="B1202" s="131" t="str">
        <f t="shared" si="18"/>
        <v>18957 - Site 3 Pavilion</v>
      </c>
      <c r="C1202" s="132" t="s">
        <v>1088</v>
      </c>
      <c r="D1202" s="132" t="s">
        <v>2022</v>
      </c>
      <c r="E1202" s="132" t="s">
        <v>1931</v>
      </c>
      <c r="F1202" s="132" t="s">
        <v>1929</v>
      </c>
      <c r="G1202" s="133">
        <v>288</v>
      </c>
      <c r="H1202" s="132">
        <v>2020</v>
      </c>
      <c r="I1202" s="134">
        <v>44181</v>
      </c>
      <c r="J1202" s="135"/>
    </row>
    <row r="1203" spans="1:10" ht="16.5" customHeight="1" x14ac:dyDescent="0.25">
      <c r="A1203" s="130" t="s">
        <v>8048</v>
      </c>
      <c r="B1203" s="131" t="str">
        <f t="shared" si="18"/>
        <v>18958 - Entrance Station Dry Hollow</v>
      </c>
      <c r="C1203" s="132" t="s">
        <v>1088</v>
      </c>
      <c r="D1203" s="132" t="s">
        <v>2023</v>
      </c>
      <c r="E1203" s="132" t="s">
        <v>1931</v>
      </c>
      <c r="F1203" s="132" t="s">
        <v>1929</v>
      </c>
      <c r="G1203" s="133">
        <v>160</v>
      </c>
      <c r="H1203" s="132">
        <v>2020</v>
      </c>
      <c r="I1203" s="134">
        <v>44181</v>
      </c>
      <c r="J1203" s="135"/>
    </row>
    <row r="1204" spans="1:10" ht="16.5" customHeight="1" x14ac:dyDescent="0.25">
      <c r="A1204" s="130" t="s">
        <v>8049</v>
      </c>
      <c r="B1204" s="131" t="str">
        <f t="shared" si="18"/>
        <v>18959 - Rendezvous Beach, Big Creek RR#9. Cheyenne CXT</v>
      </c>
      <c r="C1204" s="132" t="s">
        <v>1088</v>
      </c>
      <c r="D1204" s="132" t="s">
        <v>2024</v>
      </c>
      <c r="E1204" s="132" t="s">
        <v>1225</v>
      </c>
      <c r="F1204" s="132" t="s">
        <v>1226</v>
      </c>
      <c r="G1204" s="133">
        <v>839</v>
      </c>
      <c r="H1204" s="132">
        <v>2020</v>
      </c>
      <c r="I1204" s="134">
        <v>44181</v>
      </c>
      <c r="J1204" s="135"/>
    </row>
    <row r="1205" spans="1:10" ht="16.5" customHeight="1" x14ac:dyDescent="0.25">
      <c r="A1205" s="130" t="s">
        <v>8050</v>
      </c>
      <c r="B1205" s="131" t="str">
        <f t="shared" si="18"/>
        <v>18960 - Gunnison CXT 2</v>
      </c>
      <c r="C1205" s="132" t="s">
        <v>1088</v>
      </c>
      <c r="D1205" s="132" t="s">
        <v>2025</v>
      </c>
      <c r="E1205" s="132" t="s">
        <v>1225</v>
      </c>
      <c r="F1205" s="132" t="s">
        <v>1226</v>
      </c>
      <c r="G1205" s="133">
        <v>120</v>
      </c>
      <c r="H1205" s="132">
        <v>2020</v>
      </c>
      <c r="I1205" s="134">
        <v>44181</v>
      </c>
      <c r="J1205" s="135"/>
    </row>
    <row r="1206" spans="1:10" ht="16.5" customHeight="1" x14ac:dyDescent="0.25">
      <c r="A1206" s="130" t="s">
        <v>8051</v>
      </c>
      <c r="B1206" s="131" t="str">
        <f t="shared" si="18"/>
        <v>18961 - Gunnison CXT 3</v>
      </c>
      <c r="C1206" s="132" t="s">
        <v>1088</v>
      </c>
      <c r="D1206" s="132" t="s">
        <v>2026</v>
      </c>
      <c r="E1206" s="132" t="s">
        <v>1225</v>
      </c>
      <c r="F1206" s="132" t="s">
        <v>1226</v>
      </c>
      <c r="G1206" s="133">
        <v>120</v>
      </c>
      <c r="H1206" s="132">
        <v>2020</v>
      </c>
      <c r="I1206" s="134">
        <v>44181</v>
      </c>
      <c r="J1206" s="135"/>
    </row>
    <row r="1207" spans="1:10" ht="16.5" customHeight="1" x14ac:dyDescent="0.25">
      <c r="A1207" s="130" t="s">
        <v>8052</v>
      </c>
      <c r="B1207" s="131" t="str">
        <f t="shared" si="18"/>
        <v>18962 - Gunnison CXT 4</v>
      </c>
      <c r="C1207" s="132" t="s">
        <v>1088</v>
      </c>
      <c r="D1207" s="132" t="s">
        <v>2027</v>
      </c>
      <c r="E1207" s="132" t="s">
        <v>1225</v>
      </c>
      <c r="F1207" s="132" t="s">
        <v>1226</v>
      </c>
      <c r="G1207" s="133">
        <v>120</v>
      </c>
      <c r="H1207" s="132">
        <v>2020</v>
      </c>
      <c r="I1207" s="134">
        <v>44181</v>
      </c>
      <c r="J1207" s="135"/>
    </row>
    <row r="1208" spans="1:10" ht="16.5" customHeight="1" x14ac:dyDescent="0.25">
      <c r="A1208" s="130" t="s">
        <v>8053</v>
      </c>
      <c r="B1208" s="131" t="str">
        <f t="shared" si="18"/>
        <v>18965 - Gunnison CXT</v>
      </c>
      <c r="C1208" s="132" t="s">
        <v>1088</v>
      </c>
      <c r="D1208" s="132" t="s">
        <v>2028</v>
      </c>
      <c r="E1208" s="132" t="s">
        <v>1363</v>
      </c>
      <c r="F1208" s="132" t="s">
        <v>774</v>
      </c>
      <c r="G1208" s="133">
        <v>120</v>
      </c>
      <c r="H1208" s="132">
        <v>2020</v>
      </c>
      <c r="I1208" s="134">
        <v>44181</v>
      </c>
      <c r="J1208" s="135"/>
    </row>
    <row r="1209" spans="1:10" ht="16.5" customHeight="1" x14ac:dyDescent="0.25">
      <c r="A1209" s="130" t="s">
        <v>8054</v>
      </c>
      <c r="B1209" s="131" t="str">
        <f t="shared" si="18"/>
        <v>18966 - Tioga CXT Restroom</v>
      </c>
      <c r="C1209" s="132" t="s">
        <v>1088</v>
      </c>
      <c r="D1209" s="132" t="s">
        <v>2029</v>
      </c>
      <c r="E1209" s="132" t="s">
        <v>1141</v>
      </c>
      <c r="F1209" s="132" t="s">
        <v>1142</v>
      </c>
      <c r="G1209" s="133">
        <v>126</v>
      </c>
      <c r="H1209" s="132">
        <v>2020</v>
      </c>
      <c r="I1209" s="134">
        <v>44181</v>
      </c>
      <c r="J1209" s="135"/>
    </row>
    <row r="1210" spans="1:10" ht="16.5" customHeight="1" x14ac:dyDescent="0.25">
      <c r="A1210" s="130" t="s">
        <v>8055</v>
      </c>
      <c r="B1210" s="131" t="str">
        <f t="shared" si="18"/>
        <v>18967 - Madsen Bay restroom w/showers</v>
      </c>
      <c r="C1210" s="132" t="s">
        <v>1088</v>
      </c>
      <c r="D1210" s="132" t="s">
        <v>2030</v>
      </c>
      <c r="E1210" s="132" t="s">
        <v>1141</v>
      </c>
      <c r="F1210" s="132" t="s">
        <v>1142</v>
      </c>
      <c r="G1210" s="133">
        <v>780</v>
      </c>
      <c r="H1210" s="132">
        <v>2020</v>
      </c>
      <c r="I1210" s="134">
        <v>44181</v>
      </c>
      <c r="J1210" s="135"/>
    </row>
    <row r="1211" spans="1:10" ht="16.5" customHeight="1" x14ac:dyDescent="0.25">
      <c r="A1211" s="130" t="s">
        <v>8056</v>
      </c>
      <c r="B1211" s="131" t="str">
        <f t="shared" si="18"/>
        <v>18968 - Lookout Cabin</v>
      </c>
      <c r="C1211" s="132" t="s">
        <v>1088</v>
      </c>
      <c r="D1211" s="132" t="s">
        <v>2031</v>
      </c>
      <c r="E1211" s="132" t="s">
        <v>1165</v>
      </c>
      <c r="F1211" s="132" t="s">
        <v>1166</v>
      </c>
      <c r="G1211" s="133">
        <v>288</v>
      </c>
      <c r="H1211" s="132">
        <v>2019</v>
      </c>
      <c r="I1211" s="134">
        <v>44181</v>
      </c>
      <c r="J1211" s="135"/>
    </row>
    <row r="1212" spans="1:10" ht="16.5" customHeight="1" x14ac:dyDescent="0.25">
      <c r="A1212" s="130" t="s">
        <v>8057</v>
      </c>
      <c r="B1212" s="131" t="str">
        <f t="shared" si="18"/>
        <v>18969 - Rendezvous Beach, Day Use, RR#1. Cheyenne CXT</v>
      </c>
      <c r="C1212" s="132" t="s">
        <v>1088</v>
      </c>
      <c r="D1212" s="132" t="s">
        <v>2032</v>
      </c>
      <c r="E1212" s="132" t="s">
        <v>1225</v>
      </c>
      <c r="F1212" s="132" t="s">
        <v>1226</v>
      </c>
      <c r="G1212" s="133">
        <v>839</v>
      </c>
      <c r="H1212" s="132">
        <v>2020</v>
      </c>
      <c r="I1212" s="134">
        <v>44181</v>
      </c>
      <c r="J1212" s="135"/>
    </row>
    <row r="1213" spans="1:10" ht="16.5" customHeight="1" x14ac:dyDescent="0.25">
      <c r="A1213" s="130" t="s">
        <v>8058</v>
      </c>
      <c r="B1213" s="131" t="str">
        <f t="shared" si="18"/>
        <v>18970 - Rendezvous Beach, Day Use, RR#2. Cheyenne CXT.</v>
      </c>
      <c r="C1213" s="132" t="s">
        <v>1088</v>
      </c>
      <c r="D1213" s="132" t="s">
        <v>2033</v>
      </c>
      <c r="E1213" s="132" t="s">
        <v>1225</v>
      </c>
      <c r="F1213" s="132" t="s">
        <v>1226</v>
      </c>
      <c r="G1213" s="133">
        <v>839</v>
      </c>
      <c r="H1213" s="132">
        <v>2020</v>
      </c>
      <c r="I1213" s="134">
        <v>44181</v>
      </c>
      <c r="J1213" s="135"/>
    </row>
    <row r="1214" spans="1:10" ht="16.5" customHeight="1" x14ac:dyDescent="0.25">
      <c r="A1214" s="130" t="s">
        <v>8059</v>
      </c>
      <c r="B1214" s="131" t="str">
        <f t="shared" si="18"/>
        <v>18971 - Rendezvous Beach, Cottonwood, RR#8 Cheyenne CXT.</v>
      </c>
      <c r="C1214" s="132" t="s">
        <v>1088</v>
      </c>
      <c r="D1214" s="132" t="s">
        <v>2034</v>
      </c>
      <c r="E1214" s="132" t="s">
        <v>1225</v>
      </c>
      <c r="F1214" s="132" t="s">
        <v>1226</v>
      </c>
      <c r="G1214" s="133">
        <v>839</v>
      </c>
      <c r="H1214" s="132">
        <v>2020</v>
      </c>
      <c r="I1214" s="134">
        <v>44181</v>
      </c>
      <c r="J1214" s="135"/>
    </row>
    <row r="1215" spans="1:10" ht="16.5" customHeight="1" x14ac:dyDescent="0.25">
      <c r="A1215" s="130" t="s">
        <v>8060</v>
      </c>
      <c r="B1215" s="131" t="str">
        <f t="shared" si="18"/>
        <v>18972 - Knight South Vault</v>
      </c>
      <c r="C1215" s="132" t="s">
        <v>1088</v>
      </c>
      <c r="D1215" s="132" t="s">
        <v>2035</v>
      </c>
      <c r="E1215" s="132" t="s">
        <v>1165</v>
      </c>
      <c r="F1215" s="132" t="s">
        <v>1166</v>
      </c>
      <c r="G1215" s="133">
        <v>72</v>
      </c>
      <c r="H1215" s="132">
        <v>2010</v>
      </c>
      <c r="I1215" s="134">
        <v>44181</v>
      </c>
      <c r="J1215" s="135"/>
    </row>
    <row r="1216" spans="1:10" ht="16.5" customHeight="1" x14ac:dyDescent="0.25">
      <c r="A1216" s="130" t="s">
        <v>8061</v>
      </c>
      <c r="B1216" s="131" t="str">
        <f t="shared" si="18"/>
        <v>18973 - Juniper West Vault</v>
      </c>
      <c r="C1216" s="132" t="s">
        <v>1088</v>
      </c>
      <c r="D1216" s="132" t="s">
        <v>2036</v>
      </c>
      <c r="E1216" s="132" t="s">
        <v>1165</v>
      </c>
      <c r="F1216" s="132" t="s">
        <v>1166</v>
      </c>
      <c r="G1216" s="133">
        <v>126</v>
      </c>
      <c r="H1216" s="132">
        <v>2010</v>
      </c>
      <c r="I1216" s="134">
        <v>44181</v>
      </c>
      <c r="J1216" s="135"/>
    </row>
    <row r="1217" spans="1:10" ht="16.5" customHeight="1" x14ac:dyDescent="0.25">
      <c r="A1217" s="130" t="s">
        <v>8062</v>
      </c>
      <c r="B1217" s="131" t="str">
        <f t="shared" si="18"/>
        <v>18974 - Entrance Station Vault</v>
      </c>
      <c r="C1217" s="132" t="s">
        <v>1088</v>
      </c>
      <c r="D1217" s="132" t="s">
        <v>2037</v>
      </c>
      <c r="E1217" s="132" t="s">
        <v>1165</v>
      </c>
      <c r="F1217" s="132" t="s">
        <v>1166</v>
      </c>
      <c r="G1217" s="133">
        <v>72</v>
      </c>
      <c r="H1217" s="132">
        <v>2010</v>
      </c>
      <c r="I1217" s="134">
        <v>44181</v>
      </c>
      <c r="J1217" s="135"/>
    </row>
    <row r="1218" spans="1:10" ht="16.5" customHeight="1" x14ac:dyDescent="0.25">
      <c r="A1218" s="130" t="s">
        <v>8063</v>
      </c>
      <c r="B1218" s="131" t="str">
        <f t="shared" si="18"/>
        <v>18975 - Mountain View West Vault</v>
      </c>
      <c r="C1218" s="132" t="s">
        <v>1088</v>
      </c>
      <c r="D1218" s="132" t="s">
        <v>2038</v>
      </c>
      <c r="E1218" s="132" t="s">
        <v>1165</v>
      </c>
      <c r="F1218" s="132" t="s">
        <v>1166</v>
      </c>
      <c r="G1218" s="133">
        <v>126</v>
      </c>
      <c r="H1218" s="132">
        <v>2010</v>
      </c>
      <c r="I1218" s="134">
        <v>44181</v>
      </c>
      <c r="J1218" s="135"/>
    </row>
    <row r="1219" spans="1:10" ht="16.5" customHeight="1" x14ac:dyDescent="0.25">
      <c r="A1219" s="130" t="s">
        <v>8064</v>
      </c>
      <c r="B1219" s="131" t="str">
        <f t="shared" si="18"/>
        <v>18976 - Mountain View East Vault</v>
      </c>
      <c r="C1219" s="132" t="s">
        <v>1088</v>
      </c>
      <c r="D1219" s="132" t="s">
        <v>2039</v>
      </c>
      <c r="E1219" s="132" t="s">
        <v>1165</v>
      </c>
      <c r="F1219" s="132" t="s">
        <v>1166</v>
      </c>
      <c r="G1219" s="133">
        <v>126</v>
      </c>
      <c r="H1219" s="132">
        <v>2010</v>
      </c>
      <c r="I1219" s="134">
        <v>44181</v>
      </c>
      <c r="J1219" s="135"/>
    </row>
    <row r="1220" spans="1:10" ht="16.5" customHeight="1" x14ac:dyDescent="0.25">
      <c r="A1220" s="130" t="s">
        <v>8065</v>
      </c>
      <c r="B1220" s="131" t="str">
        <f t="shared" ref="B1220:B1283" si="19">_xlfn.CONCAT(A1220," - ",D1220)</f>
        <v>18977 - Indian Bay Vault</v>
      </c>
      <c r="C1220" s="132" t="s">
        <v>1088</v>
      </c>
      <c r="D1220" s="132" t="s">
        <v>2040</v>
      </c>
      <c r="E1220" s="132" t="s">
        <v>1165</v>
      </c>
      <c r="F1220" s="132" t="s">
        <v>1166</v>
      </c>
      <c r="G1220" s="133">
        <v>126</v>
      </c>
      <c r="H1220" s="132">
        <v>2010</v>
      </c>
      <c r="I1220" s="134">
        <v>44181</v>
      </c>
      <c r="J1220" s="135"/>
    </row>
    <row r="1221" spans="1:10" ht="16.5" customHeight="1" x14ac:dyDescent="0.25">
      <c r="A1221" s="130" t="s">
        <v>8066</v>
      </c>
      <c r="B1221" s="131" t="str">
        <f t="shared" si="19"/>
        <v>18978 - Indan Bay West Vault</v>
      </c>
      <c r="C1221" s="132" t="s">
        <v>1088</v>
      </c>
      <c r="D1221" s="132" t="s">
        <v>2041</v>
      </c>
      <c r="E1221" s="132" t="s">
        <v>1165</v>
      </c>
      <c r="F1221" s="132" t="s">
        <v>1166</v>
      </c>
      <c r="G1221" s="133">
        <v>72</v>
      </c>
      <c r="H1221" s="132">
        <v>2010</v>
      </c>
      <c r="I1221" s="134">
        <v>44181</v>
      </c>
      <c r="J1221" s="135"/>
    </row>
    <row r="1222" spans="1:10" ht="16.5" customHeight="1" x14ac:dyDescent="0.25">
      <c r="A1222" s="130" t="s">
        <v>8067</v>
      </c>
      <c r="B1222" s="131" t="str">
        <f t="shared" si="19"/>
        <v>18979 - Indian Bay Center Vault</v>
      </c>
      <c r="C1222" s="132" t="s">
        <v>1088</v>
      </c>
      <c r="D1222" s="132" t="s">
        <v>2042</v>
      </c>
      <c r="E1222" s="132" t="s">
        <v>1165</v>
      </c>
      <c r="F1222" s="132" t="s">
        <v>1166</v>
      </c>
      <c r="G1222" s="133">
        <v>126</v>
      </c>
      <c r="H1222" s="132">
        <v>2010</v>
      </c>
      <c r="I1222" s="134">
        <v>44181</v>
      </c>
      <c r="J1222" s="135"/>
    </row>
    <row r="1223" spans="1:10" ht="16.5" customHeight="1" x14ac:dyDescent="0.25">
      <c r="A1223" s="130" t="s">
        <v>8068</v>
      </c>
      <c r="B1223" s="131" t="str">
        <f t="shared" si="19"/>
        <v>18980 - Indian Bay East Vault</v>
      </c>
      <c r="C1223" s="132" t="s">
        <v>1088</v>
      </c>
      <c r="D1223" s="132" t="s">
        <v>2043</v>
      </c>
      <c r="E1223" s="132" t="s">
        <v>1165</v>
      </c>
      <c r="F1223" s="132" t="s">
        <v>1166</v>
      </c>
      <c r="G1223" s="133">
        <v>126</v>
      </c>
      <c r="H1223" s="132">
        <v>2010</v>
      </c>
      <c r="I1223" s="134">
        <v>44181</v>
      </c>
      <c r="J1223" s="135"/>
    </row>
    <row r="1224" spans="1:10" ht="16.5" customHeight="1" x14ac:dyDescent="0.25">
      <c r="A1224" s="130" t="s">
        <v>8069</v>
      </c>
      <c r="B1224" s="131" t="str">
        <f t="shared" si="19"/>
        <v>18981 - Rabbit Gulch Site #11 Vault</v>
      </c>
      <c r="C1224" s="132" t="s">
        <v>1088</v>
      </c>
      <c r="D1224" s="132" t="s">
        <v>2044</v>
      </c>
      <c r="E1224" s="132" t="s">
        <v>1165</v>
      </c>
      <c r="F1224" s="132" t="s">
        <v>1166</v>
      </c>
      <c r="G1224" s="133">
        <v>126</v>
      </c>
      <c r="H1224" s="132">
        <v>2010</v>
      </c>
      <c r="I1224" s="134">
        <v>44181</v>
      </c>
      <c r="J1224" s="135"/>
    </row>
    <row r="1225" spans="1:10" ht="16.5" customHeight="1" x14ac:dyDescent="0.25">
      <c r="A1225" s="130" t="s">
        <v>8070</v>
      </c>
      <c r="B1225" s="131" t="str">
        <f t="shared" si="19"/>
        <v>18982 - Rabbit Gultch East center Vault</v>
      </c>
      <c r="C1225" s="132" t="s">
        <v>1088</v>
      </c>
      <c r="D1225" s="132" t="s">
        <v>2045</v>
      </c>
      <c r="E1225" s="132" t="s">
        <v>1165</v>
      </c>
      <c r="F1225" s="132" t="s">
        <v>1166</v>
      </c>
      <c r="G1225" s="133">
        <v>126</v>
      </c>
      <c r="H1225" s="132">
        <v>2010</v>
      </c>
      <c r="I1225" s="134">
        <v>44181</v>
      </c>
      <c r="J1225" s="135"/>
    </row>
    <row r="1226" spans="1:10" ht="16.5" customHeight="1" x14ac:dyDescent="0.25">
      <c r="A1226" s="130" t="s">
        <v>8071</v>
      </c>
      <c r="B1226" s="131" t="str">
        <f t="shared" si="19"/>
        <v>18983 - Rabbit Gulch East Vault</v>
      </c>
      <c r="C1226" s="132" t="s">
        <v>1088</v>
      </c>
      <c r="D1226" s="132" t="s">
        <v>1956</v>
      </c>
      <c r="E1226" s="132" t="s">
        <v>1165</v>
      </c>
      <c r="F1226" s="132" t="s">
        <v>1166</v>
      </c>
      <c r="G1226" s="133">
        <v>126</v>
      </c>
      <c r="H1226" s="132">
        <v>2010</v>
      </c>
      <c r="I1226" s="134">
        <v>44181</v>
      </c>
      <c r="J1226" s="135"/>
    </row>
    <row r="1227" spans="1:10" ht="16.5" customHeight="1" x14ac:dyDescent="0.25">
      <c r="A1227" s="130" t="s">
        <v>8072</v>
      </c>
      <c r="B1227" s="131" t="str">
        <f t="shared" si="19"/>
        <v>21001 - Tioga CXT Restroom</v>
      </c>
      <c r="C1227" s="132" t="s">
        <v>1088</v>
      </c>
      <c r="D1227" s="132" t="s">
        <v>2029</v>
      </c>
      <c r="E1227" s="132" t="s">
        <v>1270</v>
      </c>
      <c r="F1227" s="132" t="s">
        <v>1271</v>
      </c>
      <c r="G1227" s="133">
        <v>350</v>
      </c>
      <c r="H1227" s="132">
        <v>2020</v>
      </c>
      <c r="I1227" s="134">
        <v>44257</v>
      </c>
      <c r="J1227" s="135"/>
    </row>
    <row r="1228" spans="1:10" ht="16.5" customHeight="1" x14ac:dyDescent="0.25">
      <c r="A1228" s="130" t="s">
        <v>8073</v>
      </c>
      <c r="B1228" s="131" t="str">
        <f t="shared" si="19"/>
        <v>21003 - Tioga CXT Restroom</v>
      </c>
      <c r="C1228" s="132" t="s">
        <v>1088</v>
      </c>
      <c r="D1228" s="132" t="s">
        <v>2029</v>
      </c>
      <c r="E1228" s="132" t="s">
        <v>1270</v>
      </c>
      <c r="F1228" s="132" t="s">
        <v>1271</v>
      </c>
      <c r="G1228" s="133">
        <v>350</v>
      </c>
      <c r="H1228" s="132">
        <v>2020</v>
      </c>
      <c r="I1228" s="134">
        <v>44258</v>
      </c>
      <c r="J1228" s="135"/>
    </row>
    <row r="1229" spans="1:10" ht="16.5" customHeight="1" x14ac:dyDescent="0.25">
      <c r="A1229" s="130" t="s">
        <v>8074</v>
      </c>
      <c r="B1229" s="131" t="str">
        <f t="shared" si="19"/>
        <v>21004 - Tioga CXT Restroom</v>
      </c>
      <c r="C1229" s="132" t="s">
        <v>1088</v>
      </c>
      <c r="D1229" s="132" t="s">
        <v>2029</v>
      </c>
      <c r="E1229" s="132" t="s">
        <v>2046</v>
      </c>
      <c r="F1229" s="132" t="s">
        <v>1186</v>
      </c>
      <c r="G1229" s="133">
        <v>350</v>
      </c>
      <c r="H1229" s="132">
        <v>2020</v>
      </c>
      <c r="I1229" s="134">
        <v>44258</v>
      </c>
      <c r="J1229" s="135"/>
    </row>
    <row r="1230" spans="1:10" ht="16.5" customHeight="1" x14ac:dyDescent="0.25">
      <c r="A1230" s="130" t="s">
        <v>8075</v>
      </c>
      <c r="B1230" s="131" t="str">
        <f t="shared" si="19"/>
        <v>21005 - CXT Cheyenne</v>
      </c>
      <c r="C1230" s="132" t="s">
        <v>1088</v>
      </c>
      <c r="D1230" s="132" t="s">
        <v>2047</v>
      </c>
      <c r="E1230" s="132" t="s">
        <v>1285</v>
      </c>
      <c r="F1230" s="132" t="s">
        <v>398</v>
      </c>
      <c r="G1230" s="133">
        <v>780</v>
      </c>
      <c r="H1230" s="132">
        <v>2021</v>
      </c>
      <c r="I1230" s="134">
        <v>44258</v>
      </c>
      <c r="J1230" s="135"/>
    </row>
    <row r="1231" spans="1:10" ht="16.5" customHeight="1" x14ac:dyDescent="0.25">
      <c r="A1231" s="130" t="s">
        <v>8076</v>
      </c>
      <c r="B1231" s="131" t="str">
        <f t="shared" si="19"/>
        <v>21034 - Candle Making Pavilion</v>
      </c>
      <c r="C1231" s="132" t="s">
        <v>1088</v>
      </c>
      <c r="D1231" s="132" t="s">
        <v>2048</v>
      </c>
      <c r="E1231" s="132" t="s">
        <v>2049</v>
      </c>
      <c r="F1231" s="132" t="s">
        <v>315</v>
      </c>
      <c r="G1231" s="133">
        <v>340</v>
      </c>
      <c r="H1231" s="132">
        <v>2004</v>
      </c>
      <c r="I1231" s="134">
        <v>44280</v>
      </c>
      <c r="J1231" s="135"/>
    </row>
    <row r="1232" spans="1:10" ht="16.5" customHeight="1" x14ac:dyDescent="0.25">
      <c r="A1232" s="130" t="s">
        <v>8077</v>
      </c>
      <c r="B1232" s="131" t="str">
        <f t="shared" si="19"/>
        <v>21096 - Steel Pavilion at Cottontail Group Site</v>
      </c>
      <c r="C1232" s="132" t="s">
        <v>1088</v>
      </c>
      <c r="D1232" s="132" t="s">
        <v>2050</v>
      </c>
      <c r="E1232" s="132" t="s">
        <v>1320</v>
      </c>
      <c r="F1232" s="132" t="s">
        <v>1321</v>
      </c>
      <c r="G1232" s="133">
        <v>610</v>
      </c>
      <c r="H1232" s="132">
        <v>2019</v>
      </c>
      <c r="I1232" s="134">
        <v>44293</v>
      </c>
      <c r="J1232" s="135"/>
    </row>
    <row r="1233" spans="1:10" ht="16.5" customHeight="1" x14ac:dyDescent="0.25">
      <c r="A1233" s="130" t="s">
        <v>8078</v>
      </c>
      <c r="B1233" s="131" t="str">
        <f t="shared" si="19"/>
        <v>21141 - CXT @ STARVATION</v>
      </c>
      <c r="C1233" s="132" t="s">
        <v>1088</v>
      </c>
      <c r="D1233" s="132" t="s">
        <v>2051</v>
      </c>
      <c r="E1233" s="132" t="s">
        <v>1165</v>
      </c>
      <c r="F1233" s="132" t="s">
        <v>1166</v>
      </c>
      <c r="G1233" s="133">
        <v>126</v>
      </c>
      <c r="H1233" s="132">
        <v>2021</v>
      </c>
      <c r="I1233" s="134">
        <v>44308</v>
      </c>
      <c r="J1233" s="135"/>
    </row>
    <row r="1234" spans="1:10" ht="16.5" customHeight="1" x14ac:dyDescent="0.25">
      <c r="A1234" s="130" t="s">
        <v>8079</v>
      </c>
      <c r="B1234" s="131" t="str">
        <f t="shared" si="19"/>
        <v>21205 - Hunter Property - 02-087-0001</v>
      </c>
      <c r="C1234" s="132" t="s">
        <v>1088</v>
      </c>
      <c r="D1234" s="132" t="s">
        <v>2052</v>
      </c>
      <c r="E1234" s="132" t="s">
        <v>2053</v>
      </c>
      <c r="F1234" s="132" t="s">
        <v>1091</v>
      </c>
      <c r="G1234" s="133">
        <v>1963</v>
      </c>
      <c r="H1234" s="132">
        <v>2011</v>
      </c>
      <c r="I1234" s="134">
        <v>44379</v>
      </c>
      <c r="J1234" s="135"/>
    </row>
    <row r="1235" spans="1:10" ht="16.5" customHeight="1" x14ac:dyDescent="0.25">
      <c r="A1235" s="130" t="s">
        <v>8080</v>
      </c>
      <c r="B1235" s="131" t="str">
        <f t="shared" si="19"/>
        <v>21220 - Parks - Frontier Homestead State Park Maintenance Building #2</v>
      </c>
      <c r="C1235" s="132" t="s">
        <v>1088</v>
      </c>
      <c r="D1235" s="132" t="s">
        <v>2054</v>
      </c>
      <c r="E1235" s="132" t="s">
        <v>2055</v>
      </c>
      <c r="F1235" s="132" t="s">
        <v>315</v>
      </c>
      <c r="G1235" s="133">
        <v>2940</v>
      </c>
      <c r="H1235" s="132">
        <v>2022</v>
      </c>
      <c r="I1235" s="134">
        <v>44377</v>
      </c>
      <c r="J1235" s="135"/>
    </row>
    <row r="1236" spans="1:10" ht="16.5" customHeight="1" x14ac:dyDescent="0.25">
      <c r="A1236" s="130" t="s">
        <v>8081</v>
      </c>
      <c r="B1236" s="131" t="str">
        <f t="shared" si="19"/>
        <v>21233 - Tioga CXT Restroom</v>
      </c>
      <c r="C1236" s="132" t="s">
        <v>1088</v>
      </c>
      <c r="D1236" s="132" t="s">
        <v>2029</v>
      </c>
      <c r="E1236" s="132" t="s">
        <v>2056</v>
      </c>
      <c r="F1236" s="132" t="s">
        <v>398</v>
      </c>
      <c r="G1236" s="133">
        <v>126</v>
      </c>
      <c r="H1236" s="132">
        <v>2021</v>
      </c>
      <c r="I1236" s="134">
        <v>44378</v>
      </c>
      <c r="J1236" s="135"/>
    </row>
    <row r="1237" spans="1:10" ht="16.5" customHeight="1" x14ac:dyDescent="0.25">
      <c r="A1237" s="130" t="s">
        <v>8082</v>
      </c>
      <c r="B1237" s="131" t="str">
        <f t="shared" si="19"/>
        <v>21234 - Tioga CXT Restroom</v>
      </c>
      <c r="C1237" s="132" t="s">
        <v>1088</v>
      </c>
      <c r="D1237" s="132" t="s">
        <v>2029</v>
      </c>
      <c r="E1237" s="132" t="s">
        <v>1165</v>
      </c>
      <c r="F1237" s="132" t="s">
        <v>1166</v>
      </c>
      <c r="G1237" s="133">
        <v>126</v>
      </c>
      <c r="H1237" s="132">
        <v>2021</v>
      </c>
      <c r="I1237" s="134">
        <v>44378</v>
      </c>
      <c r="J1237" s="135"/>
    </row>
    <row r="1238" spans="1:10" ht="16.5" customHeight="1" x14ac:dyDescent="0.25">
      <c r="A1238" s="130" t="s">
        <v>8083</v>
      </c>
      <c r="B1238" s="131" t="str">
        <f t="shared" si="19"/>
        <v>21235 - Gunnison Left Hand Restroom</v>
      </c>
      <c r="C1238" s="132" t="s">
        <v>1088</v>
      </c>
      <c r="D1238" s="132" t="s">
        <v>2057</v>
      </c>
      <c r="E1238" s="132" t="s">
        <v>1363</v>
      </c>
      <c r="F1238" s="132" t="s">
        <v>774</v>
      </c>
      <c r="G1238" s="133">
        <v>130</v>
      </c>
      <c r="H1238" s="132">
        <v>2021</v>
      </c>
      <c r="I1238" s="134">
        <v>44378</v>
      </c>
      <c r="J1238" s="135"/>
    </row>
    <row r="1239" spans="1:10" ht="16.5" customHeight="1" x14ac:dyDescent="0.25">
      <c r="A1239" s="130" t="s">
        <v>8084</v>
      </c>
      <c r="B1239" s="131" t="str">
        <f t="shared" si="19"/>
        <v>21236 - Poohbah Toilet Building</v>
      </c>
      <c r="C1239" s="132" t="s">
        <v>1088</v>
      </c>
      <c r="D1239" s="132" t="s">
        <v>2058</v>
      </c>
      <c r="E1239" s="132" t="s">
        <v>2059</v>
      </c>
      <c r="F1239" s="132" t="s">
        <v>774</v>
      </c>
      <c r="G1239" s="133">
        <v>40</v>
      </c>
      <c r="H1239" s="132">
        <v>2022</v>
      </c>
      <c r="I1239" s="134">
        <v>44378</v>
      </c>
      <c r="J1239" s="135"/>
    </row>
    <row r="1240" spans="1:10" ht="16.5" customHeight="1" x14ac:dyDescent="0.25">
      <c r="A1240" s="130" t="s">
        <v>8085</v>
      </c>
      <c r="B1240" s="131" t="str">
        <f t="shared" si="19"/>
        <v>21238 - Gunnison Restroom</v>
      </c>
      <c r="C1240" s="132" t="s">
        <v>1088</v>
      </c>
      <c r="D1240" s="132" t="s">
        <v>2060</v>
      </c>
      <c r="E1240" s="132" t="s">
        <v>1225</v>
      </c>
      <c r="F1240" s="132" t="s">
        <v>1226</v>
      </c>
      <c r="G1240" s="133">
        <v>24</v>
      </c>
      <c r="H1240" s="132">
        <v>2022</v>
      </c>
      <c r="I1240" s="134">
        <v>44378</v>
      </c>
      <c r="J1240" s="135"/>
    </row>
    <row r="1241" spans="1:10" ht="16.5" customHeight="1" x14ac:dyDescent="0.25">
      <c r="A1241" s="130" t="s">
        <v>8086</v>
      </c>
      <c r="B1241" s="131" t="str">
        <f t="shared" si="19"/>
        <v>21239 - Storage Shed</v>
      </c>
      <c r="C1241" s="132" t="s">
        <v>1088</v>
      </c>
      <c r="D1241" s="132" t="s">
        <v>1412</v>
      </c>
      <c r="E1241" s="132" t="s">
        <v>1179</v>
      </c>
      <c r="F1241" s="132" t="s">
        <v>1180</v>
      </c>
      <c r="G1241" s="133">
        <v>192</v>
      </c>
      <c r="H1241" s="132">
        <v>2021</v>
      </c>
      <c r="I1241" s="134">
        <v>44378</v>
      </c>
      <c r="J1241" s="135"/>
    </row>
    <row r="1242" spans="1:10" ht="16.5" customHeight="1" x14ac:dyDescent="0.25">
      <c r="A1242" s="130" t="s">
        <v>8087</v>
      </c>
      <c r="B1242" s="131" t="str">
        <f t="shared" si="19"/>
        <v>100124 - Pavilion #1</v>
      </c>
      <c r="C1242" s="132" t="s">
        <v>1088</v>
      </c>
      <c r="D1242" s="132" t="s">
        <v>2061</v>
      </c>
      <c r="E1242" s="132" t="s">
        <v>2062</v>
      </c>
      <c r="F1242" s="132" t="s">
        <v>1091</v>
      </c>
      <c r="G1242" s="133">
        <v>880</v>
      </c>
      <c r="H1242" s="132">
        <v>2021</v>
      </c>
      <c r="I1242" s="134">
        <v>44519</v>
      </c>
      <c r="J1242" s="135"/>
    </row>
    <row r="1243" spans="1:10" ht="16.5" customHeight="1" x14ac:dyDescent="0.25">
      <c r="A1243" s="130" t="s">
        <v>8088</v>
      </c>
      <c r="B1243" s="131" t="str">
        <f t="shared" si="19"/>
        <v>100125 - Pavilion #2</v>
      </c>
      <c r="C1243" s="132" t="s">
        <v>1088</v>
      </c>
      <c r="D1243" s="132" t="s">
        <v>2063</v>
      </c>
      <c r="E1243" s="132" t="s">
        <v>2062</v>
      </c>
      <c r="F1243" s="132" t="s">
        <v>1091</v>
      </c>
      <c r="G1243" s="133">
        <v>880</v>
      </c>
      <c r="H1243" s="132">
        <v>2021</v>
      </c>
      <c r="I1243" s="134">
        <v>44519</v>
      </c>
      <c r="J1243" s="135"/>
    </row>
    <row r="1244" spans="1:10" ht="16.5" customHeight="1" x14ac:dyDescent="0.25">
      <c r="A1244" s="130" t="s">
        <v>8089</v>
      </c>
      <c r="B1244" s="131" t="str">
        <f t="shared" si="19"/>
        <v>100152 - Double Rocky Mtn w/Chase CXT</v>
      </c>
      <c r="C1244" s="132" t="s">
        <v>1088</v>
      </c>
      <c r="D1244" s="132" t="s">
        <v>2064</v>
      </c>
      <c r="E1244" s="132" t="s">
        <v>1490</v>
      </c>
      <c r="F1244" s="132" t="s">
        <v>1327</v>
      </c>
      <c r="G1244" s="133">
        <v>151</v>
      </c>
      <c r="H1244" s="132">
        <v>2021</v>
      </c>
      <c r="I1244" s="134">
        <v>44519</v>
      </c>
      <c r="J1244" s="135"/>
    </row>
    <row r="1245" spans="1:10" ht="16.5" customHeight="1" x14ac:dyDescent="0.25">
      <c r="A1245" s="130" t="s">
        <v>8090</v>
      </c>
      <c r="B1245" s="131" t="str">
        <f t="shared" si="19"/>
        <v>100153 - T-4565 OHV Staging CXT</v>
      </c>
      <c r="C1245" s="132" t="s">
        <v>1088</v>
      </c>
      <c r="D1245" s="132" t="s">
        <v>2065</v>
      </c>
      <c r="E1245" s="132" t="s">
        <v>1589</v>
      </c>
      <c r="F1245" s="132" t="s">
        <v>720</v>
      </c>
      <c r="G1245" s="133">
        <v>350</v>
      </c>
      <c r="H1245" s="132">
        <v>2021</v>
      </c>
      <c r="I1245" s="134">
        <v>44519</v>
      </c>
      <c r="J1245" s="135"/>
    </row>
    <row r="1246" spans="1:10" ht="16.5" customHeight="1" x14ac:dyDescent="0.25">
      <c r="A1246" s="130" t="s">
        <v>8091</v>
      </c>
      <c r="B1246" s="131" t="str">
        <f t="shared" si="19"/>
        <v>100154 - Double Cascadian w/Chase</v>
      </c>
      <c r="C1246" s="132" t="s">
        <v>1088</v>
      </c>
      <c r="D1246" s="132" t="s">
        <v>2066</v>
      </c>
      <c r="E1246" s="132" t="s">
        <v>2067</v>
      </c>
      <c r="F1246" s="132" t="s">
        <v>1665</v>
      </c>
      <c r="G1246" s="133">
        <v>151</v>
      </c>
      <c r="H1246" s="132">
        <v>2021</v>
      </c>
      <c r="I1246" s="134">
        <v>44519</v>
      </c>
      <c r="J1246" s="135"/>
    </row>
    <row r="1247" spans="1:10" ht="16.5" customHeight="1" x14ac:dyDescent="0.25">
      <c r="A1247" s="130" t="s">
        <v>8092</v>
      </c>
      <c r="B1247" s="131" t="str">
        <f t="shared" si="19"/>
        <v>100157 - North Eden Tioga CXT w/chase, campround RR#2</v>
      </c>
      <c r="C1247" s="132" t="s">
        <v>1088</v>
      </c>
      <c r="D1247" s="132" t="s">
        <v>2068</v>
      </c>
      <c r="E1247" s="132" t="s">
        <v>1225</v>
      </c>
      <c r="F1247" s="132" t="s">
        <v>1226</v>
      </c>
      <c r="G1247" s="133">
        <v>160</v>
      </c>
      <c r="H1247" s="132">
        <v>2021</v>
      </c>
      <c r="I1247" s="134">
        <v>44519</v>
      </c>
      <c r="J1247" s="135"/>
    </row>
    <row r="1248" spans="1:10" ht="16.5" customHeight="1" x14ac:dyDescent="0.25">
      <c r="A1248" s="130" t="s">
        <v>8093</v>
      </c>
      <c r="B1248" s="131" t="str">
        <f t="shared" si="19"/>
        <v>100158 - Tioga CXT W/Chase</v>
      </c>
      <c r="C1248" s="132" t="s">
        <v>1088</v>
      </c>
      <c r="D1248" s="132" t="s">
        <v>2069</v>
      </c>
      <c r="E1248" s="132" t="s">
        <v>2070</v>
      </c>
      <c r="F1248" s="132" t="s">
        <v>1226</v>
      </c>
      <c r="G1248" s="133">
        <v>160</v>
      </c>
      <c r="H1248" s="132">
        <v>2021</v>
      </c>
      <c r="I1248" s="134">
        <v>44519</v>
      </c>
      <c r="J1248" s="135"/>
    </row>
    <row r="1249" spans="1:10" ht="16.5" customHeight="1" x14ac:dyDescent="0.25">
      <c r="A1249" s="130" t="s">
        <v>8094</v>
      </c>
      <c r="B1249" s="131" t="str">
        <f t="shared" si="19"/>
        <v>100160 - T-4585 CXT</v>
      </c>
      <c r="C1249" s="132" t="s">
        <v>1088</v>
      </c>
      <c r="D1249" s="132" t="s">
        <v>2071</v>
      </c>
      <c r="E1249" s="132" t="s">
        <v>2072</v>
      </c>
      <c r="F1249" s="132" t="s">
        <v>1119</v>
      </c>
      <c r="G1249" s="133">
        <v>126</v>
      </c>
      <c r="H1249" s="132">
        <v>2021</v>
      </c>
      <c r="I1249" s="134">
        <v>44519</v>
      </c>
      <c r="J1249" s="135"/>
    </row>
    <row r="1250" spans="1:10" ht="16.5" customHeight="1" x14ac:dyDescent="0.25">
      <c r="A1250" s="130" t="s">
        <v>8095</v>
      </c>
      <c r="B1250" s="131" t="str">
        <f t="shared" si="19"/>
        <v>101371 - 20" Shipping Container</v>
      </c>
      <c r="C1250" s="132" t="s">
        <v>1088</v>
      </c>
      <c r="D1250" s="132" t="s">
        <v>2073</v>
      </c>
      <c r="E1250" s="132" t="s">
        <v>2074</v>
      </c>
      <c r="F1250" s="132" t="s">
        <v>143</v>
      </c>
      <c r="G1250" s="133">
        <v>160</v>
      </c>
      <c r="H1250" s="132">
        <v>2022</v>
      </c>
      <c r="I1250" s="134">
        <v>44680</v>
      </c>
      <c r="J1250" s="135"/>
    </row>
    <row r="1251" spans="1:10" ht="16.5" customHeight="1" x14ac:dyDescent="0.25">
      <c r="A1251" s="130" t="s">
        <v>8096</v>
      </c>
      <c r="B1251" s="131" t="str">
        <f t="shared" si="19"/>
        <v>101372 - Rental Shed 12 x 20</v>
      </c>
      <c r="C1251" s="132" t="s">
        <v>1088</v>
      </c>
      <c r="D1251" s="132" t="s">
        <v>2075</v>
      </c>
      <c r="E1251" s="132" t="s">
        <v>2076</v>
      </c>
      <c r="F1251" s="132" t="s">
        <v>398</v>
      </c>
      <c r="G1251" s="133">
        <v>240</v>
      </c>
      <c r="H1251" s="132">
        <v>2022</v>
      </c>
      <c r="I1251" s="134">
        <v>44680</v>
      </c>
      <c r="J1251" s="135"/>
    </row>
    <row r="1252" spans="1:10" ht="16.5" customHeight="1" x14ac:dyDescent="0.25">
      <c r="A1252" s="130" t="s">
        <v>8097</v>
      </c>
      <c r="B1252" s="131" t="str">
        <f t="shared" si="19"/>
        <v>101373 - 16 x 16 Fish Cleaning Station</v>
      </c>
      <c r="C1252" s="132" t="s">
        <v>1088</v>
      </c>
      <c r="D1252" s="132" t="s">
        <v>2077</v>
      </c>
      <c r="E1252" s="132" t="s">
        <v>2078</v>
      </c>
      <c r="F1252" s="132" t="s">
        <v>1220</v>
      </c>
      <c r="G1252" s="133">
        <v>256</v>
      </c>
      <c r="H1252" s="132">
        <v>2022</v>
      </c>
      <c r="I1252" s="134">
        <v>44680</v>
      </c>
      <c r="J1252" s="135"/>
    </row>
    <row r="1253" spans="1:10" ht="16.5" customHeight="1" x14ac:dyDescent="0.25">
      <c r="A1253" s="130" t="s">
        <v>8098</v>
      </c>
      <c r="B1253" s="131" t="str">
        <f t="shared" si="19"/>
        <v>101374 - 20' Storage Container</v>
      </c>
      <c r="C1253" s="132" t="s">
        <v>1088</v>
      </c>
      <c r="D1253" s="132" t="s">
        <v>2079</v>
      </c>
      <c r="E1253" s="132" t="s">
        <v>1185</v>
      </c>
      <c r="F1253" s="132" t="s">
        <v>1186</v>
      </c>
      <c r="G1253" s="133">
        <v>160</v>
      </c>
      <c r="H1253" s="132">
        <v>2022</v>
      </c>
      <c r="I1253" s="134">
        <v>44680</v>
      </c>
      <c r="J1253" s="135"/>
    </row>
    <row r="1254" spans="1:10" ht="16.5" customHeight="1" x14ac:dyDescent="0.25">
      <c r="A1254" s="130" t="s">
        <v>8099</v>
      </c>
      <c r="B1254" s="131" t="str">
        <f t="shared" si="19"/>
        <v>101375 - Grand Carport RV Sheltor</v>
      </c>
      <c r="C1254" s="132" t="s">
        <v>1088</v>
      </c>
      <c r="D1254" s="132" t="s">
        <v>2080</v>
      </c>
      <c r="E1254" s="132" t="s">
        <v>1203</v>
      </c>
      <c r="F1254" s="132" t="s">
        <v>1204</v>
      </c>
      <c r="G1254" s="133">
        <v>630</v>
      </c>
      <c r="H1254" s="132">
        <v>2022</v>
      </c>
      <c r="I1254" s="134">
        <v>44680</v>
      </c>
      <c r="J1254" s="135"/>
    </row>
    <row r="1255" spans="1:10" ht="16.5" customHeight="1" x14ac:dyDescent="0.25">
      <c r="A1255" s="130" t="s">
        <v>8100</v>
      </c>
      <c r="B1255" s="131" t="str">
        <f t="shared" si="19"/>
        <v>101376 - 40' Cube Containor #1</v>
      </c>
      <c r="C1255" s="132" t="s">
        <v>1088</v>
      </c>
      <c r="D1255" s="132" t="s">
        <v>2081</v>
      </c>
      <c r="E1255" s="132" t="s">
        <v>1090</v>
      </c>
      <c r="F1255" s="132" t="s">
        <v>1091</v>
      </c>
      <c r="G1255" s="133">
        <v>300</v>
      </c>
      <c r="H1255" s="132">
        <v>2022</v>
      </c>
      <c r="I1255" s="134">
        <v>44680</v>
      </c>
      <c r="J1255" s="135"/>
    </row>
    <row r="1256" spans="1:10" ht="16.5" customHeight="1" x14ac:dyDescent="0.25">
      <c r="A1256" s="130" t="s">
        <v>8101</v>
      </c>
      <c r="B1256" s="131" t="str">
        <f t="shared" si="19"/>
        <v>101377 - 40' Cube Containor #2</v>
      </c>
      <c r="C1256" s="132" t="s">
        <v>1088</v>
      </c>
      <c r="D1256" s="132" t="s">
        <v>2082</v>
      </c>
      <c r="E1256" s="132" t="s">
        <v>1090</v>
      </c>
      <c r="F1256" s="132" t="s">
        <v>1091</v>
      </c>
      <c r="G1256" s="133">
        <v>300</v>
      </c>
      <c r="H1256" s="132">
        <v>2022</v>
      </c>
      <c r="I1256" s="134">
        <v>44680</v>
      </c>
      <c r="J1256" s="135"/>
    </row>
    <row r="1257" spans="1:10" ht="16.5" customHeight="1" x14ac:dyDescent="0.25">
      <c r="A1257" s="130" t="s">
        <v>8102</v>
      </c>
      <c r="B1257" s="131" t="str">
        <f t="shared" si="19"/>
        <v>102523 - CXT T-4691 @ Knight Hollow</v>
      </c>
      <c r="C1257" s="132" t="s">
        <v>1088</v>
      </c>
      <c r="D1257" s="132" t="s">
        <v>2083</v>
      </c>
      <c r="E1257" s="132" t="s">
        <v>2084</v>
      </c>
      <c r="F1257" s="132" t="s">
        <v>1166</v>
      </c>
      <c r="G1257" s="133">
        <v>350</v>
      </c>
      <c r="H1257" s="132">
        <v>2022</v>
      </c>
      <c r="I1257" s="134">
        <v>44872</v>
      </c>
      <c r="J1257" s="135"/>
    </row>
    <row r="1258" spans="1:10" ht="16.5" customHeight="1" x14ac:dyDescent="0.25">
      <c r="A1258" s="130" t="s">
        <v>8103</v>
      </c>
      <c r="B1258" s="131" t="str">
        <f t="shared" si="19"/>
        <v>102524 - CXT T-4679 Scofield</v>
      </c>
      <c r="C1258" s="132" t="s">
        <v>1088</v>
      </c>
      <c r="D1258" s="132" t="s">
        <v>2085</v>
      </c>
      <c r="E1258" s="132" t="s">
        <v>1141</v>
      </c>
      <c r="F1258" s="132" t="s">
        <v>1142</v>
      </c>
      <c r="G1258" s="133">
        <v>520</v>
      </c>
      <c r="H1258" s="132">
        <v>2022</v>
      </c>
      <c r="I1258" s="134">
        <v>44872</v>
      </c>
      <c r="J1258" s="135"/>
    </row>
    <row r="1259" spans="1:10" ht="16.5" customHeight="1" x14ac:dyDescent="0.25">
      <c r="A1259" s="130" t="s">
        <v>8104</v>
      </c>
      <c r="B1259" s="131" t="str">
        <f t="shared" si="19"/>
        <v>102525 - CXT G-6589 Mountain View CG</v>
      </c>
      <c r="C1259" s="132" t="s">
        <v>1088</v>
      </c>
      <c r="D1259" s="132" t="s">
        <v>2086</v>
      </c>
      <c r="E1259" s="132" t="s">
        <v>1141</v>
      </c>
      <c r="F1259" s="132" t="s">
        <v>1142</v>
      </c>
      <c r="G1259" s="133">
        <v>89</v>
      </c>
      <c r="H1259" s="132">
        <v>2022</v>
      </c>
      <c r="I1259" s="134">
        <v>44872</v>
      </c>
      <c r="J1259" s="135"/>
    </row>
    <row r="1260" spans="1:10" ht="16.5" customHeight="1" x14ac:dyDescent="0.25">
      <c r="A1260" s="130" t="s">
        <v>8105</v>
      </c>
      <c r="B1260" s="131" t="str">
        <f t="shared" si="19"/>
        <v>102531 - CXT T-4684 Lost Creek 1</v>
      </c>
      <c r="C1260" s="132" t="s">
        <v>1088</v>
      </c>
      <c r="D1260" s="132" t="s">
        <v>2087</v>
      </c>
      <c r="E1260" s="132" t="s">
        <v>1115</v>
      </c>
      <c r="F1260" s="132" t="s">
        <v>1116</v>
      </c>
      <c r="G1260" s="133">
        <v>350</v>
      </c>
      <c r="H1260" s="132">
        <v>2022</v>
      </c>
      <c r="I1260" s="134">
        <v>44872</v>
      </c>
      <c r="J1260" s="135"/>
    </row>
    <row r="1261" spans="1:10" ht="16.5" customHeight="1" x14ac:dyDescent="0.25">
      <c r="A1261" s="130" t="s">
        <v>8106</v>
      </c>
      <c r="B1261" s="131" t="str">
        <f t="shared" si="19"/>
        <v>102532 - CXT T-4685 Lost Creek 2</v>
      </c>
      <c r="C1261" s="132" t="s">
        <v>1088</v>
      </c>
      <c r="D1261" s="132" t="s">
        <v>2088</v>
      </c>
      <c r="E1261" s="132" t="s">
        <v>1115</v>
      </c>
      <c r="F1261" s="132" t="s">
        <v>1116</v>
      </c>
      <c r="G1261" s="133">
        <v>350</v>
      </c>
      <c r="H1261" s="132">
        <v>2022</v>
      </c>
      <c r="I1261" s="134">
        <v>44872</v>
      </c>
      <c r="J1261" s="135"/>
    </row>
    <row r="1262" spans="1:10" ht="16.5" customHeight="1" x14ac:dyDescent="0.25">
      <c r="A1262" s="130" t="s">
        <v>8107</v>
      </c>
      <c r="B1262" s="131" t="str">
        <f t="shared" si="19"/>
        <v>102533 - CXT T-4686 Large Spring</v>
      </c>
      <c r="C1262" s="132" t="s">
        <v>1088</v>
      </c>
      <c r="D1262" s="132" t="s">
        <v>2089</v>
      </c>
      <c r="E1262" s="132" t="s">
        <v>1115</v>
      </c>
      <c r="F1262" s="132" t="s">
        <v>1116</v>
      </c>
      <c r="G1262" s="133">
        <v>350</v>
      </c>
      <c r="H1262" s="132">
        <v>2022</v>
      </c>
      <c r="I1262" s="134">
        <v>44872</v>
      </c>
      <c r="J1262" s="135"/>
    </row>
    <row r="1263" spans="1:10" ht="16.5" customHeight="1" x14ac:dyDescent="0.25">
      <c r="A1263" s="130" t="s">
        <v>8108</v>
      </c>
      <c r="B1263" s="131" t="str">
        <f t="shared" si="19"/>
        <v>102649 - CXT T-4680 @ Rockport-Cedar</v>
      </c>
      <c r="C1263" s="132" t="s">
        <v>1088</v>
      </c>
      <c r="D1263" s="132" t="s">
        <v>2090</v>
      </c>
      <c r="E1263" s="132" t="s">
        <v>1079</v>
      </c>
      <c r="F1263" s="132" t="s">
        <v>1080</v>
      </c>
      <c r="G1263" s="133">
        <v>520</v>
      </c>
      <c r="H1263" s="132">
        <v>2022</v>
      </c>
      <c r="I1263" s="134">
        <v>44872</v>
      </c>
      <c r="J1263" s="135"/>
    </row>
    <row r="1264" spans="1:10" ht="16.5" customHeight="1" x14ac:dyDescent="0.25">
      <c r="A1264" s="130" t="s">
        <v>8109</v>
      </c>
      <c r="B1264" s="131" t="str">
        <f t="shared" si="19"/>
        <v>102650 - CXT C-2119 @ Rockport-Cedar</v>
      </c>
      <c r="C1264" s="132" t="s">
        <v>1088</v>
      </c>
      <c r="D1264" s="132" t="s">
        <v>2091</v>
      </c>
      <c r="E1264" s="132" t="s">
        <v>1079</v>
      </c>
      <c r="F1264" s="132" t="s">
        <v>1080</v>
      </c>
      <c r="G1264" s="133">
        <v>520</v>
      </c>
      <c r="H1264" s="132">
        <v>2022</v>
      </c>
      <c r="I1264" s="134">
        <v>44872</v>
      </c>
      <c r="J1264" s="135"/>
    </row>
    <row r="1265" spans="1:10" ht="16.5" customHeight="1" x14ac:dyDescent="0.25">
      <c r="A1265" s="130" t="s">
        <v>8110</v>
      </c>
      <c r="B1265" s="131" t="str">
        <f t="shared" si="19"/>
        <v>102651 - CXT T-4667 Redrock Campground</v>
      </c>
      <c r="C1265" s="132" t="s">
        <v>1088</v>
      </c>
      <c r="D1265" s="132" t="s">
        <v>2092</v>
      </c>
      <c r="E1265" s="132" t="s">
        <v>2093</v>
      </c>
      <c r="F1265" s="132" t="s">
        <v>1929</v>
      </c>
      <c r="G1265" s="133">
        <v>520</v>
      </c>
      <c r="H1265" s="132">
        <v>2022</v>
      </c>
      <c r="I1265" s="134">
        <v>44872</v>
      </c>
      <c r="J1265" s="135"/>
    </row>
    <row r="1266" spans="1:10" ht="16.5" customHeight="1" x14ac:dyDescent="0.25">
      <c r="A1266" s="130" t="s">
        <v>8111</v>
      </c>
      <c r="B1266" s="131" t="str">
        <f t="shared" si="19"/>
        <v>102652 - CXT A-080 Redrock Campground</v>
      </c>
      <c r="C1266" s="132" t="s">
        <v>1088</v>
      </c>
      <c r="D1266" s="132" t="s">
        <v>2094</v>
      </c>
      <c r="E1266" s="132" t="s">
        <v>2093</v>
      </c>
      <c r="F1266" s="132" t="s">
        <v>1929</v>
      </c>
      <c r="G1266" s="133">
        <v>520</v>
      </c>
      <c r="H1266" s="132">
        <v>2022</v>
      </c>
      <c r="I1266" s="134">
        <v>44872</v>
      </c>
      <c r="J1266" s="135"/>
    </row>
    <row r="1267" spans="1:10" ht="16.5" customHeight="1" x14ac:dyDescent="0.25">
      <c r="A1267" s="130" t="s">
        <v>8112</v>
      </c>
      <c r="B1267" s="131" t="str">
        <f t="shared" si="19"/>
        <v>102653 - CXT CR-1613 @ Huber Grove</v>
      </c>
      <c r="C1267" s="132" t="s">
        <v>1088</v>
      </c>
      <c r="D1267" s="132" t="s">
        <v>2095</v>
      </c>
      <c r="E1267" s="132" t="s">
        <v>1123</v>
      </c>
      <c r="F1267" s="132" t="s">
        <v>1124</v>
      </c>
      <c r="G1267" s="133">
        <v>196</v>
      </c>
      <c r="H1267" s="132">
        <v>2022</v>
      </c>
      <c r="I1267" s="134">
        <v>44872</v>
      </c>
      <c r="J1267" s="135"/>
    </row>
    <row r="1268" spans="1:10" ht="16.5" customHeight="1" x14ac:dyDescent="0.25">
      <c r="A1268" s="130" t="s">
        <v>8113</v>
      </c>
      <c r="B1268" s="131" t="str">
        <f t="shared" si="19"/>
        <v>102694 - CXT CH-302 @ AISP Bridger Bay</v>
      </c>
      <c r="C1268" s="132" t="s">
        <v>1088</v>
      </c>
      <c r="D1268" s="132" t="s">
        <v>2096</v>
      </c>
      <c r="E1268" s="132" t="s">
        <v>1363</v>
      </c>
      <c r="F1268" s="132" t="s">
        <v>774</v>
      </c>
      <c r="G1268" s="133">
        <v>520</v>
      </c>
      <c r="H1268" s="132">
        <v>2022</v>
      </c>
      <c r="I1268" s="134">
        <v>44872</v>
      </c>
      <c r="J1268" s="135"/>
    </row>
    <row r="1269" spans="1:10" ht="16.5" customHeight="1" x14ac:dyDescent="0.25">
      <c r="A1269" s="130" t="s">
        <v>8114</v>
      </c>
      <c r="B1269" s="131" t="str">
        <f t="shared" si="19"/>
        <v>102695 - CXT CH-303 @ AISP Bridger Bay</v>
      </c>
      <c r="C1269" s="132" t="s">
        <v>1088</v>
      </c>
      <c r="D1269" s="132" t="s">
        <v>2097</v>
      </c>
      <c r="E1269" s="132" t="s">
        <v>1363</v>
      </c>
      <c r="F1269" s="132" t="s">
        <v>774</v>
      </c>
      <c r="G1269" s="133">
        <v>520</v>
      </c>
      <c r="H1269" s="132">
        <v>2022</v>
      </c>
      <c r="I1269" s="134">
        <v>44872</v>
      </c>
      <c r="J1269" s="135"/>
    </row>
    <row r="1270" spans="1:10" ht="16.5" customHeight="1" x14ac:dyDescent="0.25">
      <c r="A1270" s="130" t="s">
        <v>8115</v>
      </c>
      <c r="B1270" s="131" t="str">
        <f t="shared" si="19"/>
        <v>102696 - CXT CR-1528 @ AISP Bridger Bay</v>
      </c>
      <c r="C1270" s="132" t="s">
        <v>1088</v>
      </c>
      <c r="D1270" s="132" t="s">
        <v>2098</v>
      </c>
      <c r="E1270" s="132" t="s">
        <v>1363</v>
      </c>
      <c r="F1270" s="132" t="s">
        <v>774</v>
      </c>
      <c r="G1270" s="135"/>
      <c r="H1270" s="132">
        <v>2022</v>
      </c>
      <c r="I1270" s="134">
        <v>44872</v>
      </c>
      <c r="J1270" s="135"/>
    </row>
    <row r="1271" spans="1:10" ht="16.5" customHeight="1" x14ac:dyDescent="0.25">
      <c r="A1271" s="130" t="s">
        <v>8116</v>
      </c>
      <c r="B1271" s="131" t="str">
        <f t="shared" si="19"/>
        <v>102697 - CXT Cheyenne #1 Day Use Pond</v>
      </c>
      <c r="C1271" s="132" t="s">
        <v>1088</v>
      </c>
      <c r="D1271" s="132" t="s">
        <v>2099</v>
      </c>
      <c r="E1271" s="132" t="s">
        <v>1090</v>
      </c>
      <c r="F1271" s="132" t="s">
        <v>1091</v>
      </c>
      <c r="G1271" s="133">
        <v>520</v>
      </c>
      <c r="H1271" s="132">
        <v>2022</v>
      </c>
      <c r="I1271" s="134">
        <v>44872</v>
      </c>
      <c r="J1271" s="135"/>
    </row>
    <row r="1272" spans="1:10" ht="16.5" customHeight="1" x14ac:dyDescent="0.25">
      <c r="A1272" s="130" t="s">
        <v>8117</v>
      </c>
      <c r="B1272" s="131" t="str">
        <f t="shared" si="19"/>
        <v>102698 - CXT Cheyenne #2 Day Use Pond</v>
      </c>
      <c r="C1272" s="132" t="s">
        <v>1088</v>
      </c>
      <c r="D1272" s="132" t="s">
        <v>2100</v>
      </c>
      <c r="E1272" s="132" t="s">
        <v>1090</v>
      </c>
      <c r="F1272" s="132" t="s">
        <v>1091</v>
      </c>
      <c r="G1272" s="133">
        <v>520</v>
      </c>
      <c r="H1272" s="132">
        <v>2022</v>
      </c>
      <c r="I1272" s="134">
        <v>44872</v>
      </c>
      <c r="J1272" s="135"/>
    </row>
    <row r="1273" spans="1:10" ht="16.5" customHeight="1" x14ac:dyDescent="0.25">
      <c r="A1273" s="130" t="s">
        <v>8118</v>
      </c>
      <c r="B1273" s="131" t="str">
        <f t="shared" si="19"/>
        <v>103281 - Caretaker Dwelling</v>
      </c>
      <c r="C1273" s="132" t="s">
        <v>1088</v>
      </c>
      <c r="D1273" s="132" t="s">
        <v>2101</v>
      </c>
      <c r="E1273" s="132" t="s">
        <v>1231</v>
      </c>
      <c r="F1273" s="132" t="s">
        <v>145</v>
      </c>
      <c r="G1273" s="133">
        <v>2617</v>
      </c>
      <c r="H1273" s="132">
        <v>2023</v>
      </c>
      <c r="I1273" s="134">
        <v>44896</v>
      </c>
      <c r="J1273" s="135"/>
    </row>
    <row r="1274" spans="1:10" ht="16.5" customHeight="1" x14ac:dyDescent="0.25">
      <c r="A1274" s="130" t="s">
        <v>8119</v>
      </c>
      <c r="B1274" s="131" t="str">
        <f t="shared" si="19"/>
        <v>103398 - T-4672 Pavilion CXT</v>
      </c>
      <c r="C1274" s="132" t="s">
        <v>1088</v>
      </c>
      <c r="D1274" s="132" t="s">
        <v>2102</v>
      </c>
      <c r="E1274" s="132" t="s">
        <v>1589</v>
      </c>
      <c r="F1274" s="132" t="s">
        <v>720</v>
      </c>
      <c r="G1274" s="133">
        <v>350</v>
      </c>
      <c r="H1274" s="132">
        <v>2022</v>
      </c>
      <c r="I1274" s="134">
        <v>44984</v>
      </c>
      <c r="J1274" s="135"/>
    </row>
    <row r="1275" spans="1:10" ht="16.5" customHeight="1" x14ac:dyDescent="0.25">
      <c r="A1275" s="130" t="s">
        <v>8120</v>
      </c>
      <c r="B1275" s="131" t="str">
        <f t="shared" si="19"/>
        <v>103399 - 2022 T-4700 CXT N EDEN</v>
      </c>
      <c r="C1275" s="132" t="s">
        <v>1088</v>
      </c>
      <c r="D1275" s="132" t="s">
        <v>2103</v>
      </c>
      <c r="E1275" s="132" t="s">
        <v>1225</v>
      </c>
      <c r="F1275" s="132" t="s">
        <v>1226</v>
      </c>
      <c r="G1275" s="133">
        <v>520</v>
      </c>
      <c r="H1275" s="132">
        <v>2022</v>
      </c>
      <c r="I1275" s="134">
        <v>44984</v>
      </c>
      <c r="J1275" s="135"/>
    </row>
    <row r="1276" spans="1:10" ht="16.5" customHeight="1" x14ac:dyDescent="0.25">
      <c r="A1276" s="130" t="s">
        <v>8121</v>
      </c>
      <c r="B1276" s="131" t="str">
        <f t="shared" si="19"/>
        <v>103400 - 2022 T-4702 CXT N EDEN</v>
      </c>
      <c r="C1276" s="132" t="s">
        <v>1088</v>
      </c>
      <c r="D1276" s="132" t="s">
        <v>2104</v>
      </c>
      <c r="E1276" s="132" t="s">
        <v>1225</v>
      </c>
      <c r="F1276" s="132" t="s">
        <v>1226</v>
      </c>
      <c r="G1276" s="133">
        <v>520</v>
      </c>
      <c r="H1276" s="132">
        <v>2022</v>
      </c>
      <c r="I1276" s="134">
        <v>44984</v>
      </c>
      <c r="J1276" s="135"/>
    </row>
    <row r="1277" spans="1:10" ht="16.5" customHeight="1" x14ac:dyDescent="0.25">
      <c r="A1277" s="130" t="s">
        <v>8122</v>
      </c>
      <c r="B1277" s="131" t="str">
        <f t="shared" si="19"/>
        <v>103401 - North Eden Tioga CXT w/chase, campground RR#1.</v>
      </c>
      <c r="C1277" s="132" t="s">
        <v>1088</v>
      </c>
      <c r="D1277" s="132" t="s">
        <v>2105</v>
      </c>
      <c r="E1277" s="132" t="s">
        <v>2106</v>
      </c>
      <c r="F1277" s="132" t="s">
        <v>1226</v>
      </c>
      <c r="G1277" s="133">
        <v>520</v>
      </c>
      <c r="H1277" s="132">
        <v>2022</v>
      </c>
      <c r="I1277" s="134">
        <v>44984</v>
      </c>
      <c r="J1277" s="135"/>
    </row>
    <row r="1278" spans="1:10" ht="16.5" customHeight="1" x14ac:dyDescent="0.25">
      <c r="A1278" s="130" t="s">
        <v>8123</v>
      </c>
      <c r="B1278" s="131" t="str">
        <f t="shared" si="19"/>
        <v>103402 - 2022 T-4695 CXT RAINBOW COVE</v>
      </c>
      <c r="C1278" s="132" t="s">
        <v>1088</v>
      </c>
      <c r="D1278" s="132" t="s">
        <v>2107</v>
      </c>
      <c r="E1278" s="132" t="s">
        <v>1225</v>
      </c>
      <c r="F1278" s="132" t="s">
        <v>1226</v>
      </c>
      <c r="G1278" s="133">
        <v>520</v>
      </c>
      <c r="H1278" s="132">
        <v>2022</v>
      </c>
      <c r="I1278" s="134">
        <v>44984</v>
      </c>
      <c r="J1278" s="135"/>
    </row>
    <row r="1279" spans="1:10" ht="16.5" customHeight="1" x14ac:dyDescent="0.25">
      <c r="A1279" s="130" t="s">
        <v>8124</v>
      </c>
      <c r="B1279" s="131" t="str">
        <f t="shared" si="19"/>
        <v>103403 - 2022 RH24x44M-P4 Pavilion</v>
      </c>
      <c r="C1279" s="132" t="s">
        <v>1088</v>
      </c>
      <c r="D1279" s="132" t="s">
        <v>2108</v>
      </c>
      <c r="E1279" s="132" t="s">
        <v>1263</v>
      </c>
      <c r="F1279" s="132" t="s">
        <v>826</v>
      </c>
      <c r="G1279" s="133">
        <v>1056</v>
      </c>
      <c r="H1279" s="132">
        <v>2022</v>
      </c>
      <c r="I1279" s="134">
        <v>44984</v>
      </c>
      <c r="J1279" s="135"/>
    </row>
    <row r="1280" spans="1:10" ht="16.5" customHeight="1" x14ac:dyDescent="0.25">
      <c r="A1280" s="130" t="s">
        <v>8125</v>
      </c>
      <c r="B1280" s="131" t="str">
        <f t="shared" si="19"/>
        <v>103404 - 2022 T-4687 Ross Creek #3</v>
      </c>
      <c r="C1280" s="132" t="s">
        <v>1088</v>
      </c>
      <c r="D1280" s="132" t="s">
        <v>2109</v>
      </c>
      <c r="E1280" s="132" t="s">
        <v>1494</v>
      </c>
      <c r="F1280" s="132" t="s">
        <v>717</v>
      </c>
      <c r="G1280" s="133">
        <v>520</v>
      </c>
      <c r="H1280" s="132">
        <v>2022</v>
      </c>
      <c r="I1280" s="134">
        <v>44984</v>
      </c>
      <c r="J1280" s="135"/>
    </row>
    <row r="1281" spans="1:10" ht="16.5" customHeight="1" x14ac:dyDescent="0.25">
      <c r="A1281" s="130" t="s">
        <v>8126</v>
      </c>
      <c r="B1281" s="131" t="str">
        <f t="shared" si="19"/>
        <v>103405 - 2022 T-4688 Ross Creek #4</v>
      </c>
      <c r="C1281" s="132" t="s">
        <v>1088</v>
      </c>
      <c r="D1281" s="132" t="s">
        <v>2110</v>
      </c>
      <c r="E1281" s="132" t="s">
        <v>1494</v>
      </c>
      <c r="F1281" s="132" t="s">
        <v>717</v>
      </c>
      <c r="G1281" s="133">
        <v>520</v>
      </c>
      <c r="H1281" s="132">
        <v>2022</v>
      </c>
      <c r="I1281" s="134">
        <v>44984</v>
      </c>
      <c r="J1281" s="135"/>
    </row>
    <row r="1282" spans="1:10" ht="16.5" customHeight="1" x14ac:dyDescent="0.25">
      <c r="A1282" s="130" t="s">
        <v>8127</v>
      </c>
      <c r="B1282" s="131" t="str">
        <f t="shared" si="19"/>
        <v>104790 - This is the Place Security Residence</v>
      </c>
      <c r="C1282" s="132" t="s">
        <v>1088</v>
      </c>
      <c r="D1282" s="132" t="s">
        <v>2111</v>
      </c>
      <c r="E1282" s="132" t="s">
        <v>2112</v>
      </c>
      <c r="F1282" s="132" t="s">
        <v>145</v>
      </c>
      <c r="G1282" s="133">
        <v>2617</v>
      </c>
      <c r="H1282" s="132">
        <v>2023</v>
      </c>
      <c r="I1282" s="134">
        <v>45204</v>
      </c>
      <c r="J1282" s="135"/>
    </row>
    <row r="1283" spans="1:10" ht="16.5" customHeight="1" x14ac:dyDescent="0.25">
      <c r="A1283" s="130" t="s">
        <v>8128</v>
      </c>
      <c r="B1283" s="131" t="str">
        <f t="shared" si="19"/>
        <v>104902 - Tuff Shed Boat House</v>
      </c>
      <c r="C1283" s="132" t="s">
        <v>1088</v>
      </c>
      <c r="D1283" s="132" t="s">
        <v>2113</v>
      </c>
      <c r="E1283" s="132" t="s">
        <v>2114</v>
      </c>
      <c r="F1283" s="132" t="s">
        <v>983</v>
      </c>
      <c r="G1283" s="133">
        <v>240</v>
      </c>
      <c r="H1283" s="132">
        <v>2023</v>
      </c>
      <c r="I1283" s="134">
        <v>45108</v>
      </c>
      <c r="J1283" s="135"/>
    </row>
    <row r="1284" spans="1:10" ht="16.5" customHeight="1" x14ac:dyDescent="0.25">
      <c r="A1284" s="130" t="s">
        <v>8129</v>
      </c>
      <c r="B1284" s="131" t="str">
        <f t="shared" ref="B1284:B1347" si="20">_xlfn.CONCAT(A1284," - ",D1284)</f>
        <v>105728 - Camp Floyd Restroom</v>
      </c>
      <c r="C1284" s="132" t="s">
        <v>1088</v>
      </c>
      <c r="D1284" s="132" t="s">
        <v>2115</v>
      </c>
      <c r="E1284" s="132" t="s">
        <v>2116</v>
      </c>
      <c r="F1284" s="132" t="s">
        <v>1119</v>
      </c>
      <c r="G1284" s="133">
        <v>1453</v>
      </c>
      <c r="H1284" s="132">
        <v>2023</v>
      </c>
      <c r="I1284" s="134">
        <v>45351</v>
      </c>
      <c r="J1284" s="135"/>
    </row>
    <row r="1285" spans="1:10" ht="16.5" customHeight="1" x14ac:dyDescent="0.25">
      <c r="A1285" s="130" t="s">
        <v>8130</v>
      </c>
      <c r="B1285" s="131" t="str">
        <f t="shared" si="20"/>
        <v>105750 - Soldier Hollow State Park East Restroom</v>
      </c>
      <c r="C1285" s="132" t="s">
        <v>1088</v>
      </c>
      <c r="D1285" s="132" t="s">
        <v>2117</v>
      </c>
      <c r="E1285" s="132" t="s">
        <v>1479</v>
      </c>
      <c r="F1285" s="132" t="s">
        <v>1124</v>
      </c>
      <c r="G1285" s="133">
        <v>559</v>
      </c>
      <c r="H1285" s="132">
        <v>2023</v>
      </c>
      <c r="I1285" s="134">
        <v>45356</v>
      </c>
      <c r="J1285" s="135"/>
    </row>
    <row r="1286" spans="1:10" ht="16.5" customHeight="1" x14ac:dyDescent="0.25">
      <c r="A1286" s="130" t="s">
        <v>8131</v>
      </c>
      <c r="B1286" s="131" t="str">
        <f t="shared" si="20"/>
        <v>105752 - Soldier Hollow State Park West Restrooms</v>
      </c>
      <c r="C1286" s="132" t="s">
        <v>1088</v>
      </c>
      <c r="D1286" s="132" t="s">
        <v>2118</v>
      </c>
      <c r="E1286" s="132" t="s">
        <v>2119</v>
      </c>
      <c r="F1286" s="132" t="s">
        <v>1124</v>
      </c>
      <c r="G1286" s="133">
        <v>559</v>
      </c>
      <c r="H1286" s="132">
        <v>2023</v>
      </c>
      <c r="I1286" s="134">
        <v>45356</v>
      </c>
      <c r="J1286" s="135"/>
    </row>
    <row r="1287" spans="1:10" ht="16.5" customHeight="1" x14ac:dyDescent="0.25">
      <c r="A1287" s="130" t="s">
        <v>8132</v>
      </c>
      <c r="B1287" s="131" t="str">
        <f t="shared" si="20"/>
        <v>105907 - Fee Station Ross Creek Trailhead</v>
      </c>
      <c r="C1287" s="132" t="s">
        <v>1088</v>
      </c>
      <c r="D1287" s="132" t="s">
        <v>2120</v>
      </c>
      <c r="E1287" s="132" t="s">
        <v>2121</v>
      </c>
      <c r="F1287" s="132" t="s">
        <v>2122</v>
      </c>
      <c r="G1287" s="133">
        <v>167</v>
      </c>
      <c r="H1287" s="132">
        <v>2023</v>
      </c>
      <c r="I1287" s="134">
        <v>45373</v>
      </c>
      <c r="J1287" s="135"/>
    </row>
    <row r="1288" spans="1:10" ht="16.5" customHeight="1" x14ac:dyDescent="0.25">
      <c r="A1288" s="130" t="s">
        <v>8133</v>
      </c>
      <c r="B1288" s="131" t="str">
        <f t="shared" si="20"/>
        <v>105971 - Pioneer Pavilion (TITP)</v>
      </c>
      <c r="C1288" s="132" t="s">
        <v>1088</v>
      </c>
      <c r="D1288" s="132" t="s">
        <v>2123</v>
      </c>
      <c r="E1288" s="132" t="s">
        <v>2112</v>
      </c>
      <c r="F1288" s="132" t="s">
        <v>145</v>
      </c>
      <c r="G1288" s="133">
        <v>4800</v>
      </c>
      <c r="H1288" s="132">
        <v>2018</v>
      </c>
      <c r="I1288" s="134">
        <v>43282</v>
      </c>
      <c r="J1288" s="135"/>
    </row>
    <row r="1289" spans="1:10" ht="16.5" customHeight="1" x14ac:dyDescent="0.25">
      <c r="A1289" s="130" t="s">
        <v>8134</v>
      </c>
      <c r="B1289" s="131" t="str">
        <f t="shared" si="20"/>
        <v>107157 - Echo Maintenance Shop</v>
      </c>
      <c r="C1289" s="132" t="s">
        <v>1088</v>
      </c>
      <c r="D1289" s="132" t="s">
        <v>2124</v>
      </c>
      <c r="E1289" s="132" t="s">
        <v>1931</v>
      </c>
      <c r="F1289" s="132" t="s">
        <v>1929</v>
      </c>
      <c r="G1289" s="133">
        <v>5567</v>
      </c>
      <c r="H1289" s="132">
        <v>2025</v>
      </c>
      <c r="I1289" s="134">
        <v>45444</v>
      </c>
      <c r="J1289" s="135"/>
    </row>
    <row r="1290" spans="1:10" ht="16.5" customHeight="1" x14ac:dyDescent="0.25">
      <c r="A1290" s="130" t="s">
        <v>8135</v>
      </c>
      <c r="B1290" s="131" t="str">
        <f t="shared" si="20"/>
        <v>107379 - Concession Stand</v>
      </c>
      <c r="C1290" s="132" t="s">
        <v>1088</v>
      </c>
      <c r="D1290" s="132" t="s">
        <v>2125</v>
      </c>
      <c r="E1290" s="132" t="s">
        <v>2126</v>
      </c>
      <c r="F1290" s="132" t="s">
        <v>143</v>
      </c>
      <c r="G1290" s="133">
        <v>160</v>
      </c>
      <c r="H1290" s="132">
        <v>2015</v>
      </c>
      <c r="I1290" s="134">
        <v>45527</v>
      </c>
      <c r="J1290" s="135"/>
    </row>
    <row r="1291" spans="1:10" ht="16.5" customHeight="1" x14ac:dyDescent="0.25">
      <c r="A1291" s="130" t="s">
        <v>8136</v>
      </c>
      <c r="B1291" s="131" t="str">
        <f t="shared" si="20"/>
        <v>108652 - Willard Bay State Park Entrance Precast Restroom</v>
      </c>
      <c r="C1291" s="132" t="s">
        <v>1088</v>
      </c>
      <c r="D1291" s="132" t="s">
        <v>2127</v>
      </c>
      <c r="E1291" s="132" t="s">
        <v>2128</v>
      </c>
      <c r="F1291" s="132" t="s">
        <v>1091</v>
      </c>
      <c r="G1291" s="133">
        <v>210</v>
      </c>
      <c r="H1291" s="132">
        <v>2023</v>
      </c>
      <c r="I1291" s="134">
        <v>45474</v>
      </c>
      <c r="J1291" s="135"/>
    </row>
    <row r="1292" spans="1:10" ht="16.5" customHeight="1" x14ac:dyDescent="0.25">
      <c r="A1292" s="130" t="s">
        <v>8137</v>
      </c>
      <c r="B1292" s="131" t="str">
        <f t="shared" si="20"/>
        <v>108653 - Willard Bay Pit Toilet (2Hole) Entrance</v>
      </c>
      <c r="C1292" s="132" t="s">
        <v>1088</v>
      </c>
      <c r="D1292" s="132" t="s">
        <v>2129</v>
      </c>
      <c r="E1292" s="132" t="s">
        <v>1808</v>
      </c>
      <c r="F1292" s="132" t="s">
        <v>1091</v>
      </c>
      <c r="G1292" s="133">
        <v>204</v>
      </c>
      <c r="H1292" s="132">
        <v>2024</v>
      </c>
      <c r="I1292" s="134">
        <v>45474</v>
      </c>
      <c r="J1292" s="135"/>
    </row>
    <row r="1293" spans="1:10" ht="16.5" customHeight="1" x14ac:dyDescent="0.25">
      <c r="A1293" s="130" t="s">
        <v>8138</v>
      </c>
      <c r="B1293" s="131" t="str">
        <f t="shared" si="20"/>
        <v>108654 - Willard Bay Entrance Station 1 (North)</v>
      </c>
      <c r="C1293" s="132" t="s">
        <v>1088</v>
      </c>
      <c r="D1293" s="132" t="s">
        <v>2130</v>
      </c>
      <c r="E1293" s="132" t="s">
        <v>2131</v>
      </c>
      <c r="F1293" s="132" t="s">
        <v>1091</v>
      </c>
      <c r="G1293" s="133">
        <v>195</v>
      </c>
      <c r="H1293" s="132">
        <v>2023</v>
      </c>
      <c r="I1293" s="134">
        <v>45474</v>
      </c>
      <c r="J1293" s="135"/>
    </row>
    <row r="1294" spans="1:10" ht="16.5" customHeight="1" x14ac:dyDescent="0.25">
      <c r="A1294" s="130" t="s">
        <v>8139</v>
      </c>
      <c r="B1294" s="131" t="str">
        <f t="shared" si="20"/>
        <v>108656 - Willard Bay Cottonwood Campground Restrooms</v>
      </c>
      <c r="C1294" s="132" t="s">
        <v>1088</v>
      </c>
      <c r="D1294" s="132" t="s">
        <v>2132</v>
      </c>
      <c r="E1294" s="132" t="s">
        <v>1808</v>
      </c>
      <c r="F1294" s="132" t="s">
        <v>1091</v>
      </c>
      <c r="G1294" s="133">
        <v>1200</v>
      </c>
      <c r="H1294" s="132">
        <v>2024</v>
      </c>
      <c r="I1294" s="134">
        <v>45474</v>
      </c>
      <c r="J1294" s="135"/>
    </row>
    <row r="1295" spans="1:10" ht="16.5" customHeight="1" x14ac:dyDescent="0.25">
      <c r="A1295" s="130" t="s">
        <v>8140</v>
      </c>
      <c r="B1295" s="131" t="str">
        <f t="shared" si="20"/>
        <v>108657 - Willard Bay Entry Station (South)</v>
      </c>
      <c r="C1295" s="132" t="s">
        <v>1088</v>
      </c>
      <c r="D1295" s="132" t="s">
        <v>2133</v>
      </c>
      <c r="E1295" s="132" t="s">
        <v>1808</v>
      </c>
      <c r="F1295" s="132" t="s">
        <v>1091</v>
      </c>
      <c r="G1295" s="133">
        <v>204</v>
      </c>
      <c r="H1295" s="132">
        <v>2023</v>
      </c>
      <c r="I1295" s="134">
        <v>45474</v>
      </c>
      <c r="J1295" s="135"/>
    </row>
    <row r="1296" spans="1:10" ht="16.5" customHeight="1" x14ac:dyDescent="0.25">
      <c r="A1296" s="130" t="s">
        <v>8141</v>
      </c>
      <c r="B1296" s="131" t="str">
        <f t="shared" si="20"/>
        <v>108750 - South Beach Day Use Area Precast Restrooms-South</v>
      </c>
      <c r="C1296" s="132" t="s">
        <v>1088</v>
      </c>
      <c r="D1296" s="132" t="s">
        <v>2134</v>
      </c>
      <c r="E1296" s="132" t="s">
        <v>2128</v>
      </c>
      <c r="F1296" s="132" t="s">
        <v>1091</v>
      </c>
      <c r="G1296" s="133">
        <v>210</v>
      </c>
      <c r="H1296" s="132">
        <v>2023</v>
      </c>
      <c r="I1296" s="134">
        <v>45474</v>
      </c>
      <c r="J1296" s="135"/>
    </row>
    <row r="1297" spans="1:10" ht="16.5" customHeight="1" x14ac:dyDescent="0.25">
      <c r="A1297" s="130" t="s">
        <v>8142</v>
      </c>
      <c r="B1297" s="131" t="str">
        <f t="shared" si="20"/>
        <v>109862 - 3rd Entrance Station</v>
      </c>
      <c r="C1297" s="132" t="s">
        <v>1088</v>
      </c>
      <c r="D1297" s="132" t="s">
        <v>2135</v>
      </c>
      <c r="E1297" s="132" t="s">
        <v>2136</v>
      </c>
      <c r="F1297" s="132" t="s">
        <v>720</v>
      </c>
      <c r="G1297" s="133">
        <v>168</v>
      </c>
      <c r="H1297" s="135"/>
      <c r="I1297" s="134">
        <v>45775</v>
      </c>
      <c r="J1297" s="135"/>
    </row>
    <row r="1298" spans="1:10" ht="16.5" customHeight="1" x14ac:dyDescent="0.25">
      <c r="A1298" s="130" t="s">
        <v>8143</v>
      </c>
      <c r="B1298" s="131" t="str">
        <f t="shared" si="20"/>
        <v>109902 - Scout Cave Trailhead Restroom</v>
      </c>
      <c r="C1298" s="132" t="s">
        <v>1088</v>
      </c>
      <c r="D1298" s="132" t="s">
        <v>2137</v>
      </c>
      <c r="E1298" s="132" t="s">
        <v>2138</v>
      </c>
      <c r="F1298" s="132" t="s">
        <v>1321</v>
      </c>
      <c r="G1298" s="133">
        <v>231</v>
      </c>
      <c r="H1298" s="132">
        <v>2025</v>
      </c>
      <c r="I1298" s="134">
        <v>45783</v>
      </c>
      <c r="J1298" s="135"/>
    </row>
    <row r="1299" spans="1:10" ht="16.5" customHeight="1" x14ac:dyDescent="0.25">
      <c r="A1299" s="130" t="s">
        <v>8144</v>
      </c>
      <c r="B1299" s="131" t="str">
        <f t="shared" si="20"/>
        <v>109904 - Lakeview Restrooms w/Showers</v>
      </c>
      <c r="C1299" s="132" t="s">
        <v>1088</v>
      </c>
      <c r="D1299" s="132" t="s">
        <v>2139</v>
      </c>
      <c r="E1299" s="132" t="s">
        <v>1589</v>
      </c>
      <c r="F1299" s="132" t="s">
        <v>720</v>
      </c>
      <c r="G1299" s="135"/>
      <c r="H1299" s="132">
        <v>2025</v>
      </c>
      <c r="I1299" s="134">
        <v>45775</v>
      </c>
      <c r="J1299" s="135"/>
    </row>
    <row r="1300" spans="1:10" ht="16.5" customHeight="1" x14ac:dyDescent="0.25">
      <c r="A1300" s="130" t="s">
        <v>8145</v>
      </c>
      <c r="B1300" s="131" t="str">
        <f t="shared" si="20"/>
        <v>109909 - Public Use Pavilion</v>
      </c>
      <c r="C1300" s="132" t="s">
        <v>1088</v>
      </c>
      <c r="D1300" s="132" t="s">
        <v>2140</v>
      </c>
      <c r="E1300" s="132" t="s">
        <v>1589</v>
      </c>
      <c r="F1300" s="132" t="s">
        <v>720</v>
      </c>
      <c r="G1300" s="135"/>
      <c r="H1300" s="135"/>
      <c r="I1300" s="134">
        <v>45775</v>
      </c>
      <c r="J1300" s="135"/>
    </row>
    <row r="1301" spans="1:10" ht="16.5" customHeight="1" x14ac:dyDescent="0.25">
      <c r="A1301" s="130" t="s">
        <v>8146</v>
      </c>
      <c r="B1301" s="131" t="str">
        <f t="shared" si="20"/>
        <v>110009 - Dutch Hollow Residence</v>
      </c>
      <c r="C1301" s="132" t="s">
        <v>1088</v>
      </c>
      <c r="D1301" s="132" t="s">
        <v>2141</v>
      </c>
      <c r="E1301" s="132" t="s">
        <v>2142</v>
      </c>
      <c r="F1301" s="132" t="s">
        <v>1124</v>
      </c>
      <c r="G1301" s="133">
        <v>2800</v>
      </c>
      <c r="H1301" s="132">
        <v>1978</v>
      </c>
      <c r="I1301" s="134">
        <v>45523</v>
      </c>
      <c r="J1301" s="135"/>
    </row>
    <row r="1302" spans="1:10" ht="16.5" customHeight="1" x14ac:dyDescent="0.25">
      <c r="A1302" s="130" t="s">
        <v>8147</v>
      </c>
      <c r="B1302" s="131" t="str">
        <f t="shared" si="20"/>
        <v>110158 - T-4926 Jumping Rocks CXT</v>
      </c>
      <c r="C1302" s="132" t="s">
        <v>1088</v>
      </c>
      <c r="D1302" s="132" t="s">
        <v>2143</v>
      </c>
      <c r="E1302" s="132" t="s">
        <v>2144</v>
      </c>
      <c r="F1302" s="132" t="s">
        <v>2145</v>
      </c>
      <c r="G1302" s="135"/>
      <c r="H1302" s="132">
        <v>2025</v>
      </c>
      <c r="I1302" s="134">
        <v>45818</v>
      </c>
      <c r="J1302" s="135"/>
    </row>
    <row r="1303" spans="1:10" ht="16.5" customHeight="1" x14ac:dyDescent="0.25">
      <c r="A1303" s="130" t="s">
        <v>8148</v>
      </c>
      <c r="B1303" s="131" t="str">
        <f t="shared" si="20"/>
        <v>110217 - Campground Restroom</v>
      </c>
      <c r="C1303" s="132" t="s">
        <v>1088</v>
      </c>
      <c r="D1303" s="132" t="s">
        <v>1939</v>
      </c>
      <c r="E1303" s="132" t="s">
        <v>2146</v>
      </c>
      <c r="F1303" s="132" t="s">
        <v>1098</v>
      </c>
      <c r="G1303" s="133">
        <v>1292</v>
      </c>
      <c r="H1303" s="132">
        <v>2024</v>
      </c>
      <c r="I1303" s="134">
        <v>45821</v>
      </c>
      <c r="J1303" s="135"/>
    </row>
    <row r="1304" spans="1:10" ht="16.5" customHeight="1" x14ac:dyDescent="0.25">
      <c r="A1304" s="130" t="s">
        <v>8149</v>
      </c>
      <c r="B1304" s="131" t="str">
        <f t="shared" si="20"/>
        <v>110244 - Campground Restroom</v>
      </c>
      <c r="C1304" s="132" t="s">
        <v>1088</v>
      </c>
      <c r="D1304" s="132" t="s">
        <v>1939</v>
      </c>
      <c r="E1304" s="132" t="s">
        <v>2147</v>
      </c>
      <c r="F1304" s="132" t="s">
        <v>983</v>
      </c>
      <c r="G1304" s="133">
        <v>1204</v>
      </c>
      <c r="H1304" s="132">
        <v>2024</v>
      </c>
      <c r="I1304" s="134">
        <v>45821</v>
      </c>
      <c r="J1304" s="135"/>
    </row>
    <row r="1305" spans="1:10" ht="16.5" customHeight="1" x14ac:dyDescent="0.25">
      <c r="A1305" s="130" t="s">
        <v>8150</v>
      </c>
      <c r="B1305" s="131" t="str">
        <f t="shared" si="20"/>
        <v>110245 - Equipment Building</v>
      </c>
      <c r="C1305" s="132" t="s">
        <v>1088</v>
      </c>
      <c r="D1305" s="132" t="s">
        <v>2148</v>
      </c>
      <c r="E1305" s="132" t="s">
        <v>2149</v>
      </c>
      <c r="F1305" s="132" t="s">
        <v>2150</v>
      </c>
      <c r="G1305" s="133">
        <v>1200</v>
      </c>
      <c r="H1305" s="132">
        <v>2024</v>
      </c>
      <c r="I1305" s="134">
        <v>45821</v>
      </c>
      <c r="J1305" s="135"/>
    </row>
    <row r="1306" spans="1:10" ht="16.5" customHeight="1" x14ac:dyDescent="0.25">
      <c r="A1306" s="130" t="s">
        <v>8151</v>
      </c>
      <c r="B1306" s="131" t="str">
        <f t="shared" si="20"/>
        <v>110246 - Booster Pump Station</v>
      </c>
      <c r="C1306" s="132" t="s">
        <v>1088</v>
      </c>
      <c r="D1306" s="132" t="s">
        <v>2151</v>
      </c>
      <c r="E1306" s="132" t="s">
        <v>2149</v>
      </c>
      <c r="F1306" s="132" t="s">
        <v>2150</v>
      </c>
      <c r="G1306" s="133">
        <v>300</v>
      </c>
      <c r="H1306" s="132">
        <v>2024</v>
      </c>
      <c r="I1306" s="134">
        <v>45821</v>
      </c>
      <c r="J1306" s="135"/>
    </row>
    <row r="1307" spans="1:10" ht="16.5" customHeight="1" x14ac:dyDescent="0.25">
      <c r="A1307" s="130" t="s">
        <v>8152</v>
      </c>
      <c r="B1307" s="131" t="str">
        <f t="shared" si="20"/>
        <v>110252 - Campground Restroom</v>
      </c>
      <c r="C1307" s="132" t="s">
        <v>1088</v>
      </c>
      <c r="D1307" s="132" t="s">
        <v>1939</v>
      </c>
      <c r="E1307" s="132" t="s">
        <v>2152</v>
      </c>
      <c r="F1307" s="132" t="s">
        <v>1098</v>
      </c>
      <c r="G1307" s="133">
        <v>1036</v>
      </c>
      <c r="H1307" s="132">
        <v>2024</v>
      </c>
      <c r="I1307" s="134">
        <v>45821</v>
      </c>
      <c r="J1307" s="135"/>
    </row>
    <row r="1308" spans="1:10" ht="16.5" customHeight="1" x14ac:dyDescent="0.25">
      <c r="A1308" s="130" t="s">
        <v>8153</v>
      </c>
      <c r="B1308" s="131" t="str">
        <f t="shared" si="20"/>
        <v>110253 - Well Head Pump Station</v>
      </c>
      <c r="C1308" s="132" t="s">
        <v>1088</v>
      </c>
      <c r="D1308" s="132" t="s">
        <v>2153</v>
      </c>
      <c r="E1308" s="132" t="s">
        <v>2154</v>
      </c>
      <c r="F1308" s="132" t="s">
        <v>2150</v>
      </c>
      <c r="G1308" s="133">
        <v>300</v>
      </c>
      <c r="H1308" s="132">
        <v>2024</v>
      </c>
      <c r="I1308" s="134">
        <v>45821</v>
      </c>
      <c r="J1308" s="135"/>
    </row>
    <row r="1309" spans="1:10" ht="16.5" customHeight="1" x14ac:dyDescent="0.25">
      <c r="A1309" s="130" t="s">
        <v>8154</v>
      </c>
      <c r="B1309" s="131" t="str">
        <f t="shared" si="20"/>
        <v>110255 - CCC Parking Lot CXT #1</v>
      </c>
      <c r="C1309" s="132" t="s">
        <v>1088</v>
      </c>
      <c r="D1309" s="132" t="s">
        <v>2155</v>
      </c>
      <c r="E1309" s="132" t="s">
        <v>2156</v>
      </c>
      <c r="F1309" s="132" t="s">
        <v>143</v>
      </c>
      <c r="G1309" s="133">
        <v>840</v>
      </c>
      <c r="H1309" s="132">
        <v>2025</v>
      </c>
      <c r="I1309" s="134">
        <v>45821</v>
      </c>
      <c r="J1309" s="135"/>
    </row>
    <row r="1310" spans="1:10" ht="16.5" customHeight="1" x14ac:dyDescent="0.25">
      <c r="A1310" s="130" t="s">
        <v>8155</v>
      </c>
      <c r="B1310" s="131" t="str">
        <f t="shared" si="20"/>
        <v>110256 - CCC Parking Lot CXT #2</v>
      </c>
      <c r="C1310" s="132" t="s">
        <v>1088</v>
      </c>
      <c r="D1310" s="132" t="s">
        <v>2157</v>
      </c>
      <c r="E1310" s="132" t="s">
        <v>2156</v>
      </c>
      <c r="F1310" s="132" t="s">
        <v>143</v>
      </c>
      <c r="G1310" s="133">
        <v>840</v>
      </c>
      <c r="H1310" s="132">
        <v>2025</v>
      </c>
      <c r="I1310" s="134">
        <v>45821</v>
      </c>
      <c r="J1310" s="135"/>
    </row>
    <row r="1311" spans="1:10" ht="16.5" customHeight="1" x14ac:dyDescent="0.25">
      <c r="A1311" s="130" t="s">
        <v>8156</v>
      </c>
      <c r="B1311" s="131" t="str">
        <f t="shared" si="20"/>
        <v>110257 - Mule Shed (Metal Building)</v>
      </c>
      <c r="C1311" s="132" t="s">
        <v>1088</v>
      </c>
      <c r="D1311" s="132" t="s">
        <v>2158</v>
      </c>
      <c r="E1311" s="132" t="s">
        <v>2159</v>
      </c>
      <c r="F1311" s="132" t="s">
        <v>1517</v>
      </c>
      <c r="G1311" s="133">
        <v>1600</v>
      </c>
      <c r="H1311" s="132">
        <v>2025</v>
      </c>
      <c r="I1311" s="134">
        <v>45821</v>
      </c>
      <c r="J1311" s="135"/>
    </row>
    <row r="1312" spans="1:10" ht="16.5" customHeight="1" x14ac:dyDescent="0.25">
      <c r="A1312" s="130" t="s">
        <v>8157</v>
      </c>
      <c r="B1312" s="131" t="str">
        <f t="shared" si="20"/>
        <v>110604 - North Boat Ramp Solarium</v>
      </c>
      <c r="C1312" s="132" t="s">
        <v>1088</v>
      </c>
      <c r="D1312" s="132" t="s">
        <v>2160</v>
      </c>
      <c r="E1312" s="132" t="s">
        <v>2161</v>
      </c>
      <c r="F1312" s="132" t="s">
        <v>2145</v>
      </c>
      <c r="G1312" s="133">
        <v>240</v>
      </c>
      <c r="H1312" s="132">
        <v>2025</v>
      </c>
      <c r="I1312" s="134">
        <v>45859</v>
      </c>
      <c r="J1312" s="135"/>
    </row>
    <row r="1313" spans="1:10" ht="16.5" customHeight="1" x14ac:dyDescent="0.25">
      <c r="A1313" s="130" t="s">
        <v>8158</v>
      </c>
      <c r="B1313" s="131" t="str">
        <f t="shared" si="20"/>
        <v>110625 - Snow Canyon South Entrance</v>
      </c>
      <c r="C1313" s="132" t="s">
        <v>1088</v>
      </c>
      <c r="D1313" s="132" t="s">
        <v>2162</v>
      </c>
      <c r="E1313" s="132" t="s">
        <v>2163</v>
      </c>
      <c r="F1313" s="132" t="s">
        <v>1321</v>
      </c>
      <c r="G1313" s="133">
        <v>176</v>
      </c>
      <c r="H1313" s="132">
        <v>2025</v>
      </c>
      <c r="I1313" s="134">
        <v>45852</v>
      </c>
      <c r="J1313" s="135"/>
    </row>
    <row r="1314" spans="1:10" ht="16.5" customHeight="1" x14ac:dyDescent="0.25">
      <c r="A1314" s="130" t="s">
        <v>8159</v>
      </c>
      <c r="B1314" s="131" t="str">
        <f t="shared" si="20"/>
        <v>111036 - Tiny Home #2</v>
      </c>
      <c r="C1314" s="132" t="s">
        <v>1088</v>
      </c>
      <c r="D1314" s="132" t="s">
        <v>2164</v>
      </c>
      <c r="E1314" s="132" t="s">
        <v>2165</v>
      </c>
      <c r="F1314" s="132" t="s">
        <v>1098</v>
      </c>
      <c r="G1314" s="133">
        <v>400</v>
      </c>
      <c r="H1314" s="132">
        <v>2023</v>
      </c>
      <c r="I1314" s="134">
        <v>45887</v>
      </c>
      <c r="J1314" s="135"/>
    </row>
    <row r="1315" spans="1:10" ht="16.5" customHeight="1" x14ac:dyDescent="0.25">
      <c r="A1315" s="130" t="s">
        <v>8160</v>
      </c>
      <c r="B1315" s="131" t="str">
        <f t="shared" si="20"/>
        <v>111038 - Tiny Home #3</v>
      </c>
      <c r="C1315" s="132" t="s">
        <v>1088</v>
      </c>
      <c r="D1315" s="132" t="s">
        <v>2166</v>
      </c>
      <c r="E1315" s="132" t="s">
        <v>2165</v>
      </c>
      <c r="F1315" s="132" t="s">
        <v>1098</v>
      </c>
      <c r="G1315" s="133">
        <v>400</v>
      </c>
      <c r="H1315" s="132">
        <v>2023</v>
      </c>
      <c r="I1315" s="134">
        <v>45887</v>
      </c>
      <c r="J1315" s="135"/>
    </row>
    <row r="1316" spans="1:10" ht="16.5" customHeight="1" x14ac:dyDescent="0.25">
      <c r="A1316" s="130" t="s">
        <v>8161</v>
      </c>
      <c r="B1316" s="131" t="str">
        <f t="shared" si="20"/>
        <v>111039 - Tiny Home #4</v>
      </c>
      <c r="C1316" s="132" t="s">
        <v>1088</v>
      </c>
      <c r="D1316" s="132" t="s">
        <v>2167</v>
      </c>
      <c r="E1316" s="132" t="s">
        <v>2165</v>
      </c>
      <c r="F1316" s="132" t="s">
        <v>1098</v>
      </c>
      <c r="G1316" s="133">
        <v>400</v>
      </c>
      <c r="H1316" s="132">
        <v>2023</v>
      </c>
      <c r="I1316" s="134">
        <v>45887</v>
      </c>
      <c r="J1316" s="135"/>
    </row>
    <row r="1317" spans="1:10" ht="16.5" customHeight="1" x14ac:dyDescent="0.25">
      <c r="A1317" s="130" t="s">
        <v>8162</v>
      </c>
      <c r="B1317" s="131" t="str">
        <f t="shared" si="20"/>
        <v>111042 - Tiny Home #1</v>
      </c>
      <c r="C1317" s="132" t="s">
        <v>1088</v>
      </c>
      <c r="D1317" s="132" t="s">
        <v>2168</v>
      </c>
      <c r="E1317" s="132" t="s">
        <v>2165</v>
      </c>
      <c r="F1317" s="132" t="s">
        <v>1098</v>
      </c>
      <c r="G1317" s="133">
        <v>400</v>
      </c>
      <c r="H1317" s="132">
        <v>2023</v>
      </c>
      <c r="I1317" s="134">
        <v>45887</v>
      </c>
      <c r="J1317" s="135"/>
    </row>
    <row r="1318" spans="1:10" ht="16.5" customHeight="1" x14ac:dyDescent="0.25">
      <c r="A1318" s="130" t="s">
        <v>8163</v>
      </c>
      <c r="B1318" s="131" t="str">
        <f t="shared" si="20"/>
        <v>112201 - Bigfoot Cabin</v>
      </c>
      <c r="C1318" s="132" t="s">
        <v>1088</v>
      </c>
      <c r="D1318" s="132" t="s">
        <v>2169</v>
      </c>
      <c r="E1318" s="132" t="s">
        <v>1913</v>
      </c>
      <c r="F1318" s="132" t="s">
        <v>1110</v>
      </c>
      <c r="G1318" s="133">
        <v>240</v>
      </c>
      <c r="H1318" s="132">
        <v>2025</v>
      </c>
      <c r="I1318" s="134">
        <v>45985</v>
      </c>
      <c r="J1318" s="135"/>
    </row>
    <row r="1319" spans="1:10" ht="16.5" customHeight="1" x14ac:dyDescent="0.25">
      <c r="A1319" s="130" t="s">
        <v>8164</v>
      </c>
      <c r="B1319" s="131" t="str">
        <f t="shared" si="20"/>
        <v>112260 - Escalante Residence Storage Shed</v>
      </c>
      <c r="C1319" s="132" t="s">
        <v>1088</v>
      </c>
      <c r="D1319" s="132" t="s">
        <v>2170</v>
      </c>
      <c r="E1319" s="132" t="s">
        <v>2171</v>
      </c>
      <c r="F1319" s="132" t="s">
        <v>983</v>
      </c>
      <c r="G1319" s="133">
        <v>240</v>
      </c>
      <c r="H1319" s="132">
        <v>2025</v>
      </c>
      <c r="I1319" s="134">
        <v>45985</v>
      </c>
      <c r="J1319" s="135"/>
    </row>
    <row r="1320" spans="1:10" ht="16.5" customHeight="1" x14ac:dyDescent="0.25">
      <c r="A1320" s="130" t="s">
        <v>8165</v>
      </c>
      <c r="B1320" s="131" t="str">
        <f t="shared" si="20"/>
        <v>112433 - Park Model RV1 (Rentable Cabin)</v>
      </c>
      <c r="C1320" s="132" t="s">
        <v>1088</v>
      </c>
      <c r="D1320" s="132" t="s">
        <v>2172</v>
      </c>
      <c r="E1320" s="132" t="s">
        <v>2173</v>
      </c>
      <c r="F1320" s="132" t="s">
        <v>1091</v>
      </c>
      <c r="G1320" s="133">
        <v>480</v>
      </c>
      <c r="H1320" s="132">
        <v>2023</v>
      </c>
      <c r="I1320" s="134">
        <v>45994</v>
      </c>
      <c r="J1320" s="135"/>
    </row>
    <row r="1321" spans="1:10" ht="16.5" customHeight="1" x14ac:dyDescent="0.25">
      <c r="A1321" s="130" t="s">
        <v>8166</v>
      </c>
      <c r="B1321" s="131" t="str">
        <f t="shared" si="20"/>
        <v>112518 - Staff Housing 1</v>
      </c>
      <c r="C1321" s="132" t="s">
        <v>1088</v>
      </c>
      <c r="D1321" s="132" t="s">
        <v>2174</v>
      </c>
      <c r="E1321" s="132" t="s">
        <v>2175</v>
      </c>
      <c r="F1321" s="132" t="s">
        <v>143</v>
      </c>
      <c r="G1321" s="133">
        <v>1540</v>
      </c>
      <c r="H1321" s="132">
        <v>2025</v>
      </c>
      <c r="I1321" s="134">
        <v>45923</v>
      </c>
      <c r="J1321" s="135"/>
    </row>
    <row r="1322" spans="1:10" ht="16.5" customHeight="1" x14ac:dyDescent="0.25">
      <c r="A1322" s="130" t="s">
        <v>8167</v>
      </c>
      <c r="B1322" s="131" t="str">
        <f t="shared" si="20"/>
        <v>112520 - Staff Housing 2</v>
      </c>
      <c r="C1322" s="132" t="s">
        <v>1088</v>
      </c>
      <c r="D1322" s="132" t="s">
        <v>2176</v>
      </c>
      <c r="E1322" s="132" t="s">
        <v>2175</v>
      </c>
      <c r="F1322" s="132" t="s">
        <v>143</v>
      </c>
      <c r="G1322" s="133">
        <v>1540</v>
      </c>
      <c r="H1322" s="132">
        <v>2025</v>
      </c>
      <c r="I1322" s="134">
        <v>45923</v>
      </c>
      <c r="J1322" s="135"/>
    </row>
    <row r="1323" spans="1:10" ht="16.5" customHeight="1" x14ac:dyDescent="0.25">
      <c r="A1323" s="130" t="s">
        <v>8168</v>
      </c>
      <c r="B1323" s="131" t="str">
        <f t="shared" si="20"/>
        <v>112827 - Yurt 1</v>
      </c>
      <c r="C1323" s="132" t="s">
        <v>1088</v>
      </c>
      <c r="D1323" s="132" t="s">
        <v>2177</v>
      </c>
      <c r="E1323" s="132" t="s">
        <v>2178</v>
      </c>
      <c r="F1323" s="132" t="s">
        <v>1098</v>
      </c>
      <c r="G1323" s="133">
        <v>314</v>
      </c>
      <c r="H1323" s="132">
        <v>2011</v>
      </c>
      <c r="I1323" s="134">
        <v>45839</v>
      </c>
      <c r="J1323" s="135"/>
    </row>
    <row r="1324" spans="1:10" ht="16.5" customHeight="1" x14ac:dyDescent="0.25">
      <c r="A1324" s="130" t="s">
        <v>8169</v>
      </c>
      <c r="B1324" s="131" t="str">
        <f t="shared" si="20"/>
        <v>112829 - Yurt 2</v>
      </c>
      <c r="C1324" s="132" t="s">
        <v>1088</v>
      </c>
      <c r="D1324" s="132" t="s">
        <v>2179</v>
      </c>
      <c r="E1324" s="132" t="s">
        <v>2180</v>
      </c>
      <c r="F1324" s="132" t="s">
        <v>1098</v>
      </c>
      <c r="G1324" s="133">
        <v>314</v>
      </c>
      <c r="H1324" s="132">
        <v>2011</v>
      </c>
      <c r="I1324" s="134">
        <v>45839</v>
      </c>
      <c r="J1324" s="135"/>
    </row>
    <row r="1325" spans="1:10" ht="16.5" customHeight="1" x14ac:dyDescent="0.25">
      <c r="A1325" s="130" t="s">
        <v>8170</v>
      </c>
      <c r="B1325" s="131" t="str">
        <f t="shared" si="20"/>
        <v>112831 - Yurt CXT Vault Toilet</v>
      </c>
      <c r="C1325" s="132" t="s">
        <v>1088</v>
      </c>
      <c r="D1325" s="132" t="s">
        <v>2181</v>
      </c>
      <c r="E1325" s="132" t="s">
        <v>2182</v>
      </c>
      <c r="F1325" s="132" t="s">
        <v>1098</v>
      </c>
      <c r="G1325" s="133">
        <v>150</v>
      </c>
      <c r="H1325" s="132">
        <v>2011</v>
      </c>
      <c r="I1325" s="134">
        <v>45839</v>
      </c>
      <c r="J1325" s="135"/>
    </row>
    <row r="1326" spans="1:10" ht="16.5" customHeight="1" x14ac:dyDescent="0.25">
      <c r="A1326" s="130" t="s">
        <v>8171</v>
      </c>
      <c r="B1326" s="131" t="str">
        <f t="shared" si="20"/>
        <v>112884 - Storage Building (Camp Floyd)</v>
      </c>
      <c r="C1326" s="132" t="s">
        <v>1088</v>
      </c>
      <c r="D1326" s="132" t="s">
        <v>2183</v>
      </c>
      <c r="E1326" s="132" t="s">
        <v>2116</v>
      </c>
      <c r="F1326" s="132" t="s">
        <v>1119</v>
      </c>
      <c r="G1326" s="135"/>
      <c r="H1326" s="135"/>
      <c r="I1326" s="134">
        <v>46079</v>
      </c>
      <c r="J1326" s="135"/>
    </row>
    <row r="1327" spans="1:10" ht="16.5" customHeight="1" x14ac:dyDescent="0.25">
      <c r="A1327" s="130" t="s">
        <v>8172</v>
      </c>
      <c r="B1327" s="131" t="str">
        <f t="shared" si="20"/>
        <v>112886 - Stage (Camp Floyd)</v>
      </c>
      <c r="C1327" s="132" t="s">
        <v>1088</v>
      </c>
      <c r="D1327" s="132" t="s">
        <v>2184</v>
      </c>
      <c r="E1327" s="132" t="s">
        <v>2116</v>
      </c>
      <c r="F1327" s="132" t="s">
        <v>1119</v>
      </c>
      <c r="G1327" s="135"/>
      <c r="H1327" s="135"/>
      <c r="I1327" s="134">
        <v>46079</v>
      </c>
      <c r="J1327" s="135"/>
    </row>
    <row r="1328" spans="1:10" ht="16.5" customHeight="1" x14ac:dyDescent="0.25">
      <c r="A1328" s="130" t="s">
        <v>8173</v>
      </c>
      <c r="B1328" s="131" t="str">
        <f t="shared" si="20"/>
        <v>112888 - Wagon Lean-To (Camp Floyd)</v>
      </c>
      <c r="C1328" s="132" t="s">
        <v>1088</v>
      </c>
      <c r="D1328" s="132" t="s">
        <v>2185</v>
      </c>
      <c r="E1328" s="132" t="s">
        <v>2116</v>
      </c>
      <c r="F1328" s="132" t="s">
        <v>1119</v>
      </c>
      <c r="G1328" s="135"/>
      <c r="H1328" s="135"/>
      <c r="I1328" s="134">
        <v>46079</v>
      </c>
      <c r="J1328" s="135"/>
    </row>
    <row r="1329" spans="1:10" ht="16.5" customHeight="1" x14ac:dyDescent="0.25">
      <c r="A1329" s="130" t="s">
        <v>8174</v>
      </c>
      <c r="B1329" s="131" t="str">
        <f t="shared" si="20"/>
        <v>112901 - Fossil Flats CXT</v>
      </c>
      <c r="C1329" s="132" t="s">
        <v>1088</v>
      </c>
      <c r="D1329" s="132" t="s">
        <v>2186</v>
      </c>
      <c r="E1329" s="132" t="s">
        <v>2175</v>
      </c>
      <c r="F1329" s="132" t="s">
        <v>143</v>
      </c>
      <c r="G1329" s="133">
        <v>192</v>
      </c>
      <c r="H1329" s="132">
        <v>2024</v>
      </c>
      <c r="I1329" s="134">
        <v>45839</v>
      </c>
      <c r="J1329" s="135"/>
    </row>
    <row r="1330" spans="1:10" ht="16.5" customHeight="1" x14ac:dyDescent="0.25">
      <c r="A1330" s="130" t="s">
        <v>8175</v>
      </c>
      <c r="B1330" s="131" t="str">
        <f t="shared" si="20"/>
        <v>112902 - Manager House</v>
      </c>
      <c r="C1330" s="132" t="s">
        <v>1088</v>
      </c>
      <c r="D1330" s="132" t="s">
        <v>2187</v>
      </c>
      <c r="E1330" s="132" t="s">
        <v>2175</v>
      </c>
      <c r="F1330" s="132" t="s">
        <v>143</v>
      </c>
      <c r="G1330" s="133">
        <v>2070</v>
      </c>
      <c r="H1330" s="132">
        <v>2025</v>
      </c>
      <c r="I1330" s="134">
        <v>45839</v>
      </c>
      <c r="J1330" s="135"/>
    </row>
    <row r="1331" spans="1:10" ht="16.5" customHeight="1" x14ac:dyDescent="0.25">
      <c r="A1331" s="130" t="s">
        <v>8176</v>
      </c>
      <c r="B1331" s="131" t="str">
        <f t="shared" si="20"/>
        <v>112904 - Zoltar Vault CXT</v>
      </c>
      <c r="C1331" s="132" t="s">
        <v>1088</v>
      </c>
      <c r="D1331" s="132" t="s">
        <v>2188</v>
      </c>
      <c r="E1331" s="132" t="s">
        <v>2175</v>
      </c>
      <c r="F1331" s="132" t="s">
        <v>143</v>
      </c>
      <c r="G1331" s="133">
        <v>192</v>
      </c>
      <c r="H1331" s="132">
        <v>2024</v>
      </c>
      <c r="I1331" s="134">
        <v>45839</v>
      </c>
      <c r="J1331" s="135"/>
    </row>
    <row r="1332" spans="1:10" ht="16.5" customHeight="1" x14ac:dyDescent="0.25">
      <c r="A1332" s="130" t="s">
        <v>8177</v>
      </c>
      <c r="B1332" s="131" t="str">
        <f t="shared" si="20"/>
        <v>112905 - Monitor Vault CXT</v>
      </c>
      <c r="C1332" s="132" t="s">
        <v>1088</v>
      </c>
      <c r="D1332" s="132" t="s">
        <v>2189</v>
      </c>
      <c r="E1332" s="132" t="s">
        <v>2175</v>
      </c>
      <c r="F1332" s="132" t="s">
        <v>143</v>
      </c>
      <c r="G1332" s="133">
        <v>192</v>
      </c>
      <c r="H1332" s="132">
        <v>2024</v>
      </c>
      <c r="I1332" s="134">
        <v>45839</v>
      </c>
      <c r="J1332" s="135"/>
    </row>
    <row r="1333" spans="1:10" ht="16.5" customHeight="1" x14ac:dyDescent="0.25">
      <c r="A1333" s="130" t="s">
        <v>8178</v>
      </c>
      <c r="B1333" s="131" t="str">
        <f t="shared" si="20"/>
        <v>112906 - Fossil Flats Restroom</v>
      </c>
      <c r="C1333" s="132" t="s">
        <v>1088</v>
      </c>
      <c r="D1333" s="132" t="s">
        <v>2190</v>
      </c>
      <c r="E1333" s="132" t="s">
        <v>2175</v>
      </c>
      <c r="F1333" s="132" t="s">
        <v>143</v>
      </c>
      <c r="G1333" s="133">
        <v>1100</v>
      </c>
      <c r="H1333" s="132">
        <v>2025</v>
      </c>
      <c r="I1333" s="134">
        <v>45839</v>
      </c>
      <c r="J1333" s="135"/>
    </row>
    <row r="1334" spans="1:10" ht="16.5" customHeight="1" x14ac:dyDescent="0.25">
      <c r="A1334" s="130" t="s">
        <v>8179</v>
      </c>
      <c r="B1334" s="131" t="str">
        <f t="shared" si="20"/>
        <v>112907 - Mainhtenance Shop</v>
      </c>
      <c r="C1334" s="132" t="s">
        <v>1088</v>
      </c>
      <c r="D1334" s="132" t="s">
        <v>2191</v>
      </c>
      <c r="E1334" s="132" t="s">
        <v>2175</v>
      </c>
      <c r="F1334" s="132" t="s">
        <v>143</v>
      </c>
      <c r="G1334" s="133">
        <v>2400</v>
      </c>
      <c r="H1334" s="132">
        <v>2024</v>
      </c>
      <c r="I1334" s="134">
        <v>45839</v>
      </c>
      <c r="J1334" s="135"/>
    </row>
    <row r="1335" spans="1:10" ht="16.5" customHeight="1" x14ac:dyDescent="0.25">
      <c r="A1335" s="130" t="s">
        <v>8180</v>
      </c>
      <c r="B1335" s="131" t="str">
        <f t="shared" si="20"/>
        <v>112909 - Zoltar Restroom</v>
      </c>
      <c r="C1335" s="132" t="s">
        <v>1088</v>
      </c>
      <c r="D1335" s="132" t="s">
        <v>2192</v>
      </c>
      <c r="E1335" s="132" t="s">
        <v>2175</v>
      </c>
      <c r="F1335" s="132" t="s">
        <v>143</v>
      </c>
      <c r="G1335" s="133">
        <v>1100</v>
      </c>
      <c r="H1335" s="132">
        <v>2025</v>
      </c>
      <c r="I1335" s="134">
        <v>45839</v>
      </c>
      <c r="J1335" s="135"/>
    </row>
    <row r="1336" spans="1:10" ht="16.5" customHeight="1" x14ac:dyDescent="0.25">
      <c r="A1336" s="130" t="s">
        <v>8181</v>
      </c>
      <c r="B1336" s="131" t="str">
        <f t="shared" si="20"/>
        <v>112911 - Pump House</v>
      </c>
      <c r="C1336" s="132" t="s">
        <v>1088</v>
      </c>
      <c r="D1336" s="132" t="s">
        <v>218</v>
      </c>
      <c r="E1336" s="132" t="s">
        <v>2175</v>
      </c>
      <c r="F1336" s="132" t="s">
        <v>143</v>
      </c>
      <c r="G1336" s="133">
        <v>968</v>
      </c>
      <c r="H1336" s="132">
        <v>2025</v>
      </c>
      <c r="I1336" s="134">
        <v>45839</v>
      </c>
      <c r="J1336" s="135"/>
    </row>
    <row r="1337" spans="1:10" ht="16.5" customHeight="1" x14ac:dyDescent="0.25">
      <c r="A1337" s="130" t="s">
        <v>8182</v>
      </c>
      <c r="B1337" s="131" t="str">
        <f t="shared" si="20"/>
        <v>112913 - Monitor Restroom</v>
      </c>
      <c r="C1337" s="132" t="s">
        <v>1088</v>
      </c>
      <c r="D1337" s="132" t="s">
        <v>2193</v>
      </c>
      <c r="E1337" s="132" t="s">
        <v>2175</v>
      </c>
      <c r="F1337" s="132" t="s">
        <v>143</v>
      </c>
      <c r="G1337" s="133">
        <v>1100</v>
      </c>
      <c r="H1337" s="132">
        <v>2025</v>
      </c>
      <c r="I1337" s="134">
        <v>45839</v>
      </c>
      <c r="J1337" s="135"/>
    </row>
    <row r="1338" spans="1:10" ht="16.5" customHeight="1" x14ac:dyDescent="0.25">
      <c r="A1338" s="130" t="s">
        <v>8183</v>
      </c>
      <c r="B1338" s="131" t="str">
        <f t="shared" si="20"/>
        <v>112915 - Entrance Station</v>
      </c>
      <c r="C1338" s="132" t="s">
        <v>1088</v>
      </c>
      <c r="D1338" s="132" t="s">
        <v>1450</v>
      </c>
      <c r="E1338" s="132" t="s">
        <v>2194</v>
      </c>
      <c r="F1338" s="132" t="s">
        <v>143</v>
      </c>
      <c r="G1338" s="133">
        <v>3222</v>
      </c>
      <c r="H1338" s="132">
        <v>2025</v>
      </c>
      <c r="I1338" s="134">
        <v>45839</v>
      </c>
      <c r="J1338" s="135"/>
    </row>
    <row r="1339" spans="1:10" ht="16.5" customHeight="1" x14ac:dyDescent="0.25">
      <c r="A1339" s="130" t="s">
        <v>8184</v>
      </c>
      <c r="B1339" s="131" t="str">
        <f t="shared" si="20"/>
        <v>113062 - Park Cottage 3</v>
      </c>
      <c r="C1339" s="132" t="s">
        <v>1088</v>
      </c>
      <c r="D1339" s="132" t="s">
        <v>2195</v>
      </c>
      <c r="E1339" s="132" t="s">
        <v>2067</v>
      </c>
      <c r="F1339" s="132" t="s">
        <v>1665</v>
      </c>
      <c r="G1339" s="133">
        <v>400</v>
      </c>
      <c r="H1339" s="132">
        <v>2022</v>
      </c>
      <c r="I1339" s="134">
        <v>46118</v>
      </c>
      <c r="J1339" s="135"/>
    </row>
    <row r="1340" spans="1:10" ht="16.5" customHeight="1" x14ac:dyDescent="0.25">
      <c r="A1340" s="130" t="s">
        <v>8185</v>
      </c>
      <c r="B1340" s="131" t="str">
        <f t="shared" si="20"/>
        <v>113063 - Portable Office/Booth</v>
      </c>
      <c r="C1340" s="132" t="s">
        <v>1088</v>
      </c>
      <c r="D1340" s="132" t="s">
        <v>2196</v>
      </c>
      <c r="E1340" s="132" t="s">
        <v>2067</v>
      </c>
      <c r="F1340" s="132" t="s">
        <v>1665</v>
      </c>
      <c r="G1340" s="133">
        <v>150</v>
      </c>
      <c r="H1340" s="132">
        <v>2026</v>
      </c>
      <c r="I1340" s="134">
        <v>46118</v>
      </c>
      <c r="J1340" s="135"/>
    </row>
    <row r="1341" spans="1:10" ht="16.5" customHeight="1" x14ac:dyDescent="0.25">
      <c r="A1341" s="130" t="s">
        <v>8186</v>
      </c>
      <c r="B1341" s="131" t="str">
        <f t="shared" si="20"/>
        <v>113064 - Park Cottage 1</v>
      </c>
      <c r="C1341" s="132" t="s">
        <v>1088</v>
      </c>
      <c r="D1341" s="132" t="s">
        <v>2197</v>
      </c>
      <c r="E1341" s="132" t="s">
        <v>2067</v>
      </c>
      <c r="F1341" s="132" t="s">
        <v>1665</v>
      </c>
      <c r="G1341" s="133">
        <v>400</v>
      </c>
      <c r="H1341" s="132">
        <v>2022</v>
      </c>
      <c r="I1341" s="134">
        <v>46118</v>
      </c>
      <c r="J1341" s="135"/>
    </row>
    <row r="1342" spans="1:10" ht="16.5" customHeight="1" x14ac:dyDescent="0.25">
      <c r="A1342" s="130" t="s">
        <v>8187</v>
      </c>
      <c r="B1342" s="131" t="str">
        <f t="shared" si="20"/>
        <v>113065 - Park Cottage 2</v>
      </c>
      <c r="C1342" s="132" t="s">
        <v>1088</v>
      </c>
      <c r="D1342" s="132" t="s">
        <v>2198</v>
      </c>
      <c r="E1342" s="132" t="s">
        <v>2067</v>
      </c>
      <c r="F1342" s="132" t="s">
        <v>1665</v>
      </c>
      <c r="G1342" s="133">
        <v>400</v>
      </c>
      <c r="H1342" s="132">
        <v>2022</v>
      </c>
      <c r="I1342" s="134">
        <v>46118</v>
      </c>
      <c r="J1342" s="135"/>
    </row>
    <row r="1343" spans="1:10" ht="16.5" customHeight="1" x14ac:dyDescent="0.25">
      <c r="A1343" s="130" t="s">
        <v>8188</v>
      </c>
      <c r="B1343" s="131" t="str">
        <f t="shared" si="20"/>
        <v>113066 - Campground Restroom (West)</v>
      </c>
      <c r="C1343" s="132" t="s">
        <v>1088</v>
      </c>
      <c r="D1343" s="132" t="s">
        <v>2199</v>
      </c>
      <c r="E1343" s="132" t="s">
        <v>2067</v>
      </c>
      <c r="F1343" s="132" t="s">
        <v>1665</v>
      </c>
      <c r="G1343" s="133">
        <v>200</v>
      </c>
      <c r="H1343" s="132">
        <v>2021</v>
      </c>
      <c r="I1343" s="134">
        <v>46118</v>
      </c>
      <c r="J1343" s="135"/>
    </row>
    <row r="1344" spans="1:10" ht="16.5" customHeight="1" x14ac:dyDescent="0.25">
      <c r="A1344" s="130" t="s">
        <v>8189</v>
      </c>
      <c r="B1344" s="131" t="str">
        <f t="shared" si="20"/>
        <v>113067 - Pumphouse Building</v>
      </c>
      <c r="C1344" s="132" t="s">
        <v>1088</v>
      </c>
      <c r="D1344" s="132" t="s">
        <v>1884</v>
      </c>
      <c r="E1344" s="132" t="s">
        <v>2067</v>
      </c>
      <c r="F1344" s="132" t="s">
        <v>1665</v>
      </c>
      <c r="G1344" s="133">
        <v>240</v>
      </c>
      <c r="H1344" s="132">
        <v>2021</v>
      </c>
      <c r="I1344" s="134">
        <v>46118</v>
      </c>
      <c r="J1344" s="135"/>
    </row>
    <row r="1345" spans="1:10" ht="16.5" customHeight="1" x14ac:dyDescent="0.25">
      <c r="A1345" s="130" t="s">
        <v>8190</v>
      </c>
      <c r="B1345" s="131" t="str">
        <f t="shared" si="20"/>
        <v>113068 - Campground Restroom w/Shower</v>
      </c>
      <c r="C1345" s="132" t="s">
        <v>1088</v>
      </c>
      <c r="D1345" s="132" t="s">
        <v>2200</v>
      </c>
      <c r="E1345" s="132" t="s">
        <v>2067</v>
      </c>
      <c r="F1345" s="132" t="s">
        <v>1665</v>
      </c>
      <c r="G1345" s="133">
        <v>900</v>
      </c>
      <c r="H1345" s="132">
        <v>2021</v>
      </c>
      <c r="I1345" s="134">
        <v>46118</v>
      </c>
      <c r="J1345" s="135"/>
    </row>
    <row r="1346" spans="1:10" ht="16.5" customHeight="1" x14ac:dyDescent="0.25">
      <c r="A1346" s="130" t="s">
        <v>8191</v>
      </c>
      <c r="B1346" s="131" t="str">
        <f t="shared" si="20"/>
        <v>113069 - Concrete Water Tank</v>
      </c>
      <c r="C1346" s="132" t="s">
        <v>1088</v>
      </c>
      <c r="D1346" s="132" t="s">
        <v>2201</v>
      </c>
      <c r="E1346" s="132" t="s">
        <v>2067</v>
      </c>
      <c r="F1346" s="132" t="s">
        <v>1665</v>
      </c>
      <c r="G1346" s="133">
        <v>706</v>
      </c>
      <c r="H1346" s="132">
        <v>2021</v>
      </c>
      <c r="I1346" s="134">
        <v>46118</v>
      </c>
      <c r="J1346" s="135"/>
    </row>
    <row r="1347" spans="1:10" ht="16.5" customHeight="1" x14ac:dyDescent="0.25">
      <c r="A1347" s="130" t="s">
        <v>8192</v>
      </c>
      <c r="B1347" s="131" t="str">
        <f t="shared" si="20"/>
        <v>113099 - West Canyon CXT</v>
      </c>
      <c r="C1347" s="132" t="s">
        <v>1088</v>
      </c>
      <c r="D1347" s="132" t="s">
        <v>2202</v>
      </c>
      <c r="E1347" s="132" t="s">
        <v>1746</v>
      </c>
      <c r="F1347" s="132" t="s">
        <v>1321</v>
      </c>
      <c r="G1347" s="133">
        <v>48</v>
      </c>
      <c r="H1347" s="132">
        <v>2026</v>
      </c>
      <c r="I1347" s="134">
        <v>46125</v>
      </c>
      <c r="J1347" s="135"/>
    </row>
    <row r="1348" spans="1:10" ht="16.5" customHeight="1" x14ac:dyDescent="0.25">
      <c r="A1348" s="130" t="s">
        <v>8193</v>
      </c>
      <c r="B1348" s="131" t="str">
        <f t="shared" ref="B1348:B1411" si="21">_xlfn.CONCAT(A1348," - ",D1348)</f>
        <v>113138 - CXT Restroom Eagle View Site 1-2</v>
      </c>
      <c r="C1348" s="132" t="s">
        <v>1088</v>
      </c>
      <c r="D1348" s="132" t="s">
        <v>2203</v>
      </c>
      <c r="E1348" s="132" t="s">
        <v>2204</v>
      </c>
      <c r="F1348" s="132" t="s">
        <v>1204</v>
      </c>
      <c r="G1348" s="133">
        <v>142</v>
      </c>
      <c r="H1348" s="132">
        <v>2026</v>
      </c>
      <c r="I1348" s="134">
        <v>46128</v>
      </c>
      <c r="J1348" s="135"/>
    </row>
    <row r="1349" spans="1:10" ht="16.5" customHeight="1" x14ac:dyDescent="0.25">
      <c r="A1349" s="130" t="s">
        <v>8194</v>
      </c>
      <c r="B1349" s="131" t="str">
        <f t="shared" si="21"/>
        <v>113200 - Max Reid CXT</v>
      </c>
      <c r="C1349" s="132" t="s">
        <v>1088</v>
      </c>
      <c r="D1349" s="132" t="s">
        <v>2205</v>
      </c>
      <c r="E1349" s="132" t="s">
        <v>2206</v>
      </c>
      <c r="F1349" s="132" t="s">
        <v>1327</v>
      </c>
      <c r="G1349" s="133">
        <v>142</v>
      </c>
      <c r="H1349" s="132">
        <v>2026</v>
      </c>
      <c r="I1349" s="134">
        <v>46133</v>
      </c>
      <c r="J1349" s="135"/>
    </row>
    <row r="1350" spans="1:10" ht="16.5" customHeight="1" x14ac:dyDescent="0.25">
      <c r="A1350" s="130" t="s">
        <v>8195</v>
      </c>
      <c r="B1350" s="131" t="str">
        <f t="shared" si="21"/>
        <v>48632 - Garden Place Building</v>
      </c>
      <c r="C1350" s="132" t="s">
        <v>1088</v>
      </c>
      <c r="D1350" s="132" t="s">
        <v>2207</v>
      </c>
      <c r="E1350" s="135"/>
      <c r="F1350" s="135"/>
      <c r="G1350" s="133">
        <v>9429</v>
      </c>
      <c r="H1350" s="132">
        <v>2011</v>
      </c>
      <c r="I1350" s="134">
        <v>40725</v>
      </c>
      <c r="J1350" s="135"/>
    </row>
    <row r="1351" spans="1:10" ht="16.5" customHeight="1" x14ac:dyDescent="0.25">
      <c r="A1351" s="130" t="s">
        <v>8196</v>
      </c>
      <c r="B1351" s="131" t="str">
        <f t="shared" si="21"/>
        <v>16227 - New Boat Dock</v>
      </c>
      <c r="C1351" s="132" t="s">
        <v>1088</v>
      </c>
      <c r="D1351" s="132" t="s">
        <v>2208</v>
      </c>
      <c r="E1351" s="135"/>
      <c r="F1351" s="135"/>
      <c r="G1351" s="133">
        <v>320</v>
      </c>
      <c r="H1351" s="132">
        <v>2010</v>
      </c>
      <c r="I1351" s="134">
        <v>40725</v>
      </c>
      <c r="J1351" s="135"/>
    </row>
    <row r="1352" spans="1:10" ht="16.5" customHeight="1" x14ac:dyDescent="0.25">
      <c r="A1352" s="130" t="s">
        <v>8197</v>
      </c>
      <c r="B1352" s="131" t="str">
        <f t="shared" si="21"/>
        <v>16228 - Rental Cabins (3)</v>
      </c>
      <c r="C1352" s="132" t="s">
        <v>1088</v>
      </c>
      <c r="D1352" s="132" t="s">
        <v>2209</v>
      </c>
      <c r="E1352" s="135"/>
      <c r="F1352" s="135"/>
      <c r="G1352" s="133">
        <v>1512</v>
      </c>
      <c r="H1352" s="132">
        <v>2010</v>
      </c>
      <c r="I1352" s="134">
        <v>40725</v>
      </c>
      <c r="J1352" s="135"/>
    </row>
    <row r="1353" spans="1:10" ht="16.5" customHeight="1" x14ac:dyDescent="0.25">
      <c r="A1353" s="130" t="s">
        <v>8198</v>
      </c>
      <c r="B1353" s="131" t="str">
        <f t="shared" si="21"/>
        <v>09309 - Restroom CXT WRB Trailhead single</v>
      </c>
      <c r="C1353" s="132" t="s">
        <v>1088</v>
      </c>
      <c r="D1353" s="132" t="s">
        <v>2210</v>
      </c>
      <c r="E1353" s="135"/>
      <c r="F1353" s="135"/>
      <c r="G1353" s="133">
        <v>75</v>
      </c>
      <c r="H1353" s="132">
        <v>1998</v>
      </c>
      <c r="I1353" s="134">
        <v>40725</v>
      </c>
      <c r="J1353" s="135"/>
    </row>
    <row r="1354" spans="1:10" ht="16.5" customHeight="1" x14ac:dyDescent="0.25">
      <c r="A1354" s="130" t="s">
        <v>8199</v>
      </c>
      <c r="B1354" s="131" t="str">
        <f t="shared" si="21"/>
        <v>09310 - Metal Storage Building</v>
      </c>
      <c r="C1354" s="132" t="s">
        <v>1088</v>
      </c>
      <c r="D1354" s="132" t="s">
        <v>2211</v>
      </c>
      <c r="E1354" s="132" t="s">
        <v>2212</v>
      </c>
      <c r="F1354" s="132" t="s">
        <v>774</v>
      </c>
      <c r="G1354" s="133">
        <v>5000</v>
      </c>
      <c r="H1354" s="132">
        <v>2000</v>
      </c>
      <c r="I1354" s="134">
        <v>40725</v>
      </c>
      <c r="J1354" s="135"/>
    </row>
    <row r="1355" spans="1:10" ht="16.5" customHeight="1" x14ac:dyDescent="0.25">
      <c r="A1355" s="130" t="s">
        <v>8200</v>
      </c>
      <c r="B1355" s="131" t="str">
        <f t="shared" si="21"/>
        <v>09311 - Tuff Shed Ranch for solar</v>
      </c>
      <c r="C1355" s="132" t="s">
        <v>1088</v>
      </c>
      <c r="D1355" s="132" t="s">
        <v>2213</v>
      </c>
      <c r="E1355" s="132" t="s">
        <v>2212</v>
      </c>
      <c r="F1355" s="132" t="s">
        <v>774</v>
      </c>
      <c r="G1355" s="133">
        <v>100</v>
      </c>
      <c r="H1355" s="132">
        <v>1999</v>
      </c>
      <c r="I1355" s="134">
        <v>40725</v>
      </c>
      <c r="J1355" s="135"/>
    </row>
    <row r="1356" spans="1:10" ht="16.5" customHeight="1" x14ac:dyDescent="0.25">
      <c r="A1356" s="130" t="s">
        <v>8201</v>
      </c>
      <c r="B1356" s="131" t="str">
        <f t="shared" si="21"/>
        <v>09638 - JJS Storage Building</v>
      </c>
      <c r="C1356" s="132" t="s">
        <v>1088</v>
      </c>
      <c r="D1356" s="132" t="s">
        <v>2214</v>
      </c>
      <c r="E1356" s="132" t="s">
        <v>2215</v>
      </c>
      <c r="F1356" s="135"/>
      <c r="G1356" s="133">
        <v>1622</v>
      </c>
      <c r="H1356" s="132">
        <v>1988</v>
      </c>
      <c r="I1356" s="134">
        <v>40725</v>
      </c>
      <c r="J1356" s="135"/>
    </row>
    <row r="1357" spans="1:10" ht="16.5" customHeight="1" x14ac:dyDescent="0.25">
      <c r="A1357" s="130" t="s">
        <v>8202</v>
      </c>
      <c r="B1357" s="131" t="str">
        <f t="shared" si="21"/>
        <v>08643 - Core Sample Library</v>
      </c>
      <c r="C1357" s="132" t="s">
        <v>2222</v>
      </c>
      <c r="D1357" s="132" t="s">
        <v>2223</v>
      </c>
      <c r="E1357" s="132" t="s">
        <v>2224</v>
      </c>
      <c r="F1357" s="132" t="s">
        <v>145</v>
      </c>
      <c r="G1357" s="133">
        <v>14112</v>
      </c>
      <c r="H1357" s="132">
        <v>1998</v>
      </c>
      <c r="I1357" s="134">
        <v>40725</v>
      </c>
      <c r="J1357" s="135"/>
    </row>
    <row r="1358" spans="1:10" ht="16.5" customHeight="1" x14ac:dyDescent="0.25">
      <c r="A1358" s="130" t="s">
        <v>8203</v>
      </c>
      <c r="B1358" s="131" t="str">
        <f t="shared" si="21"/>
        <v>06536 - West Desert Pumps</v>
      </c>
      <c r="C1358" s="132" t="s">
        <v>2225</v>
      </c>
      <c r="D1358" s="132" t="s">
        <v>2226</v>
      </c>
      <c r="E1358" s="132" t="s">
        <v>2227</v>
      </c>
      <c r="F1358" s="132" t="s">
        <v>303</v>
      </c>
      <c r="G1358" s="133">
        <v>8700</v>
      </c>
      <c r="H1358" s="132">
        <v>1986</v>
      </c>
      <c r="I1358" s="134">
        <v>40725</v>
      </c>
      <c r="J1358" s="135"/>
    </row>
    <row r="1359" spans="1:10" ht="16.5" customHeight="1" x14ac:dyDescent="0.25">
      <c r="A1359" s="130" t="s">
        <v>8204</v>
      </c>
      <c r="B1359" s="131" t="str">
        <f t="shared" si="21"/>
        <v>21206 - Keller Property - 02-034-0097</v>
      </c>
      <c r="C1359" s="132" t="s">
        <v>2225</v>
      </c>
      <c r="D1359" s="132" t="s">
        <v>2228</v>
      </c>
      <c r="E1359" s="132" t="s">
        <v>2229</v>
      </c>
      <c r="F1359" s="132" t="s">
        <v>2230</v>
      </c>
      <c r="G1359" s="133">
        <v>7665</v>
      </c>
      <c r="H1359" s="132">
        <v>1938</v>
      </c>
      <c r="I1359" s="134">
        <v>44379</v>
      </c>
      <c r="J1359" s="135"/>
    </row>
    <row r="1360" spans="1:10" ht="16.5" customHeight="1" x14ac:dyDescent="0.25">
      <c r="A1360" s="130" t="s">
        <v>8205</v>
      </c>
      <c r="B1360" s="131" t="str">
        <f t="shared" si="21"/>
        <v>00008 - Maple Springs Hatchery</v>
      </c>
      <c r="C1360" s="132" t="s">
        <v>2231</v>
      </c>
      <c r="D1360" s="132" t="s">
        <v>2232</v>
      </c>
      <c r="E1360" s="132" t="s">
        <v>2233</v>
      </c>
      <c r="F1360" s="132" t="s">
        <v>2234</v>
      </c>
      <c r="G1360" s="133">
        <v>10233</v>
      </c>
      <c r="H1360" s="132">
        <v>1977</v>
      </c>
      <c r="I1360" s="134">
        <v>40725</v>
      </c>
      <c r="J1360" s="135"/>
    </row>
    <row r="1361" spans="1:10" ht="16.5" customHeight="1" x14ac:dyDescent="0.25">
      <c r="A1361" s="130" t="s">
        <v>8206</v>
      </c>
      <c r="B1361" s="131" t="str">
        <f t="shared" si="21"/>
        <v>00029 - Assistants Home</v>
      </c>
      <c r="C1361" s="132" t="s">
        <v>2231</v>
      </c>
      <c r="D1361" s="132" t="s">
        <v>2235</v>
      </c>
      <c r="E1361" s="132" t="s">
        <v>2236</v>
      </c>
      <c r="F1361" s="132" t="s">
        <v>149</v>
      </c>
      <c r="G1361" s="133">
        <v>1514</v>
      </c>
      <c r="H1361" s="132">
        <v>1930</v>
      </c>
      <c r="I1361" s="134">
        <v>40725</v>
      </c>
      <c r="J1361" s="135"/>
    </row>
    <row r="1362" spans="1:10" ht="16.5" customHeight="1" x14ac:dyDescent="0.25">
      <c r="A1362" s="130" t="s">
        <v>8207</v>
      </c>
      <c r="B1362" s="131" t="str">
        <f t="shared" si="21"/>
        <v>00039 - Brick Superintendant Home</v>
      </c>
      <c r="C1362" s="132" t="s">
        <v>2231</v>
      </c>
      <c r="D1362" s="132" t="s">
        <v>2237</v>
      </c>
      <c r="E1362" s="132" t="s">
        <v>2238</v>
      </c>
      <c r="F1362" s="132" t="s">
        <v>1138</v>
      </c>
      <c r="G1362" s="133">
        <v>2600</v>
      </c>
      <c r="H1362" s="132">
        <v>1977</v>
      </c>
      <c r="I1362" s="134">
        <v>40725</v>
      </c>
      <c r="J1362" s="135"/>
    </row>
    <row r="1363" spans="1:10" ht="16.5" customHeight="1" x14ac:dyDescent="0.25">
      <c r="A1363" s="130" t="s">
        <v>8208</v>
      </c>
      <c r="B1363" s="131" t="str">
        <f t="shared" si="21"/>
        <v>00040 - Asst. Supt. Residence</v>
      </c>
      <c r="C1363" s="132" t="s">
        <v>2231</v>
      </c>
      <c r="D1363" s="132" t="s">
        <v>2239</v>
      </c>
      <c r="E1363" s="132" t="s">
        <v>2238</v>
      </c>
      <c r="F1363" s="132" t="s">
        <v>1138</v>
      </c>
      <c r="G1363" s="133">
        <v>600</v>
      </c>
      <c r="H1363" s="132">
        <v>1947</v>
      </c>
      <c r="I1363" s="134">
        <v>40725</v>
      </c>
      <c r="J1363" s="135"/>
    </row>
    <row r="1364" spans="1:10" ht="16.5" customHeight="1" x14ac:dyDescent="0.25">
      <c r="A1364" s="130" t="s">
        <v>8209</v>
      </c>
      <c r="B1364" s="131" t="str">
        <f t="shared" si="21"/>
        <v>00041 - Ranch Residence</v>
      </c>
      <c r="C1364" s="132" t="s">
        <v>2231</v>
      </c>
      <c r="D1364" s="132" t="s">
        <v>2240</v>
      </c>
      <c r="E1364" s="132" t="s">
        <v>2238</v>
      </c>
      <c r="F1364" s="132" t="s">
        <v>1138</v>
      </c>
      <c r="G1364" s="133">
        <v>1200</v>
      </c>
      <c r="H1364" s="132">
        <v>1973</v>
      </c>
      <c r="I1364" s="134">
        <v>40725</v>
      </c>
      <c r="J1364" s="135"/>
    </row>
    <row r="1365" spans="1:10" ht="16.5" customHeight="1" x14ac:dyDescent="0.25">
      <c r="A1365" s="130" t="s">
        <v>8210</v>
      </c>
      <c r="B1365" s="131" t="str">
        <f t="shared" si="21"/>
        <v>00043 - Shop Building</v>
      </c>
      <c r="C1365" s="132" t="s">
        <v>2231</v>
      </c>
      <c r="D1365" s="132" t="s">
        <v>2241</v>
      </c>
      <c r="E1365" s="132" t="s">
        <v>2238</v>
      </c>
      <c r="F1365" s="132" t="s">
        <v>1138</v>
      </c>
      <c r="G1365" s="133">
        <v>2000</v>
      </c>
      <c r="H1365" s="132">
        <v>1973</v>
      </c>
      <c r="I1365" s="134">
        <v>40725</v>
      </c>
      <c r="J1365" s="135"/>
    </row>
    <row r="1366" spans="1:10" ht="16.5" customHeight="1" x14ac:dyDescent="0.25">
      <c r="A1366" s="130" t="s">
        <v>8211</v>
      </c>
      <c r="B1366" s="131" t="str">
        <f t="shared" si="21"/>
        <v>00045 - Storage Building</v>
      </c>
      <c r="C1366" s="132" t="s">
        <v>2231</v>
      </c>
      <c r="D1366" s="132" t="s">
        <v>1829</v>
      </c>
      <c r="E1366" s="132" t="s">
        <v>2238</v>
      </c>
      <c r="F1366" s="132" t="s">
        <v>1138</v>
      </c>
      <c r="G1366" s="133">
        <v>300</v>
      </c>
      <c r="H1366" s="132">
        <v>1973</v>
      </c>
      <c r="I1366" s="134">
        <v>40725</v>
      </c>
      <c r="J1366" s="135"/>
    </row>
    <row r="1367" spans="1:10" ht="16.5" customHeight="1" x14ac:dyDescent="0.25">
      <c r="A1367" s="130" t="s">
        <v>8212</v>
      </c>
      <c r="B1367" s="131" t="str">
        <f t="shared" si="21"/>
        <v>00046 - Visitors Center</v>
      </c>
      <c r="C1367" s="132" t="s">
        <v>2231</v>
      </c>
      <c r="D1367" s="132" t="s">
        <v>2242</v>
      </c>
      <c r="E1367" s="132" t="s">
        <v>2238</v>
      </c>
      <c r="F1367" s="132" t="s">
        <v>1138</v>
      </c>
      <c r="G1367" s="133">
        <v>5670</v>
      </c>
      <c r="H1367" s="132">
        <v>1973</v>
      </c>
      <c r="I1367" s="134">
        <v>40725</v>
      </c>
      <c r="J1367" s="135"/>
    </row>
    <row r="1368" spans="1:10" ht="16.5" customHeight="1" x14ac:dyDescent="0.25">
      <c r="A1368" s="130" t="s">
        <v>8213</v>
      </c>
      <c r="B1368" s="131" t="str">
        <f t="shared" si="21"/>
        <v>00161 - Machine Shed</v>
      </c>
      <c r="C1368" s="132" t="s">
        <v>2231</v>
      </c>
      <c r="D1368" s="132" t="s">
        <v>2243</v>
      </c>
      <c r="E1368" s="132" t="s">
        <v>2244</v>
      </c>
      <c r="F1368" s="132" t="s">
        <v>398</v>
      </c>
      <c r="G1368" s="133">
        <v>1080</v>
      </c>
      <c r="H1368" s="132">
        <v>1963</v>
      </c>
      <c r="I1368" s="134">
        <v>40725</v>
      </c>
      <c r="J1368" s="135"/>
    </row>
    <row r="1369" spans="1:10" ht="16.5" customHeight="1" x14ac:dyDescent="0.25">
      <c r="A1369" s="130" t="s">
        <v>8214</v>
      </c>
      <c r="B1369" s="131" t="str">
        <f t="shared" si="21"/>
        <v>00162 - Hatchery Building</v>
      </c>
      <c r="C1369" s="132" t="s">
        <v>2231</v>
      </c>
      <c r="D1369" s="132" t="s">
        <v>2245</v>
      </c>
      <c r="E1369" s="132" t="s">
        <v>2246</v>
      </c>
      <c r="F1369" s="132" t="s">
        <v>2247</v>
      </c>
      <c r="G1369" s="133">
        <v>4608</v>
      </c>
      <c r="H1369" s="132">
        <v>1956</v>
      </c>
      <c r="I1369" s="134">
        <v>40725</v>
      </c>
      <c r="J1369" s="135"/>
    </row>
    <row r="1370" spans="1:10" ht="16.5" customHeight="1" x14ac:dyDescent="0.25">
      <c r="A1370" s="130" t="s">
        <v>8215</v>
      </c>
      <c r="B1370" s="131" t="str">
        <f t="shared" si="21"/>
        <v>00163 - Hatchery Storage</v>
      </c>
      <c r="C1370" s="132" t="s">
        <v>2231</v>
      </c>
      <c r="D1370" s="132" t="s">
        <v>2248</v>
      </c>
      <c r="E1370" s="132" t="s">
        <v>2246</v>
      </c>
      <c r="F1370" s="132" t="s">
        <v>2247</v>
      </c>
      <c r="G1370" s="133">
        <v>2400</v>
      </c>
      <c r="H1370" s="132">
        <v>1981</v>
      </c>
      <c r="I1370" s="134">
        <v>40725</v>
      </c>
      <c r="J1370" s="135"/>
    </row>
    <row r="1371" spans="1:10" ht="16.5" customHeight="1" x14ac:dyDescent="0.25">
      <c r="A1371" s="130" t="s">
        <v>8216</v>
      </c>
      <c r="B1371" s="131" t="str">
        <f t="shared" si="21"/>
        <v>00164 - 2 Block Equipment Buildings</v>
      </c>
      <c r="C1371" s="132" t="s">
        <v>2231</v>
      </c>
      <c r="D1371" s="132" t="s">
        <v>2249</v>
      </c>
      <c r="E1371" s="132" t="s">
        <v>2246</v>
      </c>
      <c r="F1371" s="132" t="s">
        <v>2247</v>
      </c>
      <c r="G1371" s="133">
        <v>420</v>
      </c>
      <c r="H1371" s="132">
        <v>1981</v>
      </c>
      <c r="I1371" s="134">
        <v>40725</v>
      </c>
      <c r="J1371" s="135"/>
    </row>
    <row r="1372" spans="1:10" ht="16.5" customHeight="1" x14ac:dyDescent="0.25">
      <c r="A1372" s="130" t="s">
        <v>8217</v>
      </c>
      <c r="B1372" s="131" t="str">
        <f t="shared" si="21"/>
        <v>00165 - Residence Duplex</v>
      </c>
      <c r="C1372" s="132" t="s">
        <v>2231</v>
      </c>
      <c r="D1372" s="132" t="s">
        <v>2250</v>
      </c>
      <c r="E1372" s="132" t="s">
        <v>2246</v>
      </c>
      <c r="F1372" s="132" t="s">
        <v>2247</v>
      </c>
      <c r="G1372" s="133">
        <v>3400</v>
      </c>
      <c r="H1372" s="132">
        <v>1981</v>
      </c>
      <c r="I1372" s="134">
        <v>40725</v>
      </c>
      <c r="J1372" s="135"/>
    </row>
    <row r="1373" spans="1:10" ht="16.5" customHeight="1" x14ac:dyDescent="0.25">
      <c r="A1373" s="130" t="s">
        <v>8218</v>
      </c>
      <c r="B1373" s="131" t="str">
        <f t="shared" si="21"/>
        <v>00508 - Hatchery Building</v>
      </c>
      <c r="C1373" s="132" t="s">
        <v>2231</v>
      </c>
      <c r="D1373" s="132" t="s">
        <v>2245</v>
      </c>
      <c r="E1373" s="132" t="s">
        <v>2251</v>
      </c>
      <c r="F1373" s="132" t="s">
        <v>2252</v>
      </c>
      <c r="G1373" s="133">
        <v>1152</v>
      </c>
      <c r="H1373" s="132">
        <v>1936</v>
      </c>
      <c r="I1373" s="134">
        <v>40725</v>
      </c>
      <c r="J1373" s="135"/>
    </row>
    <row r="1374" spans="1:10" ht="16.5" customHeight="1" x14ac:dyDescent="0.25">
      <c r="A1374" s="130" t="s">
        <v>8219</v>
      </c>
      <c r="B1374" s="131" t="str">
        <f t="shared" si="21"/>
        <v>00509 - Hatchery Lower Residence</v>
      </c>
      <c r="C1374" s="132" t="s">
        <v>2231</v>
      </c>
      <c r="D1374" s="132" t="s">
        <v>2253</v>
      </c>
      <c r="E1374" s="132" t="s">
        <v>2251</v>
      </c>
      <c r="F1374" s="132" t="s">
        <v>2252</v>
      </c>
      <c r="G1374" s="133">
        <v>2574</v>
      </c>
      <c r="H1374" s="132">
        <v>1949</v>
      </c>
      <c r="I1374" s="134">
        <v>40725</v>
      </c>
      <c r="J1374" s="135"/>
    </row>
    <row r="1375" spans="1:10" ht="16.5" customHeight="1" x14ac:dyDescent="0.25">
      <c r="A1375" s="130" t="s">
        <v>8220</v>
      </c>
      <c r="B1375" s="131" t="str">
        <f t="shared" si="21"/>
        <v>00538 - Hatchery Building (Recycle Module)</v>
      </c>
      <c r="C1375" s="132" t="s">
        <v>2231</v>
      </c>
      <c r="D1375" s="132" t="s">
        <v>2254</v>
      </c>
      <c r="E1375" s="132" t="s">
        <v>2255</v>
      </c>
      <c r="F1375" s="132" t="s">
        <v>2256</v>
      </c>
      <c r="G1375" s="133">
        <v>1302</v>
      </c>
      <c r="H1375" s="132">
        <v>1976</v>
      </c>
      <c r="I1375" s="134">
        <v>40725</v>
      </c>
      <c r="J1375" s="135"/>
    </row>
    <row r="1376" spans="1:10" ht="16.5" customHeight="1" x14ac:dyDescent="0.25">
      <c r="A1376" s="130" t="s">
        <v>8221</v>
      </c>
      <c r="B1376" s="131" t="str">
        <f t="shared" si="21"/>
        <v>00539 - Hatchery Building</v>
      </c>
      <c r="C1376" s="132" t="s">
        <v>2231</v>
      </c>
      <c r="D1376" s="132" t="s">
        <v>2245</v>
      </c>
      <c r="E1376" s="132" t="s">
        <v>2255</v>
      </c>
      <c r="F1376" s="132" t="s">
        <v>2256</v>
      </c>
      <c r="G1376" s="133">
        <v>6602</v>
      </c>
      <c r="H1376" s="132">
        <v>1973</v>
      </c>
      <c r="I1376" s="134">
        <v>40725</v>
      </c>
      <c r="J1376" s="135"/>
    </row>
    <row r="1377" spans="1:10" ht="16.5" customHeight="1" x14ac:dyDescent="0.25">
      <c r="A1377" s="130" t="s">
        <v>8222</v>
      </c>
      <c r="B1377" s="131" t="str">
        <f t="shared" si="21"/>
        <v>00578 - Hatchery Residence</v>
      </c>
      <c r="C1377" s="132" t="s">
        <v>2231</v>
      </c>
      <c r="D1377" s="132" t="s">
        <v>2257</v>
      </c>
      <c r="E1377" s="132" t="s">
        <v>2258</v>
      </c>
      <c r="F1377" s="132" t="s">
        <v>2259</v>
      </c>
      <c r="G1377" s="133">
        <v>1500</v>
      </c>
      <c r="H1377" s="132">
        <v>1960</v>
      </c>
      <c r="I1377" s="134">
        <v>40725</v>
      </c>
      <c r="J1377" s="135"/>
    </row>
    <row r="1378" spans="1:10" ht="16.5" customHeight="1" x14ac:dyDescent="0.25">
      <c r="A1378" s="130" t="s">
        <v>8223</v>
      </c>
      <c r="B1378" s="131" t="str">
        <f t="shared" si="21"/>
        <v>00604 - Hatchery Building</v>
      </c>
      <c r="C1378" s="132" t="s">
        <v>2231</v>
      </c>
      <c r="D1378" s="132" t="s">
        <v>2245</v>
      </c>
      <c r="E1378" s="132" t="s">
        <v>2260</v>
      </c>
      <c r="F1378" s="132" t="s">
        <v>726</v>
      </c>
      <c r="G1378" s="133">
        <v>3300</v>
      </c>
      <c r="H1378" s="132">
        <v>1930</v>
      </c>
      <c r="I1378" s="134">
        <v>40725</v>
      </c>
      <c r="J1378" s="135"/>
    </row>
    <row r="1379" spans="1:10" ht="16.5" customHeight="1" x14ac:dyDescent="0.25">
      <c r="A1379" s="130" t="s">
        <v>8224</v>
      </c>
      <c r="B1379" s="131" t="str">
        <f t="shared" si="21"/>
        <v>00605 - Bird Coop</v>
      </c>
      <c r="C1379" s="132" t="s">
        <v>2231</v>
      </c>
      <c r="D1379" s="132" t="s">
        <v>2261</v>
      </c>
      <c r="E1379" s="132" t="s">
        <v>2260</v>
      </c>
      <c r="F1379" s="132" t="s">
        <v>726</v>
      </c>
      <c r="G1379" s="133">
        <v>1280</v>
      </c>
      <c r="H1379" s="132">
        <v>1967</v>
      </c>
      <c r="I1379" s="134">
        <v>40725</v>
      </c>
      <c r="J1379" s="135"/>
    </row>
    <row r="1380" spans="1:10" ht="16.5" customHeight="1" x14ac:dyDescent="0.25">
      <c r="A1380" s="130" t="s">
        <v>8225</v>
      </c>
      <c r="B1380" s="131" t="str">
        <f t="shared" si="21"/>
        <v>00606 - Storage Workshop E</v>
      </c>
      <c r="C1380" s="132" t="s">
        <v>2231</v>
      </c>
      <c r="D1380" s="132" t="s">
        <v>2262</v>
      </c>
      <c r="E1380" s="132" t="s">
        <v>2260</v>
      </c>
      <c r="F1380" s="132" t="s">
        <v>726</v>
      </c>
      <c r="G1380" s="133">
        <v>2900</v>
      </c>
      <c r="H1380" s="132">
        <v>1958</v>
      </c>
      <c r="I1380" s="134">
        <v>40725</v>
      </c>
      <c r="J1380" s="135"/>
    </row>
    <row r="1381" spans="1:10" ht="16.5" customHeight="1" x14ac:dyDescent="0.25">
      <c r="A1381" s="130" t="s">
        <v>8226</v>
      </c>
      <c r="B1381" s="131" t="str">
        <f t="shared" si="21"/>
        <v>00609 - Superintendant Home</v>
      </c>
      <c r="C1381" s="132" t="s">
        <v>2231</v>
      </c>
      <c r="D1381" s="132" t="s">
        <v>2263</v>
      </c>
      <c r="E1381" s="132" t="s">
        <v>2260</v>
      </c>
      <c r="F1381" s="132" t="s">
        <v>726</v>
      </c>
      <c r="G1381" s="133">
        <v>1894</v>
      </c>
      <c r="H1381" s="132">
        <v>1963</v>
      </c>
      <c r="I1381" s="134">
        <v>40725</v>
      </c>
      <c r="J1381" s="135"/>
    </row>
    <row r="1382" spans="1:10" ht="16.5" customHeight="1" x14ac:dyDescent="0.25">
      <c r="A1382" s="130" t="s">
        <v>8227</v>
      </c>
      <c r="B1382" s="131" t="str">
        <f t="shared" si="21"/>
        <v>00610 - Tool Shed (Masonry)</v>
      </c>
      <c r="C1382" s="132" t="s">
        <v>2231</v>
      </c>
      <c r="D1382" s="132" t="s">
        <v>2264</v>
      </c>
      <c r="E1382" s="132" t="s">
        <v>2260</v>
      </c>
      <c r="F1382" s="132" t="s">
        <v>726</v>
      </c>
      <c r="G1382" s="133">
        <v>3154</v>
      </c>
      <c r="H1382" s="132">
        <v>1973</v>
      </c>
      <c r="I1382" s="134">
        <v>40725</v>
      </c>
      <c r="J1382" s="135"/>
    </row>
    <row r="1383" spans="1:10" ht="16.5" customHeight="1" x14ac:dyDescent="0.25">
      <c r="A1383" s="130" t="s">
        <v>8228</v>
      </c>
      <c r="B1383" s="131" t="str">
        <f t="shared" si="21"/>
        <v>00731 - Garage</v>
      </c>
      <c r="C1383" s="132" t="s">
        <v>2231</v>
      </c>
      <c r="D1383" s="132" t="s">
        <v>2265</v>
      </c>
      <c r="E1383" s="132" t="s">
        <v>2266</v>
      </c>
      <c r="F1383" s="132" t="s">
        <v>2267</v>
      </c>
      <c r="G1383" s="133">
        <v>2988</v>
      </c>
      <c r="H1383" s="132">
        <v>1972</v>
      </c>
      <c r="I1383" s="134">
        <v>40725</v>
      </c>
      <c r="J1383" s="135"/>
    </row>
    <row r="1384" spans="1:10" ht="16.5" customHeight="1" x14ac:dyDescent="0.25">
      <c r="A1384" s="130" t="s">
        <v>8229</v>
      </c>
      <c r="B1384" s="131" t="str">
        <f t="shared" si="21"/>
        <v>00732 - Hatchery Building &amp; Chemical Storage</v>
      </c>
      <c r="C1384" s="132" t="s">
        <v>2231</v>
      </c>
      <c r="D1384" s="132" t="s">
        <v>2268</v>
      </c>
      <c r="E1384" s="132" t="s">
        <v>2266</v>
      </c>
      <c r="F1384" s="132" t="s">
        <v>2267</v>
      </c>
      <c r="G1384" s="133">
        <v>4588</v>
      </c>
      <c r="H1384" s="132">
        <v>1991</v>
      </c>
      <c r="I1384" s="134">
        <v>40725</v>
      </c>
      <c r="J1384" s="135"/>
    </row>
    <row r="1385" spans="1:10" ht="16.5" customHeight="1" x14ac:dyDescent="0.25">
      <c r="A1385" s="130" t="s">
        <v>8230</v>
      </c>
      <c r="B1385" s="131" t="str">
        <f t="shared" si="21"/>
        <v>00733 - Food &amp; Storage Building</v>
      </c>
      <c r="C1385" s="132" t="s">
        <v>2231</v>
      </c>
      <c r="D1385" s="132" t="s">
        <v>2269</v>
      </c>
      <c r="E1385" s="132" t="s">
        <v>2266</v>
      </c>
      <c r="F1385" s="132" t="s">
        <v>2267</v>
      </c>
      <c r="G1385" s="133">
        <v>1100</v>
      </c>
      <c r="H1385" s="132">
        <v>1972</v>
      </c>
      <c r="I1385" s="134">
        <v>40725</v>
      </c>
      <c r="J1385" s="135"/>
    </row>
    <row r="1386" spans="1:10" ht="16.5" customHeight="1" x14ac:dyDescent="0.25">
      <c r="A1386" s="130" t="s">
        <v>8231</v>
      </c>
      <c r="B1386" s="131" t="str">
        <f t="shared" si="21"/>
        <v>00734 - Residence (Supt.)</v>
      </c>
      <c r="C1386" s="132" t="s">
        <v>2231</v>
      </c>
      <c r="D1386" s="132" t="s">
        <v>2270</v>
      </c>
      <c r="E1386" s="132" t="s">
        <v>2266</v>
      </c>
      <c r="F1386" s="132" t="s">
        <v>2267</v>
      </c>
      <c r="G1386" s="133">
        <v>2000</v>
      </c>
      <c r="H1386" s="132">
        <v>1970</v>
      </c>
      <c r="I1386" s="134">
        <v>40725</v>
      </c>
      <c r="J1386" s="135"/>
    </row>
    <row r="1387" spans="1:10" ht="16.5" customHeight="1" x14ac:dyDescent="0.25">
      <c r="A1387" s="130" t="s">
        <v>8232</v>
      </c>
      <c r="B1387" s="131" t="str">
        <f t="shared" si="21"/>
        <v>00735 - Residence (Asst. Supt.)</v>
      </c>
      <c r="C1387" s="132" t="s">
        <v>2231</v>
      </c>
      <c r="D1387" s="132" t="s">
        <v>2271</v>
      </c>
      <c r="E1387" s="132" t="s">
        <v>2266</v>
      </c>
      <c r="F1387" s="132" t="s">
        <v>2267</v>
      </c>
      <c r="G1387" s="133">
        <v>1500</v>
      </c>
      <c r="H1387" s="132">
        <v>1970</v>
      </c>
      <c r="I1387" s="134">
        <v>40725</v>
      </c>
      <c r="J1387" s="135"/>
    </row>
    <row r="1388" spans="1:10" ht="16.5" customHeight="1" x14ac:dyDescent="0.25">
      <c r="A1388" s="130" t="s">
        <v>8233</v>
      </c>
      <c r="B1388" s="131" t="str">
        <f t="shared" si="21"/>
        <v>00832 - Hatchery Superintendant Home</v>
      </c>
      <c r="C1388" s="132" t="s">
        <v>2231</v>
      </c>
      <c r="D1388" s="132" t="s">
        <v>2272</v>
      </c>
      <c r="E1388" s="132" t="s">
        <v>2273</v>
      </c>
      <c r="F1388" s="132" t="s">
        <v>2234</v>
      </c>
      <c r="G1388" s="133">
        <v>1800</v>
      </c>
      <c r="H1388" s="132">
        <v>1974</v>
      </c>
      <c r="I1388" s="134">
        <v>40725</v>
      </c>
      <c r="J1388" s="135"/>
    </row>
    <row r="1389" spans="1:10" ht="16.5" customHeight="1" x14ac:dyDescent="0.25">
      <c r="A1389" s="130" t="s">
        <v>8234</v>
      </c>
      <c r="B1389" s="131" t="str">
        <f t="shared" si="21"/>
        <v>00833 - Hatchery Home</v>
      </c>
      <c r="C1389" s="132" t="s">
        <v>2231</v>
      </c>
      <c r="D1389" s="132" t="s">
        <v>2274</v>
      </c>
      <c r="E1389" s="132" t="s">
        <v>2273</v>
      </c>
      <c r="F1389" s="132" t="s">
        <v>2234</v>
      </c>
      <c r="G1389" s="133">
        <v>1568</v>
      </c>
      <c r="H1389" s="132">
        <v>1940</v>
      </c>
      <c r="I1389" s="134">
        <v>40725</v>
      </c>
      <c r="J1389" s="135"/>
    </row>
    <row r="1390" spans="1:10" ht="16.5" customHeight="1" x14ac:dyDescent="0.25">
      <c r="A1390" s="130" t="s">
        <v>8235</v>
      </c>
      <c r="B1390" s="131" t="str">
        <f t="shared" si="21"/>
        <v>00898 - Assistants Garage</v>
      </c>
      <c r="C1390" s="132" t="s">
        <v>2231</v>
      </c>
      <c r="D1390" s="132" t="s">
        <v>2275</v>
      </c>
      <c r="E1390" s="132" t="s">
        <v>2276</v>
      </c>
      <c r="F1390" s="132" t="s">
        <v>149</v>
      </c>
      <c r="G1390" s="133">
        <v>576</v>
      </c>
      <c r="H1390" s="132">
        <v>1955</v>
      </c>
      <c r="I1390" s="134">
        <v>40725</v>
      </c>
      <c r="J1390" s="135"/>
    </row>
    <row r="1391" spans="1:10" ht="16.5" customHeight="1" x14ac:dyDescent="0.25">
      <c r="A1391" s="130" t="s">
        <v>8236</v>
      </c>
      <c r="B1391" s="131" t="str">
        <f t="shared" si="21"/>
        <v>00900 - Feed Storage Building</v>
      </c>
      <c r="C1391" s="132" t="s">
        <v>2231</v>
      </c>
      <c r="D1391" s="132" t="s">
        <v>2277</v>
      </c>
      <c r="E1391" s="132" t="s">
        <v>2276</v>
      </c>
      <c r="F1391" s="132" t="s">
        <v>149</v>
      </c>
      <c r="G1391" s="133">
        <v>196</v>
      </c>
      <c r="H1391" s="132">
        <v>1956</v>
      </c>
      <c r="I1391" s="134">
        <v>40725</v>
      </c>
      <c r="J1391" s="135"/>
    </row>
    <row r="1392" spans="1:10" ht="16.5" customHeight="1" x14ac:dyDescent="0.25">
      <c r="A1392" s="130" t="s">
        <v>8237</v>
      </c>
      <c r="B1392" s="131" t="str">
        <f t="shared" si="21"/>
        <v>00901 - Storage Shed</v>
      </c>
      <c r="C1392" s="132" t="s">
        <v>2231</v>
      </c>
      <c r="D1392" s="132" t="s">
        <v>1412</v>
      </c>
      <c r="E1392" s="132" t="s">
        <v>2276</v>
      </c>
      <c r="F1392" s="132" t="s">
        <v>149</v>
      </c>
      <c r="G1392" s="133">
        <v>80</v>
      </c>
      <c r="H1392" s="132">
        <v>1973</v>
      </c>
      <c r="I1392" s="134">
        <v>40725</v>
      </c>
      <c r="J1392" s="135"/>
    </row>
    <row r="1393" spans="1:10" ht="16.5" customHeight="1" x14ac:dyDescent="0.25">
      <c r="A1393" s="130" t="s">
        <v>8238</v>
      </c>
      <c r="B1393" s="131" t="str">
        <f t="shared" si="21"/>
        <v>00917 - Hardware Ranch Barn</v>
      </c>
      <c r="C1393" s="132" t="s">
        <v>2231</v>
      </c>
      <c r="D1393" s="132" t="s">
        <v>2278</v>
      </c>
      <c r="E1393" s="132" t="s">
        <v>2238</v>
      </c>
      <c r="F1393" s="132" t="s">
        <v>1138</v>
      </c>
      <c r="G1393" s="133">
        <v>2800</v>
      </c>
      <c r="H1393" s="132">
        <v>1973</v>
      </c>
      <c r="I1393" s="134">
        <v>40725</v>
      </c>
      <c r="J1393" s="135"/>
    </row>
    <row r="1394" spans="1:10" ht="16.5" customHeight="1" x14ac:dyDescent="0.25">
      <c r="A1394" s="130" t="s">
        <v>8239</v>
      </c>
      <c r="B1394" s="131" t="str">
        <f t="shared" si="21"/>
        <v>01175 - Cabin</v>
      </c>
      <c r="C1394" s="132" t="s">
        <v>2231</v>
      </c>
      <c r="D1394" s="132" t="s">
        <v>1821</v>
      </c>
      <c r="E1394" s="132" t="s">
        <v>2279</v>
      </c>
      <c r="F1394" s="132" t="s">
        <v>1142</v>
      </c>
      <c r="G1394" s="133">
        <v>480</v>
      </c>
      <c r="H1394" s="132">
        <v>1972</v>
      </c>
      <c r="I1394" s="134">
        <v>40725</v>
      </c>
      <c r="J1394" s="135"/>
    </row>
    <row r="1395" spans="1:10" ht="16.5" customHeight="1" x14ac:dyDescent="0.25">
      <c r="A1395" s="130" t="s">
        <v>8240</v>
      </c>
      <c r="B1395" s="131" t="str">
        <f t="shared" si="21"/>
        <v>01191 - Browns Park B H &amp; Garage</v>
      </c>
      <c r="C1395" s="132" t="s">
        <v>2231</v>
      </c>
      <c r="D1395" s="132" t="s">
        <v>2280</v>
      </c>
      <c r="E1395" s="132" t="s">
        <v>2281</v>
      </c>
      <c r="F1395" s="132" t="s">
        <v>1087</v>
      </c>
      <c r="G1395" s="133">
        <v>1500</v>
      </c>
      <c r="H1395" s="132">
        <v>1970</v>
      </c>
      <c r="I1395" s="134">
        <v>40725</v>
      </c>
      <c r="J1395" s="135"/>
    </row>
    <row r="1396" spans="1:10" ht="16.5" customHeight="1" x14ac:dyDescent="0.25">
      <c r="A1396" s="130" t="s">
        <v>8241</v>
      </c>
      <c r="B1396" s="131" t="str">
        <f t="shared" si="21"/>
        <v>01192 - Browns Park Waterfowl Shop</v>
      </c>
      <c r="C1396" s="132" t="s">
        <v>2231</v>
      </c>
      <c r="D1396" s="132" t="s">
        <v>2282</v>
      </c>
      <c r="E1396" s="132" t="s">
        <v>2283</v>
      </c>
      <c r="F1396" s="132" t="s">
        <v>1087</v>
      </c>
      <c r="G1396" s="133">
        <v>3000</v>
      </c>
      <c r="H1396" s="132">
        <v>1968</v>
      </c>
      <c r="I1396" s="134">
        <v>40725</v>
      </c>
      <c r="J1396" s="135"/>
    </row>
    <row r="1397" spans="1:10" ht="16.5" customHeight="1" x14ac:dyDescent="0.25">
      <c r="A1397" s="130" t="s">
        <v>8242</v>
      </c>
      <c r="B1397" s="131" t="str">
        <f t="shared" si="21"/>
        <v>01194 - Bridger Lake</v>
      </c>
      <c r="C1397" s="132" t="s">
        <v>2231</v>
      </c>
      <c r="D1397" s="132" t="s">
        <v>2284</v>
      </c>
      <c r="E1397" s="132" t="s">
        <v>2285</v>
      </c>
      <c r="F1397" s="132" t="s">
        <v>2286</v>
      </c>
      <c r="G1397" s="133">
        <v>800</v>
      </c>
      <c r="H1397" s="132">
        <v>1973</v>
      </c>
      <c r="I1397" s="134">
        <v>40725</v>
      </c>
      <c r="J1397" s="135"/>
    </row>
    <row r="1398" spans="1:10" ht="16.5" customHeight="1" x14ac:dyDescent="0.25">
      <c r="A1398" s="130" t="s">
        <v>8243</v>
      </c>
      <c r="B1398" s="131" t="str">
        <f t="shared" si="21"/>
        <v>01323 - Deseret Lake Waterfowl</v>
      </c>
      <c r="C1398" s="132" t="s">
        <v>2231</v>
      </c>
      <c r="D1398" s="132" t="s">
        <v>2287</v>
      </c>
      <c r="E1398" s="132" t="s">
        <v>2288</v>
      </c>
      <c r="F1398" s="132" t="s">
        <v>2289</v>
      </c>
      <c r="G1398" s="133">
        <v>1925</v>
      </c>
      <c r="H1398" s="132">
        <v>1975</v>
      </c>
      <c r="I1398" s="134">
        <v>40725</v>
      </c>
      <c r="J1398" s="135"/>
    </row>
    <row r="1399" spans="1:10" ht="16.5" customHeight="1" x14ac:dyDescent="0.25">
      <c r="A1399" s="130" t="s">
        <v>8244</v>
      </c>
      <c r="B1399" s="131" t="str">
        <f t="shared" si="21"/>
        <v>01426 - Residence</v>
      </c>
      <c r="C1399" s="132" t="s">
        <v>2231</v>
      </c>
      <c r="D1399" s="132" t="s">
        <v>2290</v>
      </c>
      <c r="E1399" s="132" t="s">
        <v>2291</v>
      </c>
      <c r="F1399" s="132" t="s">
        <v>2292</v>
      </c>
      <c r="G1399" s="133">
        <v>225</v>
      </c>
      <c r="H1399" s="132">
        <v>1973</v>
      </c>
      <c r="I1399" s="134">
        <v>40725</v>
      </c>
      <c r="J1399" s="135"/>
    </row>
    <row r="1400" spans="1:10" ht="16.5" customHeight="1" x14ac:dyDescent="0.25">
      <c r="A1400" s="130" t="s">
        <v>8245</v>
      </c>
      <c r="B1400" s="131" t="str">
        <f t="shared" si="21"/>
        <v>01478 - Residence Duplex</v>
      </c>
      <c r="C1400" s="132" t="s">
        <v>2231</v>
      </c>
      <c r="D1400" s="132" t="s">
        <v>2250</v>
      </c>
      <c r="E1400" s="132" t="s">
        <v>2293</v>
      </c>
      <c r="F1400" s="132" t="s">
        <v>2217</v>
      </c>
      <c r="G1400" s="133">
        <v>2500</v>
      </c>
      <c r="H1400" s="132">
        <v>1960</v>
      </c>
      <c r="I1400" s="134">
        <v>40725</v>
      </c>
      <c r="J1400" s="135"/>
    </row>
    <row r="1401" spans="1:10" ht="16.5" customHeight="1" x14ac:dyDescent="0.25">
      <c r="A1401" s="130" t="s">
        <v>8246</v>
      </c>
      <c r="B1401" s="131" t="str">
        <f t="shared" si="21"/>
        <v>01502 - Generator Shed</v>
      </c>
      <c r="C1401" s="132" t="s">
        <v>2231</v>
      </c>
      <c r="D1401" s="132" t="s">
        <v>2294</v>
      </c>
      <c r="E1401" s="132" t="s">
        <v>2295</v>
      </c>
      <c r="F1401" s="132" t="s">
        <v>2296</v>
      </c>
      <c r="G1401" s="133">
        <v>100</v>
      </c>
      <c r="H1401" s="132">
        <v>1973</v>
      </c>
      <c r="I1401" s="134">
        <v>40725</v>
      </c>
      <c r="J1401" s="135"/>
    </row>
    <row r="1402" spans="1:10" ht="16.5" customHeight="1" x14ac:dyDescent="0.25">
      <c r="A1402" s="130" t="s">
        <v>8247</v>
      </c>
      <c r="B1402" s="131" t="str">
        <f t="shared" si="21"/>
        <v>01503 - Superintendant Garage</v>
      </c>
      <c r="C1402" s="132" t="s">
        <v>2231</v>
      </c>
      <c r="D1402" s="132" t="s">
        <v>2297</v>
      </c>
      <c r="E1402" s="132" t="s">
        <v>2295</v>
      </c>
      <c r="F1402" s="132" t="s">
        <v>2296</v>
      </c>
      <c r="G1402" s="133">
        <v>400</v>
      </c>
      <c r="H1402" s="132">
        <v>1973</v>
      </c>
      <c r="I1402" s="134">
        <v>40725</v>
      </c>
      <c r="J1402" s="135"/>
    </row>
    <row r="1403" spans="1:10" ht="16.5" customHeight="1" x14ac:dyDescent="0.25">
      <c r="A1403" s="130" t="s">
        <v>8248</v>
      </c>
      <c r="B1403" s="131" t="str">
        <f t="shared" si="21"/>
        <v>01504 - Pump House</v>
      </c>
      <c r="C1403" s="132" t="s">
        <v>2231</v>
      </c>
      <c r="D1403" s="132" t="s">
        <v>218</v>
      </c>
      <c r="E1403" s="132" t="s">
        <v>2295</v>
      </c>
      <c r="F1403" s="132" t="s">
        <v>2296</v>
      </c>
      <c r="G1403" s="133">
        <v>49</v>
      </c>
      <c r="H1403" s="132">
        <v>1973</v>
      </c>
      <c r="I1403" s="134">
        <v>40725</v>
      </c>
      <c r="J1403" s="135"/>
    </row>
    <row r="1404" spans="1:10" ht="16.5" customHeight="1" x14ac:dyDescent="0.25">
      <c r="A1404" s="130" t="s">
        <v>8249</v>
      </c>
      <c r="B1404" s="131" t="str">
        <f t="shared" si="21"/>
        <v>01513 - Morgan Hatchery (Residence)</v>
      </c>
      <c r="C1404" s="132" t="s">
        <v>2231</v>
      </c>
      <c r="D1404" s="132" t="s">
        <v>2298</v>
      </c>
      <c r="E1404" s="132" t="s">
        <v>2299</v>
      </c>
      <c r="F1404" s="132" t="s">
        <v>1116</v>
      </c>
      <c r="G1404" s="133">
        <v>900</v>
      </c>
      <c r="H1404" s="132">
        <v>1935</v>
      </c>
      <c r="I1404" s="134">
        <v>40725</v>
      </c>
      <c r="J1404" s="135"/>
    </row>
    <row r="1405" spans="1:10" ht="16.5" customHeight="1" x14ac:dyDescent="0.25">
      <c r="A1405" s="130" t="s">
        <v>8250</v>
      </c>
      <c r="B1405" s="131" t="str">
        <f t="shared" si="21"/>
        <v>01515 - Morgan Hatchery</v>
      </c>
      <c r="C1405" s="132" t="s">
        <v>2231</v>
      </c>
      <c r="D1405" s="132" t="s">
        <v>2300</v>
      </c>
      <c r="E1405" s="132" t="s">
        <v>2301</v>
      </c>
      <c r="F1405" s="132" t="s">
        <v>1116</v>
      </c>
      <c r="G1405" s="133">
        <v>1000</v>
      </c>
      <c r="H1405" s="132">
        <v>1973</v>
      </c>
      <c r="I1405" s="134">
        <v>40725</v>
      </c>
      <c r="J1405" s="135"/>
    </row>
    <row r="1406" spans="1:10" ht="16.5" customHeight="1" x14ac:dyDescent="0.25">
      <c r="A1406" s="130" t="s">
        <v>8251</v>
      </c>
      <c r="B1406" s="131" t="str">
        <f t="shared" si="21"/>
        <v>01565 - Residence (Cabin) Swan Creek</v>
      </c>
      <c r="C1406" s="132" t="s">
        <v>2231</v>
      </c>
      <c r="D1406" s="132" t="s">
        <v>2302</v>
      </c>
      <c r="E1406" s="132" t="s">
        <v>2303</v>
      </c>
      <c r="F1406" s="132" t="s">
        <v>1048</v>
      </c>
      <c r="G1406" s="133">
        <v>750</v>
      </c>
      <c r="H1406" s="132">
        <v>1962</v>
      </c>
      <c r="I1406" s="134">
        <v>40725</v>
      </c>
      <c r="J1406" s="135"/>
    </row>
    <row r="1407" spans="1:10" ht="16.5" customHeight="1" x14ac:dyDescent="0.25">
      <c r="A1407" s="130" t="s">
        <v>8252</v>
      </c>
      <c r="B1407" s="131" t="str">
        <f t="shared" si="21"/>
        <v>01619 - Game Barn</v>
      </c>
      <c r="C1407" s="132" t="s">
        <v>2231</v>
      </c>
      <c r="D1407" s="132" t="s">
        <v>2304</v>
      </c>
      <c r="E1407" s="132" t="s">
        <v>535</v>
      </c>
      <c r="F1407" s="132" t="s">
        <v>145</v>
      </c>
      <c r="G1407" s="133">
        <v>4054</v>
      </c>
      <c r="H1407" s="132">
        <v>1950</v>
      </c>
      <c r="I1407" s="134">
        <v>40725</v>
      </c>
      <c r="J1407" s="135"/>
    </row>
    <row r="1408" spans="1:10" ht="16.5" customHeight="1" x14ac:dyDescent="0.25">
      <c r="A1408" s="130" t="s">
        <v>8253</v>
      </c>
      <c r="B1408" s="131" t="str">
        <f t="shared" si="21"/>
        <v>01634 - Kay Hunter Center</v>
      </c>
      <c r="C1408" s="132" t="s">
        <v>2231</v>
      </c>
      <c r="D1408" s="132" t="s">
        <v>2305</v>
      </c>
      <c r="E1408" s="132" t="s">
        <v>2306</v>
      </c>
      <c r="F1408" s="132" t="s">
        <v>145</v>
      </c>
      <c r="G1408" s="133">
        <v>4836</v>
      </c>
      <c r="H1408" s="132">
        <v>1980</v>
      </c>
      <c r="I1408" s="134">
        <v>40725</v>
      </c>
      <c r="J1408" s="135"/>
    </row>
    <row r="1409" spans="1:10" ht="16.5" customHeight="1" x14ac:dyDescent="0.25">
      <c r="A1409" s="130" t="s">
        <v>8254</v>
      </c>
      <c r="B1409" s="131" t="str">
        <f t="shared" si="21"/>
        <v>01635 - LK Bunkhouse</v>
      </c>
      <c r="C1409" s="132" t="s">
        <v>2231</v>
      </c>
      <c r="D1409" s="132" t="s">
        <v>2307</v>
      </c>
      <c r="E1409" s="132" t="s">
        <v>2306</v>
      </c>
      <c r="F1409" s="132" t="s">
        <v>145</v>
      </c>
      <c r="G1409" s="133">
        <v>2287</v>
      </c>
      <c r="H1409" s="132">
        <v>1980</v>
      </c>
      <c r="I1409" s="134">
        <v>40725</v>
      </c>
      <c r="J1409" s="135"/>
    </row>
    <row r="1410" spans="1:10" ht="16.5" customHeight="1" x14ac:dyDescent="0.25">
      <c r="A1410" s="130" t="s">
        <v>8255</v>
      </c>
      <c r="B1410" s="131" t="str">
        <f t="shared" si="21"/>
        <v>01774 - Fry Canyon Cabin</v>
      </c>
      <c r="C1410" s="132" t="s">
        <v>2231</v>
      </c>
      <c r="D1410" s="132" t="s">
        <v>2308</v>
      </c>
      <c r="E1410" s="132" t="s">
        <v>2309</v>
      </c>
      <c r="F1410" s="132" t="s">
        <v>514</v>
      </c>
      <c r="G1410" s="133">
        <v>320</v>
      </c>
      <c r="H1410" s="132">
        <v>1970</v>
      </c>
      <c r="I1410" s="134">
        <v>40725</v>
      </c>
      <c r="J1410" s="135"/>
    </row>
    <row r="1411" spans="1:10" ht="16.5" customHeight="1" x14ac:dyDescent="0.25">
      <c r="A1411" s="130" t="s">
        <v>8256</v>
      </c>
      <c r="B1411" s="131" t="str">
        <f t="shared" si="21"/>
        <v>01817 - Feed Building</v>
      </c>
      <c r="C1411" s="132" t="s">
        <v>2231</v>
      </c>
      <c r="D1411" s="132" t="s">
        <v>2310</v>
      </c>
      <c r="E1411" s="132" t="s">
        <v>2255</v>
      </c>
      <c r="F1411" s="132" t="s">
        <v>2256</v>
      </c>
      <c r="G1411" s="133">
        <v>576</v>
      </c>
      <c r="H1411" s="132">
        <v>1943</v>
      </c>
      <c r="I1411" s="134">
        <v>40725</v>
      </c>
      <c r="J1411" s="135"/>
    </row>
    <row r="1412" spans="1:10" ht="16.5" customHeight="1" x14ac:dyDescent="0.25">
      <c r="A1412" s="130" t="s">
        <v>8257</v>
      </c>
      <c r="B1412" s="131" t="str">
        <f t="shared" ref="B1412:B1475" si="22">_xlfn.CONCAT(A1412," - ",D1412)</f>
        <v>01818 - Superintendent's New Home</v>
      </c>
      <c r="C1412" s="132" t="s">
        <v>2231</v>
      </c>
      <c r="D1412" s="132" t="s">
        <v>2311</v>
      </c>
      <c r="E1412" s="132" t="s">
        <v>2255</v>
      </c>
      <c r="F1412" s="132" t="s">
        <v>2256</v>
      </c>
      <c r="G1412" s="133">
        <v>2400</v>
      </c>
      <c r="H1412" s="132">
        <v>1976</v>
      </c>
      <c r="I1412" s="134">
        <v>40725</v>
      </c>
      <c r="J1412" s="135"/>
    </row>
    <row r="1413" spans="1:10" ht="16.5" customHeight="1" x14ac:dyDescent="0.25">
      <c r="A1413" s="130" t="s">
        <v>8258</v>
      </c>
      <c r="B1413" s="131" t="str">
        <f t="shared" si="22"/>
        <v>01819 - Assistant Superintendants New Home</v>
      </c>
      <c r="C1413" s="132" t="s">
        <v>2231</v>
      </c>
      <c r="D1413" s="132" t="s">
        <v>2312</v>
      </c>
      <c r="E1413" s="132" t="s">
        <v>2255</v>
      </c>
      <c r="F1413" s="132" t="s">
        <v>2256</v>
      </c>
      <c r="G1413" s="133">
        <v>2400</v>
      </c>
      <c r="H1413" s="132">
        <v>1976</v>
      </c>
      <c r="I1413" s="134">
        <v>40725</v>
      </c>
      <c r="J1413" s="135"/>
    </row>
    <row r="1414" spans="1:10" ht="16.5" customHeight="1" x14ac:dyDescent="0.25">
      <c r="A1414" s="130" t="s">
        <v>8259</v>
      </c>
      <c r="B1414" s="131" t="str">
        <f t="shared" si="22"/>
        <v>01833 - Fish Lake Hatchery</v>
      </c>
      <c r="C1414" s="132" t="s">
        <v>2231</v>
      </c>
      <c r="D1414" s="132" t="s">
        <v>2313</v>
      </c>
      <c r="E1414" s="132" t="s">
        <v>2314</v>
      </c>
      <c r="F1414" s="132" t="s">
        <v>2315</v>
      </c>
      <c r="G1414" s="133">
        <v>600</v>
      </c>
      <c r="H1414" s="132">
        <v>1973</v>
      </c>
      <c r="I1414" s="134">
        <v>40725</v>
      </c>
      <c r="J1414" s="135"/>
    </row>
    <row r="1415" spans="1:10" ht="16.5" customHeight="1" x14ac:dyDescent="0.25">
      <c r="A1415" s="130" t="s">
        <v>8260</v>
      </c>
      <c r="B1415" s="131" t="str">
        <f t="shared" si="22"/>
        <v>01890 - Cabin/Hayden Pass</v>
      </c>
      <c r="C1415" s="132" t="s">
        <v>2231</v>
      </c>
      <c r="D1415" s="132" t="s">
        <v>2316</v>
      </c>
      <c r="E1415" s="132" t="s">
        <v>2317</v>
      </c>
      <c r="F1415" s="132" t="s">
        <v>2318</v>
      </c>
      <c r="G1415" s="133">
        <v>450</v>
      </c>
      <c r="H1415" s="132">
        <v>1973</v>
      </c>
      <c r="I1415" s="134">
        <v>40725</v>
      </c>
      <c r="J1415" s="135"/>
    </row>
    <row r="1416" spans="1:10" ht="16.5" customHeight="1" x14ac:dyDescent="0.25">
      <c r="A1416" s="130" t="s">
        <v>8261</v>
      </c>
      <c r="B1416" s="131" t="str">
        <f t="shared" si="22"/>
        <v>01912 - Steel Storage Warehouse</v>
      </c>
      <c r="C1416" s="132" t="s">
        <v>2231</v>
      </c>
      <c r="D1416" s="132" t="s">
        <v>2319</v>
      </c>
      <c r="E1416" s="132" t="s">
        <v>2244</v>
      </c>
      <c r="F1416" s="132" t="s">
        <v>398</v>
      </c>
      <c r="G1416" s="133">
        <v>3000</v>
      </c>
      <c r="H1416" s="132">
        <v>1978</v>
      </c>
      <c r="I1416" s="134">
        <v>40725</v>
      </c>
      <c r="J1416" s="135"/>
    </row>
    <row r="1417" spans="1:10" ht="16.5" customHeight="1" x14ac:dyDescent="0.25">
      <c r="A1417" s="130" t="s">
        <v>8262</v>
      </c>
      <c r="B1417" s="131" t="str">
        <f t="shared" si="22"/>
        <v>01982 - Garage Hatch Building E</v>
      </c>
      <c r="C1417" s="132" t="s">
        <v>2231</v>
      </c>
      <c r="D1417" s="132" t="s">
        <v>2320</v>
      </c>
      <c r="E1417" s="132" t="s">
        <v>2260</v>
      </c>
      <c r="F1417" s="132" t="s">
        <v>726</v>
      </c>
      <c r="G1417" s="133">
        <v>1464</v>
      </c>
      <c r="H1417" s="132">
        <v>1973</v>
      </c>
      <c r="I1417" s="134">
        <v>40725</v>
      </c>
      <c r="J1417" s="135"/>
    </row>
    <row r="1418" spans="1:10" ht="16.5" customHeight="1" x14ac:dyDescent="0.25">
      <c r="A1418" s="130" t="s">
        <v>8263</v>
      </c>
      <c r="B1418" s="131" t="str">
        <f t="shared" si="22"/>
        <v>01994 - Hatchery Home</v>
      </c>
      <c r="C1418" s="132" t="s">
        <v>2231</v>
      </c>
      <c r="D1418" s="132" t="s">
        <v>2274</v>
      </c>
      <c r="E1418" s="132" t="s">
        <v>2321</v>
      </c>
      <c r="F1418" s="132" t="s">
        <v>726</v>
      </c>
      <c r="G1418" s="133">
        <v>3444</v>
      </c>
      <c r="H1418" s="132">
        <v>1916</v>
      </c>
      <c r="I1418" s="134">
        <v>40725</v>
      </c>
      <c r="J1418" s="135"/>
    </row>
    <row r="1419" spans="1:10" ht="16.5" customHeight="1" x14ac:dyDescent="0.25">
      <c r="A1419" s="130" t="s">
        <v>8264</v>
      </c>
      <c r="B1419" s="131" t="str">
        <f t="shared" si="22"/>
        <v>01995 - Hatchery Home</v>
      </c>
      <c r="C1419" s="132" t="s">
        <v>2231</v>
      </c>
      <c r="D1419" s="132" t="s">
        <v>2274</v>
      </c>
      <c r="E1419" s="132" t="s">
        <v>2321</v>
      </c>
      <c r="F1419" s="132" t="s">
        <v>726</v>
      </c>
      <c r="G1419" s="133">
        <v>1200</v>
      </c>
      <c r="H1419" s="132">
        <v>1958</v>
      </c>
      <c r="I1419" s="134">
        <v>40725</v>
      </c>
      <c r="J1419" s="135"/>
    </row>
    <row r="1420" spans="1:10" ht="16.5" customHeight="1" x14ac:dyDescent="0.25">
      <c r="A1420" s="130" t="s">
        <v>8265</v>
      </c>
      <c r="B1420" s="131" t="str">
        <f t="shared" si="22"/>
        <v>01996 - Hatchery Building</v>
      </c>
      <c r="C1420" s="132" t="s">
        <v>2231</v>
      </c>
      <c r="D1420" s="132" t="s">
        <v>2245</v>
      </c>
      <c r="E1420" s="132" t="s">
        <v>2321</v>
      </c>
      <c r="F1420" s="132" t="s">
        <v>726</v>
      </c>
      <c r="G1420" s="133">
        <v>5898</v>
      </c>
      <c r="H1420" s="132">
        <v>1965</v>
      </c>
      <c r="I1420" s="134">
        <v>40725</v>
      </c>
      <c r="J1420" s="135"/>
    </row>
    <row r="1421" spans="1:10" ht="16.5" customHeight="1" x14ac:dyDescent="0.25">
      <c r="A1421" s="130" t="s">
        <v>8266</v>
      </c>
      <c r="B1421" s="131" t="str">
        <f t="shared" si="22"/>
        <v>02157 - Fisheries House (Strawberry)</v>
      </c>
      <c r="C1421" s="132" t="s">
        <v>2231</v>
      </c>
      <c r="D1421" s="132" t="s">
        <v>2322</v>
      </c>
      <c r="E1421" s="132" t="s">
        <v>2323</v>
      </c>
      <c r="F1421" s="132" t="s">
        <v>717</v>
      </c>
      <c r="G1421" s="133">
        <v>1200</v>
      </c>
      <c r="H1421" s="132">
        <v>1977</v>
      </c>
      <c r="I1421" s="134">
        <v>40725</v>
      </c>
      <c r="J1421" s="135"/>
    </row>
    <row r="1422" spans="1:10" ht="16.5" customHeight="1" x14ac:dyDescent="0.25">
      <c r="A1422" s="130" t="s">
        <v>8267</v>
      </c>
      <c r="B1422" s="131" t="str">
        <f t="shared" si="22"/>
        <v>02158 - Law Enforcement Home (Strawberry)</v>
      </c>
      <c r="C1422" s="132" t="s">
        <v>2231</v>
      </c>
      <c r="D1422" s="132" t="s">
        <v>2324</v>
      </c>
      <c r="E1422" s="132" t="s">
        <v>2323</v>
      </c>
      <c r="F1422" s="132" t="s">
        <v>717</v>
      </c>
      <c r="G1422" s="133">
        <v>1600</v>
      </c>
      <c r="H1422" s="132">
        <v>1977</v>
      </c>
      <c r="I1422" s="134">
        <v>40725</v>
      </c>
      <c r="J1422" s="135"/>
    </row>
    <row r="1423" spans="1:10" ht="16.5" customHeight="1" x14ac:dyDescent="0.25">
      <c r="A1423" s="130" t="s">
        <v>8268</v>
      </c>
      <c r="B1423" s="131" t="str">
        <f t="shared" si="22"/>
        <v>02196 - Water Control Building</v>
      </c>
      <c r="C1423" s="132" t="s">
        <v>2231</v>
      </c>
      <c r="D1423" s="132" t="s">
        <v>2325</v>
      </c>
      <c r="E1423" s="132" t="s">
        <v>2266</v>
      </c>
      <c r="F1423" s="132" t="s">
        <v>2267</v>
      </c>
      <c r="G1423" s="133">
        <v>270</v>
      </c>
      <c r="H1423" s="132">
        <v>1971</v>
      </c>
      <c r="I1423" s="134">
        <v>40725</v>
      </c>
      <c r="J1423" s="135"/>
    </row>
    <row r="1424" spans="1:10" ht="16.5" customHeight="1" x14ac:dyDescent="0.25">
      <c r="A1424" s="130" t="s">
        <v>8269</v>
      </c>
      <c r="B1424" s="131" t="str">
        <f t="shared" si="22"/>
        <v>02212 - Warehouse Building</v>
      </c>
      <c r="C1424" s="132" t="s">
        <v>2231</v>
      </c>
      <c r="D1424" s="132" t="s">
        <v>2326</v>
      </c>
      <c r="E1424" s="132" t="s">
        <v>2327</v>
      </c>
      <c r="F1424" s="132" t="s">
        <v>2328</v>
      </c>
      <c r="G1424" s="133">
        <v>7040</v>
      </c>
      <c r="H1424" s="132">
        <v>1974</v>
      </c>
      <c r="I1424" s="134">
        <v>40725</v>
      </c>
      <c r="J1424" s="135"/>
    </row>
    <row r="1425" spans="1:10" ht="16.5" customHeight="1" x14ac:dyDescent="0.25">
      <c r="A1425" s="130" t="s">
        <v>8270</v>
      </c>
      <c r="B1425" s="131" t="str">
        <f t="shared" si="22"/>
        <v>02213 - Northern Regional</v>
      </c>
      <c r="C1425" s="132" t="s">
        <v>2231</v>
      </c>
      <c r="D1425" s="132" t="s">
        <v>2329</v>
      </c>
      <c r="E1425" s="132" t="s">
        <v>2327</v>
      </c>
      <c r="F1425" s="132" t="s">
        <v>2328</v>
      </c>
      <c r="G1425" s="133">
        <v>7812</v>
      </c>
      <c r="H1425" s="132">
        <v>1980</v>
      </c>
      <c r="I1425" s="134">
        <v>40725</v>
      </c>
      <c r="J1425" s="135"/>
    </row>
    <row r="1426" spans="1:10" ht="16.5" customHeight="1" x14ac:dyDescent="0.25">
      <c r="A1426" s="130" t="s">
        <v>8271</v>
      </c>
      <c r="B1426" s="131" t="str">
        <f t="shared" si="22"/>
        <v>02214 - Residence</v>
      </c>
      <c r="C1426" s="132" t="s">
        <v>2231</v>
      </c>
      <c r="D1426" s="132" t="s">
        <v>2290</v>
      </c>
      <c r="E1426" s="132" t="s">
        <v>2330</v>
      </c>
      <c r="F1426" s="132" t="s">
        <v>2221</v>
      </c>
      <c r="G1426" s="133">
        <v>1064</v>
      </c>
      <c r="H1426" s="132">
        <v>1952</v>
      </c>
      <c r="I1426" s="134">
        <v>40725</v>
      </c>
      <c r="J1426" s="135"/>
    </row>
    <row r="1427" spans="1:10" ht="16.5" customHeight="1" x14ac:dyDescent="0.25">
      <c r="A1427" s="130" t="s">
        <v>8272</v>
      </c>
      <c r="B1427" s="131" t="str">
        <f t="shared" si="22"/>
        <v>02215 - Laboratory Office</v>
      </c>
      <c r="C1427" s="132" t="s">
        <v>2231</v>
      </c>
      <c r="D1427" s="132" t="s">
        <v>2331</v>
      </c>
      <c r="E1427" s="132" t="s">
        <v>2330</v>
      </c>
      <c r="F1427" s="132" t="s">
        <v>2221</v>
      </c>
      <c r="G1427" s="133">
        <v>800</v>
      </c>
      <c r="H1427" s="132">
        <v>1939</v>
      </c>
      <c r="I1427" s="134">
        <v>40725</v>
      </c>
      <c r="J1427" s="135"/>
    </row>
    <row r="1428" spans="1:10" ht="16.5" customHeight="1" x14ac:dyDescent="0.25">
      <c r="A1428" s="130" t="s">
        <v>8273</v>
      </c>
      <c r="B1428" s="131" t="str">
        <f t="shared" si="22"/>
        <v>02219 - Garage</v>
      </c>
      <c r="C1428" s="132" t="s">
        <v>2231</v>
      </c>
      <c r="D1428" s="132" t="s">
        <v>2265</v>
      </c>
      <c r="E1428" s="132" t="s">
        <v>2332</v>
      </c>
      <c r="F1428" s="132" t="s">
        <v>2221</v>
      </c>
      <c r="G1428" s="133">
        <v>1120</v>
      </c>
      <c r="H1428" s="132">
        <v>1939</v>
      </c>
      <c r="I1428" s="134">
        <v>40725</v>
      </c>
      <c r="J1428" s="135"/>
    </row>
    <row r="1429" spans="1:10" ht="16.5" customHeight="1" x14ac:dyDescent="0.25">
      <c r="A1429" s="130" t="s">
        <v>8274</v>
      </c>
      <c r="B1429" s="131" t="str">
        <f t="shared" si="22"/>
        <v>02220 - Garage Warehouse</v>
      </c>
      <c r="C1429" s="132" t="s">
        <v>2231</v>
      </c>
      <c r="D1429" s="132" t="s">
        <v>2333</v>
      </c>
      <c r="E1429" s="132" t="s">
        <v>2330</v>
      </c>
      <c r="F1429" s="132" t="s">
        <v>2221</v>
      </c>
      <c r="G1429" s="133">
        <v>2400</v>
      </c>
      <c r="H1429" s="132">
        <v>1965</v>
      </c>
      <c r="I1429" s="134">
        <v>40725</v>
      </c>
      <c r="J1429" s="135"/>
    </row>
    <row r="1430" spans="1:10" ht="16.5" customHeight="1" x14ac:dyDescent="0.25">
      <c r="A1430" s="130" t="s">
        <v>8275</v>
      </c>
      <c r="B1430" s="131" t="str">
        <f t="shared" si="22"/>
        <v>03143 - Bear Lake Spawn Trap</v>
      </c>
      <c r="C1430" s="132" t="s">
        <v>2231</v>
      </c>
      <c r="D1430" s="132" t="s">
        <v>2334</v>
      </c>
      <c r="E1430" s="132" t="s">
        <v>2335</v>
      </c>
      <c r="F1430" s="132" t="s">
        <v>1048</v>
      </c>
      <c r="G1430" s="133">
        <v>300</v>
      </c>
      <c r="H1430" s="132">
        <v>1977</v>
      </c>
      <c r="I1430" s="134">
        <v>40725</v>
      </c>
      <c r="J1430" s="135"/>
    </row>
    <row r="1431" spans="1:10" ht="16.5" customHeight="1" x14ac:dyDescent="0.25">
      <c r="A1431" s="130" t="s">
        <v>8276</v>
      </c>
      <c r="B1431" s="131" t="str">
        <f t="shared" si="22"/>
        <v>04865 - Browns Park Residence</v>
      </c>
      <c r="C1431" s="132" t="s">
        <v>2231</v>
      </c>
      <c r="D1431" s="132" t="s">
        <v>2336</v>
      </c>
      <c r="E1431" s="132" t="s">
        <v>2283</v>
      </c>
      <c r="F1431" s="132" t="s">
        <v>1087</v>
      </c>
      <c r="G1431" s="133">
        <v>1944</v>
      </c>
      <c r="H1431" s="132">
        <v>1965</v>
      </c>
      <c r="I1431" s="134">
        <v>40725</v>
      </c>
      <c r="J1431" s="135"/>
    </row>
    <row r="1432" spans="1:10" ht="16.5" customHeight="1" x14ac:dyDescent="0.25">
      <c r="A1432" s="130" t="s">
        <v>8277</v>
      </c>
      <c r="B1432" s="131" t="str">
        <f t="shared" si="22"/>
        <v>04866 - Kay Hunter - Shotgun Center</v>
      </c>
      <c r="C1432" s="132" t="s">
        <v>2231</v>
      </c>
      <c r="D1432" s="132" t="s">
        <v>2337</v>
      </c>
      <c r="E1432" s="132" t="s">
        <v>2306</v>
      </c>
      <c r="F1432" s="132" t="s">
        <v>145</v>
      </c>
      <c r="G1432" s="133">
        <v>4669</v>
      </c>
      <c r="H1432" s="132">
        <v>1982</v>
      </c>
      <c r="I1432" s="134">
        <v>40725</v>
      </c>
      <c r="J1432" s="135"/>
    </row>
    <row r="1433" spans="1:10" ht="16.5" customHeight="1" x14ac:dyDescent="0.25">
      <c r="A1433" s="130" t="s">
        <v>8278</v>
      </c>
      <c r="B1433" s="131" t="str">
        <f t="shared" si="22"/>
        <v>04877 - 8 Stall Garage</v>
      </c>
      <c r="C1433" s="132" t="s">
        <v>2231</v>
      </c>
      <c r="D1433" s="132" t="s">
        <v>2338</v>
      </c>
      <c r="E1433" s="132" t="s">
        <v>2321</v>
      </c>
      <c r="F1433" s="132" t="s">
        <v>726</v>
      </c>
      <c r="G1433" s="133">
        <v>3080</v>
      </c>
      <c r="H1433" s="132">
        <v>1958</v>
      </c>
      <c r="I1433" s="134">
        <v>40725</v>
      </c>
      <c r="J1433" s="135"/>
    </row>
    <row r="1434" spans="1:10" ht="16.5" customHeight="1" x14ac:dyDescent="0.25">
      <c r="A1434" s="130" t="s">
        <v>8279</v>
      </c>
      <c r="B1434" s="131" t="str">
        <f t="shared" si="22"/>
        <v>04879 - Metal Building Storage w/shop &amp; freezer</v>
      </c>
      <c r="C1434" s="132" t="s">
        <v>2231</v>
      </c>
      <c r="D1434" s="132" t="s">
        <v>2339</v>
      </c>
      <c r="E1434" s="132" t="s">
        <v>535</v>
      </c>
      <c r="F1434" s="132" t="s">
        <v>145</v>
      </c>
      <c r="G1434" s="133">
        <v>4085</v>
      </c>
      <c r="H1434" s="132">
        <v>1982</v>
      </c>
      <c r="I1434" s="134">
        <v>40725</v>
      </c>
      <c r="J1434" s="135"/>
    </row>
    <row r="1435" spans="1:10" ht="16.5" customHeight="1" x14ac:dyDescent="0.25">
      <c r="A1435" s="130" t="s">
        <v>8280</v>
      </c>
      <c r="B1435" s="131" t="str">
        <f t="shared" si="22"/>
        <v>04992 - Pine Springs Cabin</v>
      </c>
      <c r="C1435" s="132" t="s">
        <v>2231</v>
      </c>
      <c r="D1435" s="132" t="s">
        <v>2340</v>
      </c>
      <c r="E1435" s="132" t="s">
        <v>2341</v>
      </c>
      <c r="F1435" s="132" t="s">
        <v>2342</v>
      </c>
      <c r="G1435" s="133">
        <v>320</v>
      </c>
      <c r="H1435" s="132">
        <v>1970</v>
      </c>
      <c r="I1435" s="134">
        <v>40725</v>
      </c>
      <c r="J1435" s="135"/>
    </row>
    <row r="1436" spans="1:10" ht="16.5" customHeight="1" x14ac:dyDescent="0.25">
      <c r="A1436" s="130" t="s">
        <v>8281</v>
      </c>
      <c r="B1436" s="131" t="str">
        <f t="shared" si="22"/>
        <v>04993 - Horseridge Cabin</v>
      </c>
      <c r="C1436" s="132" t="s">
        <v>2231</v>
      </c>
      <c r="D1436" s="132" t="s">
        <v>2343</v>
      </c>
      <c r="E1436" s="132" t="s">
        <v>2344</v>
      </c>
      <c r="F1436" s="132" t="s">
        <v>950</v>
      </c>
      <c r="G1436" s="133">
        <v>320</v>
      </c>
      <c r="H1436" s="132">
        <v>1960</v>
      </c>
      <c r="I1436" s="134">
        <v>40725</v>
      </c>
      <c r="J1436" s="135"/>
    </row>
    <row r="1437" spans="1:10" ht="16.5" customHeight="1" x14ac:dyDescent="0.25">
      <c r="A1437" s="130" t="s">
        <v>8282</v>
      </c>
      <c r="B1437" s="131" t="str">
        <f t="shared" si="22"/>
        <v>04996 - Farmington Bay Storage Building</v>
      </c>
      <c r="C1437" s="132" t="s">
        <v>2231</v>
      </c>
      <c r="D1437" s="132" t="s">
        <v>2345</v>
      </c>
      <c r="E1437" s="132" t="s">
        <v>2346</v>
      </c>
      <c r="F1437" s="132" t="s">
        <v>424</v>
      </c>
      <c r="G1437" s="133">
        <v>1600</v>
      </c>
      <c r="H1437" s="132">
        <v>1975</v>
      </c>
      <c r="I1437" s="134">
        <v>40725</v>
      </c>
      <c r="J1437" s="135"/>
    </row>
    <row r="1438" spans="1:10" ht="16.5" customHeight="1" x14ac:dyDescent="0.25">
      <c r="A1438" s="130" t="s">
        <v>8283</v>
      </c>
      <c r="B1438" s="131" t="str">
        <f t="shared" si="22"/>
        <v>05587 - Salt Creek Office/Shop</v>
      </c>
      <c r="C1438" s="132" t="s">
        <v>2231</v>
      </c>
      <c r="D1438" s="132" t="s">
        <v>2347</v>
      </c>
      <c r="E1438" s="132" t="s">
        <v>2348</v>
      </c>
      <c r="F1438" s="132" t="s">
        <v>2349</v>
      </c>
      <c r="G1438" s="133">
        <v>2400</v>
      </c>
      <c r="H1438" s="132">
        <v>1978</v>
      </c>
      <c r="I1438" s="134">
        <v>40725</v>
      </c>
      <c r="J1438" s="135"/>
    </row>
    <row r="1439" spans="1:10" ht="16.5" customHeight="1" x14ac:dyDescent="0.25">
      <c r="A1439" s="130" t="s">
        <v>8284</v>
      </c>
      <c r="B1439" s="131" t="str">
        <f t="shared" si="22"/>
        <v>05588 - Salt Creek Storage Building</v>
      </c>
      <c r="C1439" s="132" t="s">
        <v>2231</v>
      </c>
      <c r="D1439" s="132" t="s">
        <v>2350</v>
      </c>
      <c r="E1439" s="132" t="s">
        <v>2348</v>
      </c>
      <c r="F1439" s="132" t="s">
        <v>2349</v>
      </c>
      <c r="G1439" s="133">
        <v>5000</v>
      </c>
      <c r="H1439" s="132">
        <v>1998</v>
      </c>
      <c r="I1439" s="134">
        <v>40725</v>
      </c>
      <c r="J1439" s="135"/>
    </row>
    <row r="1440" spans="1:10" ht="16.5" customHeight="1" x14ac:dyDescent="0.25">
      <c r="A1440" s="130" t="s">
        <v>8285</v>
      </c>
      <c r="B1440" s="131" t="str">
        <f t="shared" si="22"/>
        <v>05589 - Residence #2</v>
      </c>
      <c r="C1440" s="132" t="s">
        <v>2231</v>
      </c>
      <c r="D1440" s="132" t="s">
        <v>2351</v>
      </c>
      <c r="E1440" s="132" t="s">
        <v>2352</v>
      </c>
      <c r="F1440" s="132" t="s">
        <v>1087</v>
      </c>
      <c r="G1440" s="133">
        <v>2000</v>
      </c>
      <c r="H1440" s="132">
        <v>1990</v>
      </c>
      <c r="I1440" s="134">
        <v>40725</v>
      </c>
      <c r="J1440" s="135"/>
    </row>
    <row r="1441" spans="1:10" ht="16.5" customHeight="1" x14ac:dyDescent="0.25">
      <c r="A1441" s="130" t="s">
        <v>8286</v>
      </c>
      <c r="B1441" s="131" t="str">
        <f t="shared" si="22"/>
        <v>05590 - Residence #3</v>
      </c>
      <c r="C1441" s="132" t="s">
        <v>2231</v>
      </c>
      <c r="D1441" s="132" t="s">
        <v>2353</v>
      </c>
      <c r="E1441" s="132" t="s">
        <v>2354</v>
      </c>
      <c r="F1441" s="132" t="s">
        <v>1087</v>
      </c>
      <c r="G1441" s="133">
        <v>2000</v>
      </c>
      <c r="H1441" s="132">
        <v>1990</v>
      </c>
      <c r="I1441" s="134">
        <v>40725</v>
      </c>
      <c r="J1441" s="135"/>
    </row>
    <row r="1442" spans="1:10" ht="16.5" customHeight="1" x14ac:dyDescent="0.25">
      <c r="A1442" s="130" t="s">
        <v>8287</v>
      </c>
      <c r="B1442" s="131" t="str">
        <f t="shared" si="22"/>
        <v>05591 - Residence #1</v>
      </c>
      <c r="C1442" s="132" t="s">
        <v>2231</v>
      </c>
      <c r="D1442" s="132" t="s">
        <v>2355</v>
      </c>
      <c r="E1442" s="132" t="s">
        <v>2356</v>
      </c>
      <c r="F1442" s="132" t="s">
        <v>1087</v>
      </c>
      <c r="G1442" s="133">
        <v>2000</v>
      </c>
      <c r="H1442" s="132">
        <v>1990</v>
      </c>
      <c r="I1442" s="134">
        <v>40725</v>
      </c>
      <c r="J1442" s="135"/>
    </row>
    <row r="1443" spans="1:10" ht="16.5" customHeight="1" x14ac:dyDescent="0.25">
      <c r="A1443" s="130" t="s">
        <v>8288</v>
      </c>
      <c r="B1443" s="131" t="str">
        <f t="shared" si="22"/>
        <v>05592 - Fisheries Warehouse</v>
      </c>
      <c r="C1443" s="132" t="s">
        <v>2231</v>
      </c>
      <c r="D1443" s="132" t="s">
        <v>2357</v>
      </c>
      <c r="E1443" s="132" t="s">
        <v>2358</v>
      </c>
      <c r="F1443" s="132" t="s">
        <v>1087</v>
      </c>
      <c r="G1443" s="133">
        <v>3200</v>
      </c>
      <c r="H1443" s="132">
        <v>1988</v>
      </c>
      <c r="I1443" s="134">
        <v>40725</v>
      </c>
      <c r="J1443" s="135"/>
    </row>
    <row r="1444" spans="1:10" ht="16.5" customHeight="1" x14ac:dyDescent="0.25">
      <c r="A1444" s="130" t="s">
        <v>8289</v>
      </c>
      <c r="B1444" s="131" t="str">
        <f t="shared" si="22"/>
        <v>05596 - Bear Lake Office Trailer (See Record #5001)</v>
      </c>
      <c r="C1444" s="132" t="s">
        <v>2231</v>
      </c>
      <c r="D1444" s="132" t="s">
        <v>2359</v>
      </c>
      <c r="E1444" s="132" t="s">
        <v>2303</v>
      </c>
      <c r="F1444" s="132" t="s">
        <v>1048</v>
      </c>
      <c r="G1444" s="133">
        <v>660</v>
      </c>
      <c r="H1444" s="132">
        <v>1978</v>
      </c>
      <c r="I1444" s="134">
        <v>40725</v>
      </c>
      <c r="J1444" s="135"/>
    </row>
    <row r="1445" spans="1:10" ht="16.5" customHeight="1" x14ac:dyDescent="0.25">
      <c r="A1445" s="130" t="s">
        <v>8290</v>
      </c>
      <c r="B1445" s="131" t="str">
        <f t="shared" si="22"/>
        <v>05597 - Bear Lake Project Metal Garage</v>
      </c>
      <c r="C1445" s="132" t="s">
        <v>2231</v>
      </c>
      <c r="D1445" s="132" t="s">
        <v>2360</v>
      </c>
      <c r="E1445" s="132" t="s">
        <v>2303</v>
      </c>
      <c r="F1445" s="132" t="s">
        <v>1048</v>
      </c>
      <c r="G1445" s="133">
        <v>480</v>
      </c>
      <c r="H1445" s="132">
        <v>1978</v>
      </c>
      <c r="I1445" s="134">
        <v>40725</v>
      </c>
      <c r="J1445" s="135"/>
    </row>
    <row r="1446" spans="1:10" ht="16.5" customHeight="1" x14ac:dyDescent="0.25">
      <c r="A1446" s="130" t="s">
        <v>8291</v>
      </c>
      <c r="B1446" s="131" t="str">
        <f t="shared" si="22"/>
        <v>05598 - Bear Lake Project Shed</v>
      </c>
      <c r="C1446" s="132" t="s">
        <v>2231</v>
      </c>
      <c r="D1446" s="132" t="s">
        <v>2361</v>
      </c>
      <c r="E1446" s="132" t="s">
        <v>2303</v>
      </c>
      <c r="F1446" s="132" t="s">
        <v>1048</v>
      </c>
      <c r="G1446" s="133">
        <v>100</v>
      </c>
      <c r="H1446" s="132">
        <v>1978</v>
      </c>
      <c r="I1446" s="134">
        <v>40725</v>
      </c>
      <c r="J1446" s="135"/>
    </row>
    <row r="1447" spans="1:10" ht="16.5" customHeight="1" x14ac:dyDescent="0.25">
      <c r="A1447" s="130" t="s">
        <v>8292</v>
      </c>
      <c r="B1447" s="131" t="str">
        <f t="shared" si="22"/>
        <v>05599 - Strawberry Boat Shed</v>
      </c>
      <c r="C1447" s="132" t="s">
        <v>2231</v>
      </c>
      <c r="D1447" s="132" t="s">
        <v>2362</v>
      </c>
      <c r="E1447" s="132" t="s">
        <v>2363</v>
      </c>
      <c r="F1447" s="132" t="s">
        <v>1166</v>
      </c>
      <c r="G1447" s="133">
        <v>1600</v>
      </c>
      <c r="H1447" s="132">
        <v>1978</v>
      </c>
      <c r="I1447" s="134">
        <v>40725</v>
      </c>
      <c r="J1447" s="135"/>
    </row>
    <row r="1448" spans="1:10" ht="16.5" customHeight="1" x14ac:dyDescent="0.25">
      <c r="A1448" s="130" t="s">
        <v>8293</v>
      </c>
      <c r="B1448" s="131" t="str">
        <f t="shared" si="22"/>
        <v>05601 - Storage Building</v>
      </c>
      <c r="C1448" s="132" t="s">
        <v>2231</v>
      </c>
      <c r="D1448" s="132" t="s">
        <v>1829</v>
      </c>
      <c r="E1448" s="132" t="s">
        <v>2236</v>
      </c>
      <c r="F1448" s="132" t="s">
        <v>149</v>
      </c>
      <c r="G1448" s="133">
        <v>80</v>
      </c>
      <c r="H1448" s="132">
        <v>1978</v>
      </c>
      <c r="I1448" s="134">
        <v>40725</v>
      </c>
      <c r="J1448" s="135"/>
    </row>
    <row r="1449" spans="1:10" ht="16.5" customHeight="1" x14ac:dyDescent="0.25">
      <c r="A1449" s="130" t="s">
        <v>8294</v>
      </c>
      <c r="B1449" s="131" t="str">
        <f t="shared" si="22"/>
        <v>05604 - Superintendent's New Residence (frame)</v>
      </c>
      <c r="C1449" s="132" t="s">
        <v>2231</v>
      </c>
      <c r="D1449" s="132" t="s">
        <v>2364</v>
      </c>
      <c r="E1449" s="132" t="s">
        <v>2236</v>
      </c>
      <c r="F1449" s="132" t="s">
        <v>149</v>
      </c>
      <c r="G1449" s="133">
        <v>1204</v>
      </c>
      <c r="H1449" s="132">
        <v>1978</v>
      </c>
      <c r="I1449" s="134">
        <v>40725</v>
      </c>
      <c r="J1449" s="135"/>
    </row>
    <row r="1450" spans="1:10" ht="16.5" customHeight="1" x14ac:dyDescent="0.25">
      <c r="A1450" s="130" t="s">
        <v>8295</v>
      </c>
      <c r="B1450" s="131" t="str">
        <f t="shared" si="22"/>
        <v>05605 - Experiment Station</v>
      </c>
      <c r="C1450" s="132" t="s">
        <v>2231</v>
      </c>
      <c r="D1450" s="132" t="s">
        <v>2365</v>
      </c>
      <c r="E1450" s="132" t="s">
        <v>2236</v>
      </c>
      <c r="F1450" s="132" t="s">
        <v>149</v>
      </c>
      <c r="G1450" s="133">
        <v>4606</v>
      </c>
      <c r="H1450" s="132">
        <v>1978</v>
      </c>
      <c r="I1450" s="134">
        <v>40725</v>
      </c>
      <c r="J1450" s="135"/>
    </row>
    <row r="1451" spans="1:10" ht="16.5" customHeight="1" x14ac:dyDescent="0.25">
      <c r="A1451" s="130" t="s">
        <v>8296</v>
      </c>
      <c r="B1451" s="131" t="str">
        <f t="shared" si="22"/>
        <v>05607 - Shop (Feed House)</v>
      </c>
      <c r="C1451" s="132" t="s">
        <v>2231</v>
      </c>
      <c r="D1451" s="132" t="s">
        <v>2366</v>
      </c>
      <c r="E1451" s="132" t="s">
        <v>2236</v>
      </c>
      <c r="F1451" s="132" t="s">
        <v>149</v>
      </c>
      <c r="G1451" s="133">
        <v>666</v>
      </c>
      <c r="H1451" s="132">
        <v>1978</v>
      </c>
      <c r="I1451" s="134">
        <v>40725</v>
      </c>
      <c r="J1451" s="135"/>
    </row>
    <row r="1452" spans="1:10" ht="16.5" customHeight="1" x14ac:dyDescent="0.25">
      <c r="A1452" s="130" t="s">
        <v>8297</v>
      </c>
      <c r="B1452" s="131" t="str">
        <f t="shared" si="22"/>
        <v>05609 - Indian Peaks Cabin</v>
      </c>
      <c r="C1452" s="132" t="s">
        <v>2231</v>
      </c>
      <c r="D1452" s="132" t="s">
        <v>2367</v>
      </c>
      <c r="E1452" s="132" t="s">
        <v>2368</v>
      </c>
      <c r="F1452" s="132" t="s">
        <v>315</v>
      </c>
      <c r="G1452" s="133">
        <v>320</v>
      </c>
      <c r="H1452" s="132">
        <v>1978</v>
      </c>
      <c r="I1452" s="134">
        <v>40725</v>
      </c>
      <c r="J1452" s="135"/>
    </row>
    <row r="1453" spans="1:10" ht="16.5" customHeight="1" x14ac:dyDescent="0.25">
      <c r="A1453" s="130" t="s">
        <v>8298</v>
      </c>
      <c r="B1453" s="131" t="str">
        <f t="shared" si="22"/>
        <v>07268 - June Sucker Facility</v>
      </c>
      <c r="C1453" s="132" t="s">
        <v>2231</v>
      </c>
      <c r="D1453" s="132" t="s">
        <v>2369</v>
      </c>
      <c r="E1453" s="132" t="s">
        <v>2236</v>
      </c>
      <c r="F1453" s="132" t="s">
        <v>149</v>
      </c>
      <c r="G1453" s="133">
        <v>560</v>
      </c>
      <c r="H1453" s="132">
        <v>1994</v>
      </c>
      <c r="I1453" s="134">
        <v>40725</v>
      </c>
      <c r="J1453" s="135"/>
    </row>
    <row r="1454" spans="1:10" ht="16.5" customHeight="1" x14ac:dyDescent="0.25">
      <c r="A1454" s="130" t="s">
        <v>8299</v>
      </c>
      <c r="B1454" s="131" t="str">
        <f t="shared" si="22"/>
        <v>07314 - She Canyon Cabin</v>
      </c>
      <c r="C1454" s="132" t="s">
        <v>2231</v>
      </c>
      <c r="D1454" s="132" t="s">
        <v>2370</v>
      </c>
      <c r="E1454" s="132" t="s">
        <v>2371</v>
      </c>
      <c r="F1454" s="132" t="s">
        <v>2372</v>
      </c>
      <c r="G1454" s="133">
        <v>320</v>
      </c>
      <c r="H1454" s="132">
        <v>1930</v>
      </c>
      <c r="I1454" s="134">
        <v>40725</v>
      </c>
      <c r="J1454" s="135"/>
    </row>
    <row r="1455" spans="1:10" ht="16.5" customHeight="1" x14ac:dyDescent="0.25">
      <c r="A1455" s="130" t="s">
        <v>8300</v>
      </c>
      <c r="B1455" s="131" t="str">
        <f t="shared" si="22"/>
        <v>07315 - Bogart Cabin</v>
      </c>
      <c r="C1455" s="132" t="s">
        <v>2231</v>
      </c>
      <c r="D1455" s="132" t="s">
        <v>2373</v>
      </c>
      <c r="E1455" s="132" t="s">
        <v>2374</v>
      </c>
      <c r="F1455" s="132" t="s">
        <v>2372</v>
      </c>
      <c r="G1455" s="133">
        <v>500</v>
      </c>
      <c r="H1455" s="132">
        <v>1940</v>
      </c>
      <c r="I1455" s="134">
        <v>40725</v>
      </c>
      <c r="J1455" s="135"/>
    </row>
    <row r="1456" spans="1:10" ht="16.5" customHeight="1" x14ac:dyDescent="0.25">
      <c r="A1456" s="130" t="s">
        <v>8301</v>
      </c>
      <c r="B1456" s="131" t="str">
        <f t="shared" si="22"/>
        <v>07320 - Atchee Ridge Cabin</v>
      </c>
      <c r="C1456" s="132" t="s">
        <v>2231</v>
      </c>
      <c r="D1456" s="132" t="s">
        <v>2375</v>
      </c>
      <c r="E1456" s="132" t="s">
        <v>2376</v>
      </c>
      <c r="F1456" s="132" t="s">
        <v>2372</v>
      </c>
      <c r="G1456" s="133">
        <v>320</v>
      </c>
      <c r="H1456" s="132">
        <v>1978</v>
      </c>
      <c r="I1456" s="134">
        <v>40725</v>
      </c>
      <c r="J1456" s="135"/>
    </row>
    <row r="1457" spans="1:10" ht="16.5" customHeight="1" x14ac:dyDescent="0.25">
      <c r="A1457" s="130" t="s">
        <v>8302</v>
      </c>
      <c r="B1457" s="131" t="str">
        <f t="shared" si="22"/>
        <v>07322 - Ranch House @ Nash</v>
      </c>
      <c r="C1457" s="132" t="s">
        <v>2231</v>
      </c>
      <c r="D1457" s="132" t="s">
        <v>2377</v>
      </c>
      <c r="E1457" s="132" t="s">
        <v>2378</v>
      </c>
      <c r="F1457" s="132" t="s">
        <v>2379</v>
      </c>
      <c r="G1457" s="133">
        <v>3000</v>
      </c>
      <c r="H1457" s="132">
        <v>1994</v>
      </c>
      <c r="I1457" s="134">
        <v>40725</v>
      </c>
      <c r="J1457" s="135"/>
    </row>
    <row r="1458" spans="1:10" ht="16.5" customHeight="1" x14ac:dyDescent="0.25">
      <c r="A1458" s="130" t="s">
        <v>8303</v>
      </c>
      <c r="B1458" s="131" t="str">
        <f t="shared" si="22"/>
        <v>07323 - Double wide @ Nash</v>
      </c>
      <c r="C1458" s="132" t="s">
        <v>2231</v>
      </c>
      <c r="D1458" s="132" t="s">
        <v>2380</v>
      </c>
      <c r="E1458" s="132" t="s">
        <v>2378</v>
      </c>
      <c r="F1458" s="132" t="s">
        <v>2379</v>
      </c>
      <c r="G1458" s="133">
        <v>1612</v>
      </c>
      <c r="H1458" s="132">
        <v>1994</v>
      </c>
      <c r="I1458" s="134">
        <v>40725</v>
      </c>
      <c r="J1458" s="135"/>
    </row>
    <row r="1459" spans="1:10" ht="16.5" customHeight="1" x14ac:dyDescent="0.25">
      <c r="A1459" s="130" t="s">
        <v>8304</v>
      </c>
      <c r="B1459" s="131" t="str">
        <f t="shared" si="22"/>
        <v>07324 - Bunkhouse @ Nash</v>
      </c>
      <c r="C1459" s="132" t="s">
        <v>2231</v>
      </c>
      <c r="D1459" s="132" t="s">
        <v>2381</v>
      </c>
      <c r="E1459" s="132" t="s">
        <v>2378</v>
      </c>
      <c r="F1459" s="132" t="s">
        <v>2379</v>
      </c>
      <c r="G1459" s="133">
        <v>750</v>
      </c>
      <c r="H1459" s="132">
        <v>1994</v>
      </c>
      <c r="I1459" s="134">
        <v>40725</v>
      </c>
      <c r="J1459" s="135"/>
    </row>
    <row r="1460" spans="1:10" ht="16.5" customHeight="1" x14ac:dyDescent="0.25">
      <c r="A1460" s="130" t="s">
        <v>8305</v>
      </c>
      <c r="B1460" s="131" t="str">
        <f t="shared" si="22"/>
        <v>07327 - Elk Ridge Cabin</v>
      </c>
      <c r="C1460" s="132" t="s">
        <v>2231</v>
      </c>
      <c r="D1460" s="132" t="s">
        <v>2382</v>
      </c>
      <c r="E1460" s="132" t="s">
        <v>2383</v>
      </c>
      <c r="F1460" s="132" t="s">
        <v>2384</v>
      </c>
      <c r="G1460" s="133">
        <v>320</v>
      </c>
      <c r="H1460" s="132">
        <v>1994</v>
      </c>
      <c r="I1460" s="134">
        <v>40725</v>
      </c>
      <c r="J1460" s="135"/>
    </row>
    <row r="1461" spans="1:10" ht="16.5" customHeight="1" x14ac:dyDescent="0.25">
      <c r="A1461" s="130" t="s">
        <v>8306</v>
      </c>
      <c r="B1461" s="131" t="str">
        <f t="shared" si="22"/>
        <v>07328 - Pine Ridge Cabin</v>
      </c>
      <c r="C1461" s="132" t="s">
        <v>2231</v>
      </c>
      <c r="D1461" s="132" t="s">
        <v>2385</v>
      </c>
      <c r="E1461" s="132" t="s">
        <v>2386</v>
      </c>
      <c r="F1461" s="132" t="s">
        <v>2387</v>
      </c>
      <c r="G1461" s="133">
        <v>320</v>
      </c>
      <c r="H1461" s="132">
        <v>1994</v>
      </c>
      <c r="I1461" s="134">
        <v>40725</v>
      </c>
      <c r="J1461" s="135"/>
    </row>
    <row r="1462" spans="1:10" ht="16.5" customHeight="1" x14ac:dyDescent="0.25">
      <c r="A1462" s="130" t="s">
        <v>8307</v>
      </c>
      <c r="B1462" s="131" t="str">
        <f t="shared" si="22"/>
        <v>07329 - Dolores Triangle Cabin</v>
      </c>
      <c r="C1462" s="132" t="s">
        <v>2231</v>
      </c>
      <c r="D1462" s="132" t="s">
        <v>2388</v>
      </c>
      <c r="E1462" s="132" t="s">
        <v>2389</v>
      </c>
      <c r="F1462" s="132" t="s">
        <v>143</v>
      </c>
      <c r="G1462" s="133">
        <v>320</v>
      </c>
      <c r="H1462" s="132">
        <v>1994</v>
      </c>
      <c r="I1462" s="134">
        <v>40725</v>
      </c>
      <c r="J1462" s="135"/>
    </row>
    <row r="1463" spans="1:10" ht="16.5" customHeight="1" x14ac:dyDescent="0.25">
      <c r="A1463" s="130" t="s">
        <v>8308</v>
      </c>
      <c r="B1463" s="131" t="str">
        <f t="shared" si="22"/>
        <v>07330 - Garage &amp; Shop</v>
      </c>
      <c r="C1463" s="132" t="s">
        <v>2231</v>
      </c>
      <c r="D1463" s="132" t="s">
        <v>2390</v>
      </c>
      <c r="E1463" s="132" t="s">
        <v>2391</v>
      </c>
      <c r="F1463" s="132" t="s">
        <v>2296</v>
      </c>
      <c r="G1463" s="133">
        <v>1000</v>
      </c>
      <c r="H1463" s="132">
        <v>1994</v>
      </c>
      <c r="I1463" s="134">
        <v>40725</v>
      </c>
      <c r="J1463" s="135"/>
    </row>
    <row r="1464" spans="1:10" ht="16.5" customHeight="1" x14ac:dyDescent="0.25">
      <c r="A1464" s="130" t="s">
        <v>8309</v>
      </c>
      <c r="B1464" s="131" t="str">
        <f t="shared" si="22"/>
        <v>07339 - Superintendent's Residence</v>
      </c>
      <c r="C1464" s="132" t="s">
        <v>2231</v>
      </c>
      <c r="D1464" s="132" t="s">
        <v>2392</v>
      </c>
      <c r="E1464" s="132" t="s">
        <v>2391</v>
      </c>
      <c r="F1464" s="132" t="s">
        <v>2296</v>
      </c>
      <c r="G1464" s="133">
        <v>1300</v>
      </c>
      <c r="H1464" s="132">
        <v>1994</v>
      </c>
      <c r="I1464" s="134">
        <v>40725</v>
      </c>
      <c r="J1464" s="135"/>
    </row>
    <row r="1465" spans="1:10" ht="16.5" customHeight="1" x14ac:dyDescent="0.25">
      <c r="A1465" s="130" t="s">
        <v>8310</v>
      </c>
      <c r="B1465" s="131" t="str">
        <f t="shared" si="22"/>
        <v>07365 - Utility Building</v>
      </c>
      <c r="C1465" s="132" t="s">
        <v>2231</v>
      </c>
      <c r="D1465" s="132" t="s">
        <v>2393</v>
      </c>
      <c r="E1465" s="132" t="s">
        <v>2255</v>
      </c>
      <c r="F1465" s="132" t="s">
        <v>2256</v>
      </c>
      <c r="G1465" s="133">
        <v>440</v>
      </c>
      <c r="H1465" s="132">
        <v>1991</v>
      </c>
      <c r="I1465" s="134">
        <v>40725</v>
      </c>
      <c r="J1465" s="135"/>
    </row>
    <row r="1466" spans="1:10" ht="16.5" customHeight="1" x14ac:dyDescent="0.25">
      <c r="A1466" s="130" t="s">
        <v>8311</v>
      </c>
      <c r="B1466" s="131" t="str">
        <f t="shared" si="22"/>
        <v>07415 - Hatt Ranch House</v>
      </c>
      <c r="C1466" s="132" t="s">
        <v>2231</v>
      </c>
      <c r="D1466" s="132" t="s">
        <v>2394</v>
      </c>
      <c r="E1466" s="132" t="s">
        <v>2395</v>
      </c>
      <c r="F1466" s="132" t="s">
        <v>2396</v>
      </c>
      <c r="G1466" s="133">
        <v>1544</v>
      </c>
      <c r="H1466" s="132">
        <v>1980</v>
      </c>
      <c r="I1466" s="134">
        <v>40725</v>
      </c>
      <c r="J1466" s="135"/>
    </row>
    <row r="1467" spans="1:10" ht="16.5" customHeight="1" x14ac:dyDescent="0.25">
      <c r="A1467" s="130" t="s">
        <v>8312</v>
      </c>
      <c r="B1467" s="131" t="str">
        <f t="shared" si="22"/>
        <v>07416 - East Hatchery House</v>
      </c>
      <c r="C1467" s="132" t="s">
        <v>2231</v>
      </c>
      <c r="D1467" s="132" t="s">
        <v>2397</v>
      </c>
      <c r="E1467" s="132" t="s">
        <v>2398</v>
      </c>
      <c r="F1467" s="132" t="s">
        <v>1124</v>
      </c>
      <c r="G1467" s="133">
        <v>2700</v>
      </c>
      <c r="H1467" s="132">
        <v>1994</v>
      </c>
      <c r="I1467" s="134">
        <v>40725</v>
      </c>
      <c r="J1467" s="135"/>
    </row>
    <row r="1468" spans="1:10" ht="16.5" customHeight="1" x14ac:dyDescent="0.25">
      <c r="A1468" s="130" t="s">
        <v>8313</v>
      </c>
      <c r="B1468" s="131" t="str">
        <f t="shared" si="22"/>
        <v>07477 - Cache Valley Hunter Ed</v>
      </c>
      <c r="C1468" s="132" t="s">
        <v>2231</v>
      </c>
      <c r="D1468" s="132" t="s">
        <v>2399</v>
      </c>
      <c r="E1468" s="132" t="s">
        <v>2400</v>
      </c>
      <c r="F1468" s="132" t="s">
        <v>149</v>
      </c>
      <c r="G1468" s="133">
        <v>14500</v>
      </c>
      <c r="H1468" s="132">
        <v>1994</v>
      </c>
      <c r="I1468" s="134">
        <v>40725</v>
      </c>
      <c r="J1468" s="135"/>
    </row>
    <row r="1469" spans="1:10" ht="16.5" customHeight="1" x14ac:dyDescent="0.25">
      <c r="A1469" s="130" t="s">
        <v>8314</v>
      </c>
      <c r="B1469" s="131" t="str">
        <f t="shared" si="22"/>
        <v>07915 - Cache Valley Hunter Ed-Structures</v>
      </c>
      <c r="C1469" s="132" t="s">
        <v>2231</v>
      </c>
      <c r="D1469" s="132" t="s">
        <v>2401</v>
      </c>
      <c r="E1469" s="132" t="s">
        <v>2402</v>
      </c>
      <c r="F1469" s="132" t="s">
        <v>149</v>
      </c>
      <c r="G1469" s="133">
        <v>150</v>
      </c>
      <c r="H1469" s="132">
        <v>1986</v>
      </c>
      <c r="I1469" s="134">
        <v>40725</v>
      </c>
      <c r="J1469" s="135"/>
    </row>
    <row r="1470" spans="1:10" ht="16.5" customHeight="1" x14ac:dyDescent="0.25">
      <c r="A1470" s="130" t="s">
        <v>8315</v>
      </c>
      <c r="B1470" s="131" t="str">
        <f t="shared" si="22"/>
        <v>08248 - Shooting Sports Storage/valued by HE</v>
      </c>
      <c r="C1470" s="132" t="s">
        <v>2231</v>
      </c>
      <c r="D1470" s="132" t="s">
        <v>2403</v>
      </c>
      <c r="E1470" s="132" t="s">
        <v>2306</v>
      </c>
      <c r="F1470" s="132" t="s">
        <v>145</v>
      </c>
      <c r="G1470" s="133">
        <v>600</v>
      </c>
      <c r="H1470" s="132">
        <v>1989</v>
      </c>
      <c r="I1470" s="134">
        <v>40725</v>
      </c>
      <c r="J1470" s="135"/>
    </row>
    <row r="1471" spans="1:10" ht="16.5" customHeight="1" x14ac:dyDescent="0.25">
      <c r="A1471" s="130" t="s">
        <v>8316</v>
      </c>
      <c r="B1471" s="131" t="str">
        <f t="shared" si="22"/>
        <v>08249 - Lee Kay Shooting Range Trap Buildings</v>
      </c>
      <c r="C1471" s="132" t="s">
        <v>2231</v>
      </c>
      <c r="D1471" s="132" t="s">
        <v>2404</v>
      </c>
      <c r="E1471" s="132" t="s">
        <v>2405</v>
      </c>
      <c r="F1471" s="132" t="s">
        <v>145</v>
      </c>
      <c r="G1471" s="133">
        <v>768</v>
      </c>
      <c r="H1471" s="132">
        <v>1996</v>
      </c>
      <c r="I1471" s="134">
        <v>40725</v>
      </c>
      <c r="J1471" s="135"/>
    </row>
    <row r="1472" spans="1:10" ht="16.5" customHeight="1" x14ac:dyDescent="0.25">
      <c r="A1472" s="130" t="s">
        <v>8317</v>
      </c>
      <c r="B1472" s="131" t="str">
        <f t="shared" si="22"/>
        <v>08250 - Skeet Houses</v>
      </c>
      <c r="C1472" s="132" t="s">
        <v>2231</v>
      </c>
      <c r="D1472" s="132" t="s">
        <v>2406</v>
      </c>
      <c r="E1472" s="132" t="s">
        <v>2405</v>
      </c>
      <c r="F1472" s="132" t="s">
        <v>145</v>
      </c>
      <c r="G1472" s="133">
        <v>640</v>
      </c>
      <c r="H1472" s="132">
        <v>1996</v>
      </c>
      <c r="I1472" s="134">
        <v>40725</v>
      </c>
      <c r="J1472" s="135"/>
    </row>
    <row r="1473" spans="1:10" ht="16.5" customHeight="1" x14ac:dyDescent="0.25">
      <c r="A1473" s="130" t="s">
        <v>8318</v>
      </c>
      <c r="B1473" s="131" t="str">
        <f t="shared" si="22"/>
        <v>08251 - East Restroom Building (Lee Kay Center)</v>
      </c>
      <c r="C1473" s="132" t="s">
        <v>2231</v>
      </c>
      <c r="D1473" s="132" t="s">
        <v>2407</v>
      </c>
      <c r="E1473" s="132" t="s">
        <v>2405</v>
      </c>
      <c r="F1473" s="132" t="s">
        <v>145</v>
      </c>
      <c r="G1473" s="133">
        <v>672</v>
      </c>
      <c r="H1473" s="132">
        <v>1996</v>
      </c>
      <c r="I1473" s="134">
        <v>40725</v>
      </c>
      <c r="J1473" s="135"/>
    </row>
    <row r="1474" spans="1:10" ht="16.5" customHeight="1" x14ac:dyDescent="0.25">
      <c r="A1474" s="130" t="s">
        <v>8319</v>
      </c>
      <c r="B1474" s="131" t="str">
        <f t="shared" si="22"/>
        <v>08252 - Construction &amp; Maintenance Shop</v>
      </c>
      <c r="C1474" s="132" t="s">
        <v>2231</v>
      </c>
      <c r="D1474" s="132" t="s">
        <v>2408</v>
      </c>
      <c r="E1474" s="132" t="s">
        <v>2409</v>
      </c>
      <c r="F1474" s="132" t="s">
        <v>280</v>
      </c>
      <c r="G1474" s="133">
        <v>2640</v>
      </c>
      <c r="H1474" s="132">
        <v>1992</v>
      </c>
      <c r="I1474" s="134">
        <v>40725</v>
      </c>
      <c r="J1474" s="135"/>
    </row>
    <row r="1475" spans="1:10" ht="16.5" customHeight="1" x14ac:dyDescent="0.25">
      <c r="A1475" s="130" t="s">
        <v>8320</v>
      </c>
      <c r="B1475" s="131" t="str">
        <f t="shared" si="22"/>
        <v>08253 - Grainary</v>
      </c>
      <c r="C1475" s="132" t="s">
        <v>2231</v>
      </c>
      <c r="D1475" s="132" t="s">
        <v>2410</v>
      </c>
      <c r="E1475" s="132" t="s">
        <v>2411</v>
      </c>
      <c r="F1475" s="132" t="s">
        <v>726</v>
      </c>
      <c r="G1475" s="133">
        <v>120</v>
      </c>
      <c r="H1475" s="132">
        <v>1996</v>
      </c>
      <c r="I1475" s="134">
        <v>40725</v>
      </c>
      <c r="J1475" s="135"/>
    </row>
    <row r="1476" spans="1:10" ht="16.5" customHeight="1" x14ac:dyDescent="0.25">
      <c r="A1476" s="130" t="s">
        <v>8321</v>
      </c>
      <c r="B1476" s="131" t="str">
        <f t="shared" ref="B1476:B1539" si="23">_xlfn.CONCAT(A1476," - ",D1476)</f>
        <v>08254 - Covered Equipment Storage</v>
      </c>
      <c r="C1476" s="132" t="s">
        <v>2231</v>
      </c>
      <c r="D1476" s="132" t="s">
        <v>2412</v>
      </c>
      <c r="E1476" s="132" t="s">
        <v>2411</v>
      </c>
      <c r="F1476" s="132" t="s">
        <v>726</v>
      </c>
      <c r="G1476" s="133">
        <v>3200</v>
      </c>
      <c r="H1476" s="132">
        <v>1980</v>
      </c>
      <c r="I1476" s="134">
        <v>40725</v>
      </c>
      <c r="J1476" s="135"/>
    </row>
    <row r="1477" spans="1:10" ht="16.5" customHeight="1" x14ac:dyDescent="0.25">
      <c r="A1477" s="130" t="s">
        <v>8322</v>
      </c>
      <c r="B1477" s="131" t="str">
        <f t="shared" si="23"/>
        <v>08255 - Superintendent's Garage</v>
      </c>
      <c r="C1477" s="132" t="s">
        <v>2231</v>
      </c>
      <c r="D1477" s="132" t="s">
        <v>2413</v>
      </c>
      <c r="E1477" s="132" t="s">
        <v>2414</v>
      </c>
      <c r="F1477" s="132" t="s">
        <v>2259</v>
      </c>
      <c r="G1477" s="133">
        <v>400</v>
      </c>
      <c r="H1477" s="132">
        <v>1996</v>
      </c>
      <c r="I1477" s="134">
        <v>40725</v>
      </c>
      <c r="J1477" s="135"/>
    </row>
    <row r="1478" spans="1:10" ht="16.5" customHeight="1" x14ac:dyDescent="0.25">
      <c r="A1478" s="130" t="s">
        <v>8323</v>
      </c>
      <c r="B1478" s="131" t="str">
        <f t="shared" si="23"/>
        <v>08312 - Tack House Storage Building</v>
      </c>
      <c r="C1478" s="132" t="s">
        <v>2231</v>
      </c>
      <c r="D1478" s="132" t="s">
        <v>2415</v>
      </c>
      <c r="E1478" s="132" t="s">
        <v>2416</v>
      </c>
      <c r="F1478" s="132" t="s">
        <v>2267</v>
      </c>
      <c r="G1478" s="133">
        <v>100</v>
      </c>
      <c r="H1478" s="132">
        <v>1996</v>
      </c>
      <c r="I1478" s="134">
        <v>40725</v>
      </c>
      <c r="J1478" s="135"/>
    </row>
    <row r="1479" spans="1:10" ht="16.5" customHeight="1" x14ac:dyDescent="0.25">
      <c r="A1479" s="130" t="s">
        <v>8324</v>
      </c>
      <c r="B1479" s="131" t="str">
        <f t="shared" si="23"/>
        <v>08313 - Shed</v>
      </c>
      <c r="C1479" s="132" t="s">
        <v>2231</v>
      </c>
      <c r="D1479" s="132" t="s">
        <v>2417</v>
      </c>
      <c r="E1479" s="132" t="s">
        <v>2416</v>
      </c>
      <c r="F1479" s="132" t="s">
        <v>2267</v>
      </c>
      <c r="G1479" s="133">
        <v>100</v>
      </c>
      <c r="H1479" s="132">
        <v>1996</v>
      </c>
      <c r="I1479" s="134">
        <v>40725</v>
      </c>
      <c r="J1479" s="135"/>
    </row>
    <row r="1480" spans="1:10" ht="16.5" customHeight="1" x14ac:dyDescent="0.25">
      <c r="A1480" s="130" t="s">
        <v>8325</v>
      </c>
      <c r="B1480" s="131" t="str">
        <f t="shared" si="23"/>
        <v>08459 - Block Storage Shed</v>
      </c>
      <c r="C1480" s="132" t="s">
        <v>2231</v>
      </c>
      <c r="D1480" s="132" t="s">
        <v>2418</v>
      </c>
      <c r="E1480" s="132" t="s">
        <v>2419</v>
      </c>
      <c r="F1480" s="132" t="s">
        <v>2234</v>
      </c>
      <c r="G1480" s="133">
        <v>2200</v>
      </c>
      <c r="H1480" s="132">
        <v>1996</v>
      </c>
      <c r="I1480" s="134">
        <v>40725</v>
      </c>
      <c r="J1480" s="135"/>
    </row>
    <row r="1481" spans="1:10" ht="16.5" customHeight="1" x14ac:dyDescent="0.25">
      <c r="A1481" s="130" t="s">
        <v>8326</v>
      </c>
      <c r="B1481" s="131" t="str">
        <f t="shared" si="23"/>
        <v>08461 - Storage Shed</v>
      </c>
      <c r="C1481" s="132" t="s">
        <v>2231</v>
      </c>
      <c r="D1481" s="132" t="s">
        <v>1412</v>
      </c>
      <c r="E1481" s="132" t="s">
        <v>2419</v>
      </c>
      <c r="F1481" s="132" t="s">
        <v>2234</v>
      </c>
      <c r="G1481" s="133">
        <v>1026</v>
      </c>
      <c r="H1481" s="132">
        <v>1996</v>
      </c>
      <c r="I1481" s="134">
        <v>40725</v>
      </c>
      <c r="J1481" s="135"/>
    </row>
    <row r="1482" spans="1:10" ht="16.5" customHeight="1" x14ac:dyDescent="0.25">
      <c r="A1482" s="130" t="s">
        <v>8327</v>
      </c>
      <c r="B1482" s="131" t="str">
        <f t="shared" si="23"/>
        <v>08465 - Head Spring House</v>
      </c>
      <c r="C1482" s="132" t="s">
        <v>2231</v>
      </c>
      <c r="D1482" s="132" t="s">
        <v>2420</v>
      </c>
      <c r="E1482" s="132" t="s">
        <v>2266</v>
      </c>
      <c r="F1482" s="132" t="s">
        <v>2267</v>
      </c>
      <c r="G1482" s="133">
        <v>270</v>
      </c>
      <c r="H1482" s="132">
        <v>1972</v>
      </c>
      <c r="I1482" s="134">
        <v>40725</v>
      </c>
      <c r="J1482" s="135"/>
    </row>
    <row r="1483" spans="1:10" ht="16.5" customHeight="1" x14ac:dyDescent="0.25">
      <c r="A1483" s="130" t="s">
        <v>8328</v>
      </c>
      <c r="B1483" s="131" t="str">
        <f t="shared" si="23"/>
        <v>08466 - Barn/Garage</v>
      </c>
      <c r="C1483" s="132" t="s">
        <v>2231</v>
      </c>
      <c r="D1483" s="132" t="s">
        <v>2421</v>
      </c>
      <c r="E1483" s="132" t="s">
        <v>2422</v>
      </c>
      <c r="F1483" s="132" t="s">
        <v>2423</v>
      </c>
      <c r="G1483" s="133">
        <v>6000</v>
      </c>
      <c r="H1483" s="132">
        <v>1920</v>
      </c>
      <c r="I1483" s="134">
        <v>40725</v>
      </c>
      <c r="J1483" s="135"/>
    </row>
    <row r="1484" spans="1:10" ht="16.5" customHeight="1" x14ac:dyDescent="0.25">
      <c r="A1484" s="130" t="s">
        <v>8329</v>
      </c>
      <c r="B1484" s="131" t="str">
        <f t="shared" si="23"/>
        <v>08467 - McMillin Springs Cabin</v>
      </c>
      <c r="C1484" s="132" t="s">
        <v>2231</v>
      </c>
      <c r="D1484" s="132" t="s">
        <v>2424</v>
      </c>
      <c r="E1484" s="132" t="s">
        <v>2425</v>
      </c>
      <c r="F1484" s="132" t="s">
        <v>2426</v>
      </c>
      <c r="G1484" s="133">
        <v>320</v>
      </c>
      <c r="H1484" s="132">
        <v>1996</v>
      </c>
      <c r="I1484" s="134">
        <v>40725</v>
      </c>
      <c r="J1484" s="135"/>
    </row>
    <row r="1485" spans="1:10" ht="16.5" customHeight="1" x14ac:dyDescent="0.25">
      <c r="A1485" s="130" t="s">
        <v>8330</v>
      </c>
      <c r="B1485" s="131" t="str">
        <f t="shared" si="23"/>
        <v>08703 - Storage (5 Bay Aluminum)</v>
      </c>
      <c r="C1485" s="132" t="s">
        <v>2231</v>
      </c>
      <c r="D1485" s="132" t="s">
        <v>2427</v>
      </c>
      <c r="E1485" s="132" t="s">
        <v>945</v>
      </c>
      <c r="F1485" s="132" t="s">
        <v>398</v>
      </c>
      <c r="G1485" s="133">
        <v>3000</v>
      </c>
      <c r="H1485" s="132">
        <v>1998</v>
      </c>
      <c r="I1485" s="134">
        <v>40725</v>
      </c>
      <c r="J1485" s="135"/>
    </row>
    <row r="1486" spans="1:10" ht="16.5" customHeight="1" x14ac:dyDescent="0.25">
      <c r="A1486" s="130" t="s">
        <v>8331</v>
      </c>
      <c r="B1486" s="131" t="str">
        <f t="shared" si="23"/>
        <v>08704 - Open Bay Storage</v>
      </c>
      <c r="C1486" s="132" t="s">
        <v>2231</v>
      </c>
      <c r="D1486" s="132" t="s">
        <v>2428</v>
      </c>
      <c r="E1486" s="132" t="s">
        <v>945</v>
      </c>
      <c r="F1486" s="132" t="s">
        <v>398</v>
      </c>
      <c r="G1486" s="133">
        <v>3600</v>
      </c>
      <c r="H1486" s="132">
        <v>1998</v>
      </c>
      <c r="I1486" s="134">
        <v>40725</v>
      </c>
      <c r="J1486" s="135"/>
    </row>
    <row r="1487" spans="1:10" ht="16.5" customHeight="1" x14ac:dyDescent="0.25">
      <c r="A1487" s="130" t="s">
        <v>8332</v>
      </c>
      <c r="B1487" s="131" t="str">
        <f t="shared" si="23"/>
        <v>08705 - Dutch John Flaming Gorge</v>
      </c>
      <c r="C1487" s="132" t="s">
        <v>2231</v>
      </c>
      <c r="D1487" s="132" t="s">
        <v>2429</v>
      </c>
      <c r="E1487" s="132" t="s">
        <v>2430</v>
      </c>
      <c r="F1487" s="132" t="s">
        <v>1087</v>
      </c>
      <c r="G1487" s="133">
        <v>1200</v>
      </c>
      <c r="H1487" s="132">
        <v>1996</v>
      </c>
      <c r="I1487" s="134">
        <v>40725</v>
      </c>
      <c r="J1487" s="135"/>
    </row>
    <row r="1488" spans="1:10" ht="16.5" customHeight="1" x14ac:dyDescent="0.25">
      <c r="A1488" s="130" t="s">
        <v>8333</v>
      </c>
      <c r="B1488" s="131" t="str">
        <f t="shared" si="23"/>
        <v>08706 - LE Boat Storage</v>
      </c>
      <c r="C1488" s="132" t="s">
        <v>2231</v>
      </c>
      <c r="D1488" s="132" t="s">
        <v>2431</v>
      </c>
      <c r="E1488" s="132" t="s">
        <v>2430</v>
      </c>
      <c r="F1488" s="132" t="s">
        <v>1087</v>
      </c>
      <c r="G1488" s="133">
        <v>750</v>
      </c>
      <c r="H1488" s="132">
        <v>1998</v>
      </c>
      <c r="I1488" s="134">
        <v>40725</v>
      </c>
      <c r="J1488" s="135"/>
    </row>
    <row r="1489" spans="1:10" ht="16.5" customHeight="1" x14ac:dyDescent="0.25">
      <c r="A1489" s="130" t="s">
        <v>8334</v>
      </c>
      <c r="B1489" s="131" t="str">
        <f t="shared" si="23"/>
        <v>08707 - Office-Lab/Storage</v>
      </c>
      <c r="C1489" s="132" t="s">
        <v>2231</v>
      </c>
      <c r="D1489" s="132" t="s">
        <v>2432</v>
      </c>
      <c r="E1489" s="132" t="s">
        <v>2433</v>
      </c>
      <c r="F1489" s="132" t="s">
        <v>2434</v>
      </c>
      <c r="G1489" s="133">
        <v>875</v>
      </c>
      <c r="H1489" s="132">
        <v>1998</v>
      </c>
      <c r="I1489" s="134">
        <v>40725</v>
      </c>
      <c r="J1489" s="135"/>
    </row>
    <row r="1490" spans="1:10" ht="16.5" customHeight="1" x14ac:dyDescent="0.25">
      <c r="A1490" s="130" t="s">
        <v>8335</v>
      </c>
      <c r="B1490" s="131" t="str">
        <f t="shared" si="23"/>
        <v>08708 - Tack Room &amp; Coverage Storage</v>
      </c>
      <c r="C1490" s="132" t="s">
        <v>2231</v>
      </c>
      <c r="D1490" s="132" t="s">
        <v>2435</v>
      </c>
      <c r="E1490" s="132" t="s">
        <v>2238</v>
      </c>
      <c r="F1490" s="132" t="s">
        <v>1138</v>
      </c>
      <c r="G1490" s="133">
        <v>1000</v>
      </c>
      <c r="H1490" s="132">
        <v>1996</v>
      </c>
      <c r="I1490" s="134">
        <v>40725</v>
      </c>
      <c r="J1490" s="135"/>
    </row>
    <row r="1491" spans="1:10" ht="16.5" customHeight="1" x14ac:dyDescent="0.25">
      <c r="A1491" s="130" t="s">
        <v>8336</v>
      </c>
      <c r="B1491" s="131" t="str">
        <f t="shared" si="23"/>
        <v>08709 - Equipment Storage Building</v>
      </c>
      <c r="C1491" s="132" t="s">
        <v>2231</v>
      </c>
      <c r="D1491" s="132" t="s">
        <v>2436</v>
      </c>
      <c r="E1491" s="132" t="s">
        <v>2437</v>
      </c>
      <c r="F1491" s="132" t="s">
        <v>424</v>
      </c>
      <c r="G1491" s="133">
        <v>1200</v>
      </c>
      <c r="H1491" s="132">
        <v>1996</v>
      </c>
      <c r="I1491" s="134">
        <v>40725</v>
      </c>
      <c r="J1491" s="135"/>
    </row>
    <row r="1492" spans="1:10" ht="16.5" customHeight="1" x14ac:dyDescent="0.25">
      <c r="A1492" s="130" t="s">
        <v>8337</v>
      </c>
      <c r="B1492" s="131" t="str">
        <f t="shared" si="23"/>
        <v>08710 - Air Pump Building</v>
      </c>
      <c r="C1492" s="132" t="s">
        <v>2231</v>
      </c>
      <c r="D1492" s="132" t="s">
        <v>2438</v>
      </c>
      <c r="E1492" s="132" t="s">
        <v>2439</v>
      </c>
      <c r="F1492" s="132" t="s">
        <v>2256</v>
      </c>
      <c r="G1492" s="133">
        <v>180</v>
      </c>
      <c r="H1492" s="132">
        <v>1996</v>
      </c>
      <c r="I1492" s="134">
        <v>40725</v>
      </c>
      <c r="J1492" s="135"/>
    </row>
    <row r="1493" spans="1:10" ht="16.5" customHeight="1" x14ac:dyDescent="0.25">
      <c r="A1493" s="130" t="s">
        <v>8338</v>
      </c>
      <c r="B1493" s="131" t="str">
        <f t="shared" si="23"/>
        <v>08917 - Steel Hay Barn</v>
      </c>
      <c r="C1493" s="132" t="s">
        <v>2231</v>
      </c>
      <c r="D1493" s="132" t="s">
        <v>2440</v>
      </c>
      <c r="E1493" s="132" t="s">
        <v>2238</v>
      </c>
      <c r="F1493" s="132" t="s">
        <v>1138</v>
      </c>
      <c r="G1493" s="133">
        <v>1600</v>
      </c>
      <c r="H1493" s="132">
        <v>1996</v>
      </c>
      <c r="I1493" s="134">
        <v>40725</v>
      </c>
      <c r="J1493" s="135"/>
    </row>
    <row r="1494" spans="1:10" ht="16.5" customHeight="1" x14ac:dyDescent="0.25">
      <c r="A1494" s="130" t="s">
        <v>8339</v>
      </c>
      <c r="B1494" s="131" t="str">
        <f t="shared" si="23"/>
        <v>08920 - Walt Fitzgerald WMA Storage</v>
      </c>
      <c r="C1494" s="132" t="s">
        <v>2231</v>
      </c>
      <c r="D1494" s="132" t="s">
        <v>2441</v>
      </c>
      <c r="E1494" s="132" t="s">
        <v>2442</v>
      </c>
      <c r="F1494" s="132" t="s">
        <v>2443</v>
      </c>
      <c r="G1494" s="133">
        <v>8920</v>
      </c>
      <c r="H1494" s="132">
        <v>1992</v>
      </c>
      <c r="I1494" s="134">
        <v>40725</v>
      </c>
      <c r="J1494" s="135"/>
    </row>
    <row r="1495" spans="1:10" ht="16.5" customHeight="1" x14ac:dyDescent="0.25">
      <c r="A1495" s="130" t="s">
        <v>8340</v>
      </c>
      <c r="B1495" s="131" t="str">
        <f t="shared" si="23"/>
        <v>08972 - Cache Valley H/E Storage</v>
      </c>
      <c r="C1495" s="132" t="s">
        <v>2231</v>
      </c>
      <c r="D1495" s="132" t="s">
        <v>2444</v>
      </c>
      <c r="E1495" s="132" t="s">
        <v>2445</v>
      </c>
      <c r="F1495" s="132" t="s">
        <v>149</v>
      </c>
      <c r="G1495" s="133">
        <v>300</v>
      </c>
      <c r="H1495" s="132">
        <v>1996</v>
      </c>
      <c r="I1495" s="134">
        <v>40725</v>
      </c>
      <c r="J1495" s="135"/>
    </row>
    <row r="1496" spans="1:10" ht="16.5" customHeight="1" x14ac:dyDescent="0.25">
      <c r="A1496" s="130" t="s">
        <v>8341</v>
      </c>
      <c r="B1496" s="131" t="str">
        <f t="shared" si="23"/>
        <v>08973 - Cache Valley H/E Storage</v>
      </c>
      <c r="C1496" s="132" t="s">
        <v>2231</v>
      </c>
      <c r="D1496" s="132" t="s">
        <v>2444</v>
      </c>
      <c r="E1496" s="132" t="s">
        <v>2445</v>
      </c>
      <c r="F1496" s="132" t="s">
        <v>149</v>
      </c>
      <c r="G1496" s="133">
        <v>200</v>
      </c>
      <c r="H1496" s="132">
        <v>1996</v>
      </c>
      <c r="I1496" s="134">
        <v>40725</v>
      </c>
      <c r="J1496" s="135"/>
    </row>
    <row r="1497" spans="1:10" ht="16.5" customHeight="1" x14ac:dyDescent="0.25">
      <c r="A1497" s="130" t="s">
        <v>8342</v>
      </c>
      <c r="B1497" s="131" t="str">
        <f t="shared" si="23"/>
        <v>08974 - Cache Valley H/E Storage</v>
      </c>
      <c r="C1497" s="132" t="s">
        <v>2231</v>
      </c>
      <c r="D1497" s="132" t="s">
        <v>2444</v>
      </c>
      <c r="E1497" s="132" t="s">
        <v>2445</v>
      </c>
      <c r="F1497" s="132" t="s">
        <v>149</v>
      </c>
      <c r="G1497" s="133">
        <v>1800</v>
      </c>
      <c r="H1497" s="132">
        <v>1998</v>
      </c>
      <c r="I1497" s="134">
        <v>40725</v>
      </c>
      <c r="J1497" s="135"/>
    </row>
    <row r="1498" spans="1:10" ht="16.5" customHeight="1" x14ac:dyDescent="0.25">
      <c r="A1498" s="130" t="s">
        <v>8343</v>
      </c>
      <c r="B1498" s="131" t="str">
        <f t="shared" si="23"/>
        <v>08975 - Cache Valley H/E Storage</v>
      </c>
      <c r="C1498" s="132" t="s">
        <v>2231</v>
      </c>
      <c r="D1498" s="132" t="s">
        <v>2444</v>
      </c>
      <c r="E1498" s="132" t="s">
        <v>2445</v>
      </c>
      <c r="F1498" s="132" t="s">
        <v>149</v>
      </c>
      <c r="G1498" s="133">
        <v>200</v>
      </c>
      <c r="H1498" s="132">
        <v>1996</v>
      </c>
      <c r="I1498" s="134">
        <v>40725</v>
      </c>
      <c r="J1498" s="135"/>
    </row>
    <row r="1499" spans="1:10" ht="16.5" customHeight="1" x14ac:dyDescent="0.25">
      <c r="A1499" s="130" t="s">
        <v>8344</v>
      </c>
      <c r="B1499" s="131" t="str">
        <f t="shared" si="23"/>
        <v>08976 - Storage Building</v>
      </c>
      <c r="C1499" s="132" t="s">
        <v>2231</v>
      </c>
      <c r="D1499" s="132" t="s">
        <v>1829</v>
      </c>
      <c r="E1499" s="132" t="s">
        <v>2251</v>
      </c>
      <c r="F1499" s="132" t="s">
        <v>2252</v>
      </c>
      <c r="G1499" s="133">
        <v>160</v>
      </c>
      <c r="H1499" s="132">
        <v>1940</v>
      </c>
      <c r="I1499" s="134">
        <v>40725</v>
      </c>
      <c r="J1499" s="135"/>
    </row>
    <row r="1500" spans="1:10" ht="16.5" customHeight="1" x14ac:dyDescent="0.25">
      <c r="A1500" s="130" t="s">
        <v>8345</v>
      </c>
      <c r="B1500" s="131" t="str">
        <f t="shared" si="23"/>
        <v>08980 - Fish Raceway Cover</v>
      </c>
      <c r="C1500" s="132" t="s">
        <v>2231</v>
      </c>
      <c r="D1500" s="132" t="s">
        <v>2446</v>
      </c>
      <c r="E1500" s="132" t="s">
        <v>2447</v>
      </c>
      <c r="F1500" s="132" t="s">
        <v>2318</v>
      </c>
      <c r="G1500" s="133">
        <v>46000</v>
      </c>
      <c r="H1500" s="132">
        <v>1999</v>
      </c>
      <c r="I1500" s="134">
        <v>40725</v>
      </c>
      <c r="J1500" s="135"/>
    </row>
    <row r="1501" spans="1:10" ht="16.5" customHeight="1" x14ac:dyDescent="0.25">
      <c r="A1501" s="130" t="s">
        <v>8346</v>
      </c>
      <c r="B1501" s="131" t="str">
        <f t="shared" si="23"/>
        <v>08981 - Wash Rack Storage Building</v>
      </c>
      <c r="C1501" s="132" t="s">
        <v>2231</v>
      </c>
      <c r="D1501" s="132" t="s">
        <v>2448</v>
      </c>
      <c r="E1501" s="132" t="s">
        <v>2447</v>
      </c>
      <c r="F1501" s="132" t="s">
        <v>2318</v>
      </c>
      <c r="G1501" s="133">
        <v>50</v>
      </c>
      <c r="H1501" s="132">
        <v>1999</v>
      </c>
      <c r="I1501" s="134">
        <v>40725</v>
      </c>
      <c r="J1501" s="135"/>
    </row>
    <row r="1502" spans="1:10" ht="16.5" customHeight="1" x14ac:dyDescent="0.25">
      <c r="A1502" s="130" t="s">
        <v>8347</v>
      </c>
      <c r="B1502" s="131" t="str">
        <f t="shared" si="23"/>
        <v>08982 - Storage</v>
      </c>
      <c r="C1502" s="132" t="s">
        <v>2231</v>
      </c>
      <c r="D1502" s="132" t="s">
        <v>2449</v>
      </c>
      <c r="E1502" s="132" t="s">
        <v>2447</v>
      </c>
      <c r="F1502" s="132" t="s">
        <v>2318</v>
      </c>
      <c r="G1502" s="133">
        <v>625</v>
      </c>
      <c r="H1502" s="132">
        <v>1950</v>
      </c>
      <c r="I1502" s="134">
        <v>40725</v>
      </c>
      <c r="J1502" s="135"/>
    </row>
    <row r="1503" spans="1:10" ht="16.5" customHeight="1" x14ac:dyDescent="0.25">
      <c r="A1503" s="130" t="s">
        <v>8348</v>
      </c>
      <c r="B1503" s="131" t="str">
        <f t="shared" si="23"/>
        <v>08984 - Micro Screen/Pump Building</v>
      </c>
      <c r="C1503" s="132" t="s">
        <v>2231</v>
      </c>
      <c r="D1503" s="132" t="s">
        <v>2450</v>
      </c>
      <c r="E1503" s="132" t="s">
        <v>2447</v>
      </c>
      <c r="F1503" s="132" t="s">
        <v>2318</v>
      </c>
      <c r="G1503" s="133">
        <v>783</v>
      </c>
      <c r="H1503" s="132">
        <v>1999</v>
      </c>
      <c r="I1503" s="134">
        <v>40725</v>
      </c>
      <c r="J1503" s="135"/>
    </row>
    <row r="1504" spans="1:10" ht="16.5" customHeight="1" x14ac:dyDescent="0.25">
      <c r="A1504" s="130" t="s">
        <v>8349</v>
      </c>
      <c r="B1504" s="131" t="str">
        <f t="shared" si="23"/>
        <v>08985 - Primary Degassing Structure</v>
      </c>
      <c r="C1504" s="132" t="s">
        <v>2231</v>
      </c>
      <c r="D1504" s="132" t="s">
        <v>2451</v>
      </c>
      <c r="E1504" s="132" t="s">
        <v>2452</v>
      </c>
      <c r="F1504" s="132" t="s">
        <v>2318</v>
      </c>
      <c r="G1504" s="133">
        <v>493</v>
      </c>
      <c r="H1504" s="132">
        <v>1999</v>
      </c>
      <c r="I1504" s="134">
        <v>40725</v>
      </c>
      <c r="J1504" s="135"/>
    </row>
    <row r="1505" spans="1:10" ht="16.5" customHeight="1" x14ac:dyDescent="0.25">
      <c r="A1505" s="130" t="s">
        <v>8350</v>
      </c>
      <c r="B1505" s="131" t="str">
        <f t="shared" si="23"/>
        <v>08986 - Secondary Degassing Structure</v>
      </c>
      <c r="C1505" s="132" t="s">
        <v>2231</v>
      </c>
      <c r="D1505" s="132" t="s">
        <v>2453</v>
      </c>
      <c r="E1505" s="132" t="s">
        <v>2447</v>
      </c>
      <c r="F1505" s="132" t="s">
        <v>2318</v>
      </c>
      <c r="G1505" s="133">
        <v>425</v>
      </c>
      <c r="H1505" s="132">
        <v>1999</v>
      </c>
      <c r="I1505" s="134">
        <v>40725</v>
      </c>
      <c r="J1505" s="135"/>
    </row>
    <row r="1506" spans="1:10" ht="16.5" customHeight="1" x14ac:dyDescent="0.25">
      <c r="A1506" s="130" t="s">
        <v>8351</v>
      </c>
      <c r="B1506" s="131" t="str">
        <f t="shared" si="23"/>
        <v>08987 - Feed &amp; Vehicle Storage/Shop</v>
      </c>
      <c r="C1506" s="132" t="s">
        <v>2231</v>
      </c>
      <c r="D1506" s="132" t="s">
        <v>2454</v>
      </c>
      <c r="E1506" s="132" t="s">
        <v>2447</v>
      </c>
      <c r="F1506" s="132" t="s">
        <v>2318</v>
      </c>
      <c r="G1506" s="133">
        <v>2226</v>
      </c>
      <c r="H1506" s="132">
        <v>1999</v>
      </c>
      <c r="I1506" s="134">
        <v>40725</v>
      </c>
      <c r="J1506" s="135"/>
    </row>
    <row r="1507" spans="1:10" ht="16.5" customHeight="1" x14ac:dyDescent="0.25">
      <c r="A1507" s="130" t="s">
        <v>8352</v>
      </c>
      <c r="B1507" s="131" t="str">
        <f t="shared" si="23"/>
        <v>08988 - Kamas Hatchery Building</v>
      </c>
      <c r="C1507" s="132" t="s">
        <v>2231</v>
      </c>
      <c r="D1507" s="132" t="s">
        <v>2455</v>
      </c>
      <c r="E1507" s="132" t="s">
        <v>2447</v>
      </c>
      <c r="F1507" s="132" t="s">
        <v>2318</v>
      </c>
      <c r="G1507" s="133">
        <v>8826</v>
      </c>
      <c r="H1507" s="132">
        <v>1999</v>
      </c>
      <c r="I1507" s="134">
        <v>40725</v>
      </c>
      <c r="J1507" s="135"/>
    </row>
    <row r="1508" spans="1:10" ht="16.5" customHeight="1" x14ac:dyDescent="0.25">
      <c r="A1508" s="130" t="s">
        <v>8353</v>
      </c>
      <c r="B1508" s="131" t="str">
        <f t="shared" si="23"/>
        <v>09241 - Storage Shed B</v>
      </c>
      <c r="C1508" s="132" t="s">
        <v>2231</v>
      </c>
      <c r="D1508" s="132" t="s">
        <v>2456</v>
      </c>
      <c r="E1508" s="132" t="s">
        <v>2236</v>
      </c>
      <c r="F1508" s="132" t="s">
        <v>149</v>
      </c>
      <c r="G1508" s="133">
        <v>80</v>
      </c>
      <c r="H1508" s="132">
        <v>2000</v>
      </c>
      <c r="I1508" s="134">
        <v>40725</v>
      </c>
      <c r="J1508" s="135"/>
    </row>
    <row r="1509" spans="1:10" ht="16.5" customHeight="1" x14ac:dyDescent="0.25">
      <c r="A1509" s="130" t="s">
        <v>8354</v>
      </c>
      <c r="B1509" s="131" t="str">
        <f t="shared" si="23"/>
        <v>09242 - Asst Supervisor Residence</v>
      </c>
      <c r="C1509" s="132" t="s">
        <v>2231</v>
      </c>
      <c r="D1509" s="132" t="s">
        <v>2457</v>
      </c>
      <c r="E1509" s="132" t="s">
        <v>2458</v>
      </c>
      <c r="F1509" s="132" t="s">
        <v>2318</v>
      </c>
      <c r="G1509" s="133">
        <v>1770</v>
      </c>
      <c r="H1509" s="132">
        <v>2000</v>
      </c>
      <c r="I1509" s="134">
        <v>40725</v>
      </c>
      <c r="J1509" s="135"/>
    </row>
    <row r="1510" spans="1:10" ht="16.5" customHeight="1" x14ac:dyDescent="0.25">
      <c r="A1510" s="130" t="s">
        <v>8355</v>
      </c>
      <c r="B1510" s="131" t="str">
        <f t="shared" si="23"/>
        <v>09244 - DNR Big Water Hatchery Residence</v>
      </c>
      <c r="C1510" s="132" t="s">
        <v>2231</v>
      </c>
      <c r="D1510" s="132" t="s">
        <v>2459</v>
      </c>
      <c r="E1510" s="132" t="s">
        <v>2460</v>
      </c>
      <c r="F1510" s="132" t="s">
        <v>2434</v>
      </c>
      <c r="G1510" s="133">
        <v>1720</v>
      </c>
      <c r="H1510" s="132">
        <v>2000</v>
      </c>
      <c r="I1510" s="134">
        <v>40725</v>
      </c>
      <c r="J1510" s="135"/>
    </row>
    <row r="1511" spans="1:10" ht="16.5" customHeight="1" x14ac:dyDescent="0.25">
      <c r="A1511" s="130" t="s">
        <v>8356</v>
      </c>
      <c r="B1511" s="131" t="str">
        <f t="shared" si="23"/>
        <v>09384 - Superintendent's Residence</v>
      </c>
      <c r="C1511" s="132" t="s">
        <v>2231</v>
      </c>
      <c r="D1511" s="132" t="s">
        <v>2392</v>
      </c>
      <c r="E1511" s="132" t="s">
        <v>2461</v>
      </c>
      <c r="F1511" s="132" t="s">
        <v>2252</v>
      </c>
      <c r="G1511" s="133">
        <v>3338</v>
      </c>
      <c r="H1511" s="132">
        <v>2002</v>
      </c>
      <c r="I1511" s="134">
        <v>40725</v>
      </c>
      <c r="J1511" s="135"/>
    </row>
    <row r="1512" spans="1:10" ht="16.5" customHeight="1" x14ac:dyDescent="0.25">
      <c r="A1512" s="130" t="s">
        <v>8357</v>
      </c>
      <c r="B1512" s="131" t="str">
        <f t="shared" si="23"/>
        <v>09385 - Asst Supt's Residence</v>
      </c>
      <c r="C1512" s="132" t="s">
        <v>2231</v>
      </c>
      <c r="D1512" s="132" t="s">
        <v>2462</v>
      </c>
      <c r="E1512" s="132" t="s">
        <v>2461</v>
      </c>
      <c r="F1512" s="132" t="s">
        <v>2252</v>
      </c>
      <c r="G1512" s="133">
        <v>3338</v>
      </c>
      <c r="H1512" s="132">
        <v>2002</v>
      </c>
      <c r="I1512" s="134">
        <v>40725</v>
      </c>
      <c r="J1512" s="135"/>
    </row>
    <row r="1513" spans="1:10" ht="16.5" customHeight="1" x14ac:dyDescent="0.25">
      <c r="A1513" s="130" t="s">
        <v>8358</v>
      </c>
      <c r="B1513" s="131" t="str">
        <f t="shared" si="23"/>
        <v>09386 - Hatchery Fill Station Storage</v>
      </c>
      <c r="C1513" s="132" t="s">
        <v>2231</v>
      </c>
      <c r="D1513" s="132" t="s">
        <v>2463</v>
      </c>
      <c r="E1513" s="132" t="s">
        <v>2461</v>
      </c>
      <c r="F1513" s="132" t="s">
        <v>2252</v>
      </c>
      <c r="G1513" s="133">
        <v>24</v>
      </c>
      <c r="H1513" s="132">
        <v>2002</v>
      </c>
      <c r="I1513" s="134">
        <v>40725</v>
      </c>
      <c r="J1513" s="135"/>
    </row>
    <row r="1514" spans="1:10" ht="16.5" customHeight="1" x14ac:dyDescent="0.25">
      <c r="A1514" s="130" t="s">
        <v>8359</v>
      </c>
      <c r="B1514" s="131" t="str">
        <f t="shared" si="23"/>
        <v>09387 - Degassing Facility</v>
      </c>
      <c r="C1514" s="132" t="s">
        <v>2231</v>
      </c>
      <c r="D1514" s="132" t="s">
        <v>2464</v>
      </c>
      <c r="E1514" s="132" t="s">
        <v>2461</v>
      </c>
      <c r="F1514" s="132" t="s">
        <v>2252</v>
      </c>
      <c r="G1514" s="133">
        <v>1</v>
      </c>
      <c r="H1514" s="132">
        <v>2002</v>
      </c>
      <c r="I1514" s="134">
        <v>40725</v>
      </c>
      <c r="J1514" s="135"/>
    </row>
    <row r="1515" spans="1:10" ht="16.5" customHeight="1" x14ac:dyDescent="0.25">
      <c r="A1515" s="130" t="s">
        <v>8360</v>
      </c>
      <c r="B1515" s="131" t="str">
        <f t="shared" si="23"/>
        <v>09388 - Vehicle/Feed Storage</v>
      </c>
      <c r="C1515" s="132" t="s">
        <v>2231</v>
      </c>
      <c r="D1515" s="132" t="s">
        <v>2465</v>
      </c>
      <c r="E1515" s="132" t="s">
        <v>2461</v>
      </c>
      <c r="F1515" s="132" t="s">
        <v>2252</v>
      </c>
      <c r="G1515" s="133">
        <v>2236</v>
      </c>
      <c r="H1515" s="132">
        <v>2002</v>
      </c>
      <c r="I1515" s="134">
        <v>40725</v>
      </c>
      <c r="J1515" s="135"/>
    </row>
    <row r="1516" spans="1:10" ht="16.5" customHeight="1" x14ac:dyDescent="0.25">
      <c r="A1516" s="130" t="s">
        <v>8361</v>
      </c>
      <c r="B1516" s="131" t="str">
        <f t="shared" si="23"/>
        <v>09389 - Hatchery</v>
      </c>
      <c r="C1516" s="132" t="s">
        <v>2231</v>
      </c>
      <c r="D1516" s="132" t="s">
        <v>2466</v>
      </c>
      <c r="E1516" s="132" t="s">
        <v>2461</v>
      </c>
      <c r="F1516" s="132" t="s">
        <v>2252</v>
      </c>
      <c r="G1516" s="133">
        <v>6687</v>
      </c>
      <c r="H1516" s="132">
        <v>2002</v>
      </c>
      <c r="I1516" s="134">
        <v>40725</v>
      </c>
      <c r="J1516" s="135"/>
    </row>
    <row r="1517" spans="1:10" ht="16.5" customHeight="1" x14ac:dyDescent="0.25">
      <c r="A1517" s="130" t="s">
        <v>8362</v>
      </c>
      <c r="B1517" s="131" t="str">
        <f t="shared" si="23"/>
        <v>09390 - Microscreen Building - Fish Hatchery</v>
      </c>
      <c r="C1517" s="132" t="s">
        <v>2231</v>
      </c>
      <c r="D1517" s="132" t="s">
        <v>2467</v>
      </c>
      <c r="E1517" s="132" t="s">
        <v>2461</v>
      </c>
      <c r="F1517" s="132" t="s">
        <v>2252</v>
      </c>
      <c r="G1517" s="133">
        <v>468</v>
      </c>
      <c r="H1517" s="132">
        <v>2002</v>
      </c>
      <c r="I1517" s="134">
        <v>40725</v>
      </c>
      <c r="J1517" s="135"/>
    </row>
    <row r="1518" spans="1:10" ht="16.5" customHeight="1" x14ac:dyDescent="0.25">
      <c r="A1518" s="130" t="s">
        <v>8363</v>
      </c>
      <c r="B1518" s="131" t="str">
        <f t="shared" si="23"/>
        <v>09391 - Maintenance Shop</v>
      </c>
      <c r="C1518" s="132" t="s">
        <v>2231</v>
      </c>
      <c r="D1518" s="132" t="s">
        <v>1732</v>
      </c>
      <c r="E1518" s="132" t="s">
        <v>2236</v>
      </c>
      <c r="F1518" s="132" t="s">
        <v>149</v>
      </c>
      <c r="G1518" s="133">
        <v>800</v>
      </c>
      <c r="H1518" s="132">
        <v>2001</v>
      </c>
      <c r="I1518" s="134">
        <v>40725</v>
      </c>
      <c r="J1518" s="135"/>
    </row>
    <row r="1519" spans="1:10" ht="16.5" customHeight="1" x14ac:dyDescent="0.25">
      <c r="A1519" s="130" t="s">
        <v>8364</v>
      </c>
      <c r="B1519" s="131" t="str">
        <f t="shared" si="23"/>
        <v>09392 - June Sucker Metal</v>
      </c>
      <c r="C1519" s="132" t="s">
        <v>2231</v>
      </c>
      <c r="D1519" s="132" t="s">
        <v>2468</v>
      </c>
      <c r="E1519" s="132" t="s">
        <v>2236</v>
      </c>
      <c r="F1519" s="132" t="s">
        <v>149</v>
      </c>
      <c r="G1519" s="133">
        <v>680</v>
      </c>
      <c r="H1519" s="132">
        <v>2001</v>
      </c>
      <c r="I1519" s="134">
        <v>40725</v>
      </c>
      <c r="J1519" s="135"/>
    </row>
    <row r="1520" spans="1:10" ht="16.5" customHeight="1" x14ac:dyDescent="0.25">
      <c r="A1520" s="130" t="s">
        <v>8365</v>
      </c>
      <c r="B1520" s="131" t="str">
        <f t="shared" si="23"/>
        <v>09393 - Supervisor Residence</v>
      </c>
      <c r="C1520" s="132" t="s">
        <v>2231</v>
      </c>
      <c r="D1520" s="132" t="s">
        <v>2469</v>
      </c>
      <c r="E1520" s="132" t="s">
        <v>2458</v>
      </c>
      <c r="F1520" s="132" t="s">
        <v>2318</v>
      </c>
      <c r="G1520" s="133">
        <v>1800</v>
      </c>
      <c r="H1520" s="132">
        <v>2000</v>
      </c>
      <c r="I1520" s="134">
        <v>40725</v>
      </c>
      <c r="J1520" s="135"/>
    </row>
    <row r="1521" spans="1:10" ht="16.5" customHeight="1" x14ac:dyDescent="0.25">
      <c r="A1521" s="130" t="s">
        <v>8366</v>
      </c>
      <c r="B1521" s="131" t="str">
        <f t="shared" si="23"/>
        <v>09463 - Cache Valley LE/Wild Storage</v>
      </c>
      <c r="C1521" s="132" t="s">
        <v>2231</v>
      </c>
      <c r="D1521" s="132" t="s">
        <v>2470</v>
      </c>
      <c r="E1521" s="132" t="s">
        <v>2445</v>
      </c>
      <c r="F1521" s="132" t="s">
        <v>149</v>
      </c>
      <c r="G1521" s="133">
        <v>1800</v>
      </c>
      <c r="H1521" s="132">
        <v>2002</v>
      </c>
      <c r="I1521" s="134">
        <v>40725</v>
      </c>
      <c r="J1521" s="135"/>
    </row>
    <row r="1522" spans="1:10" ht="16.5" customHeight="1" x14ac:dyDescent="0.25">
      <c r="A1522" s="130" t="s">
        <v>8367</v>
      </c>
      <c r="B1522" s="131" t="str">
        <f t="shared" si="23"/>
        <v>09505 - Salt Creek Storage Oil Shed</v>
      </c>
      <c r="C1522" s="132" t="s">
        <v>2231</v>
      </c>
      <c r="D1522" s="132" t="s">
        <v>2471</v>
      </c>
      <c r="E1522" s="132" t="s">
        <v>2472</v>
      </c>
      <c r="F1522" s="132" t="s">
        <v>2473</v>
      </c>
      <c r="G1522" s="133">
        <v>120</v>
      </c>
      <c r="H1522" s="132">
        <v>1998</v>
      </c>
      <c r="I1522" s="134">
        <v>40725</v>
      </c>
      <c r="J1522" s="135"/>
    </row>
    <row r="1523" spans="1:10" ht="16.5" customHeight="1" x14ac:dyDescent="0.25">
      <c r="A1523" s="130" t="s">
        <v>8368</v>
      </c>
      <c r="B1523" s="131" t="str">
        <f t="shared" si="23"/>
        <v>09507 - 3 Bay Wooden Storage</v>
      </c>
      <c r="C1523" s="132" t="s">
        <v>2231</v>
      </c>
      <c r="D1523" s="132" t="s">
        <v>2474</v>
      </c>
      <c r="E1523" s="132" t="s">
        <v>2244</v>
      </c>
      <c r="F1523" s="132" t="s">
        <v>398</v>
      </c>
      <c r="G1523" s="133">
        <v>1000</v>
      </c>
      <c r="H1523" s="132">
        <v>1950</v>
      </c>
      <c r="I1523" s="134">
        <v>40725</v>
      </c>
      <c r="J1523" s="135"/>
    </row>
    <row r="1524" spans="1:10" ht="16.5" customHeight="1" x14ac:dyDescent="0.25">
      <c r="A1524" s="130" t="s">
        <v>8369</v>
      </c>
      <c r="B1524" s="131" t="str">
        <f t="shared" si="23"/>
        <v>09508 - Concrete Restroom</v>
      </c>
      <c r="C1524" s="132" t="s">
        <v>2231</v>
      </c>
      <c r="D1524" s="132" t="s">
        <v>2475</v>
      </c>
      <c r="E1524" s="132" t="s">
        <v>2346</v>
      </c>
      <c r="F1524" s="132" t="s">
        <v>424</v>
      </c>
      <c r="G1524" s="133">
        <v>225</v>
      </c>
      <c r="H1524" s="132">
        <v>1997</v>
      </c>
      <c r="I1524" s="134">
        <v>40725</v>
      </c>
      <c r="J1524" s="135"/>
    </row>
    <row r="1525" spans="1:10" ht="16.5" customHeight="1" x14ac:dyDescent="0.25">
      <c r="A1525" s="130" t="s">
        <v>8370</v>
      </c>
      <c r="B1525" s="131" t="str">
        <f t="shared" si="23"/>
        <v>09725 - Whiterocks Fish Hatchery</v>
      </c>
      <c r="C1525" s="132" t="s">
        <v>2231</v>
      </c>
      <c r="D1525" s="132" t="s">
        <v>2476</v>
      </c>
      <c r="E1525" s="132" t="s">
        <v>2477</v>
      </c>
      <c r="F1525" s="132" t="s">
        <v>2259</v>
      </c>
      <c r="G1525" s="133">
        <v>7319</v>
      </c>
      <c r="H1525" s="132">
        <v>2006</v>
      </c>
      <c r="I1525" s="134">
        <v>40725</v>
      </c>
      <c r="J1525" s="135"/>
    </row>
    <row r="1526" spans="1:10" ht="16.5" customHeight="1" x14ac:dyDescent="0.25">
      <c r="A1526" s="130" t="s">
        <v>8371</v>
      </c>
      <c r="B1526" s="131" t="str">
        <f t="shared" si="23"/>
        <v>09820 - Metal Storage Building</v>
      </c>
      <c r="C1526" s="132" t="s">
        <v>2231</v>
      </c>
      <c r="D1526" s="132" t="s">
        <v>2211</v>
      </c>
      <c r="E1526" s="132" t="s">
        <v>2478</v>
      </c>
      <c r="F1526" s="132" t="s">
        <v>2267</v>
      </c>
      <c r="G1526" s="133">
        <v>240</v>
      </c>
      <c r="H1526" s="132">
        <v>2002</v>
      </c>
      <c r="I1526" s="134">
        <v>40725</v>
      </c>
      <c r="J1526" s="135"/>
    </row>
    <row r="1527" spans="1:10" ht="16.5" customHeight="1" x14ac:dyDescent="0.25">
      <c r="A1527" s="130" t="s">
        <v>8372</v>
      </c>
      <c r="B1527" s="131" t="str">
        <f t="shared" si="23"/>
        <v>10205 - Boat Shed</v>
      </c>
      <c r="C1527" s="132" t="s">
        <v>2231</v>
      </c>
      <c r="D1527" s="132" t="s">
        <v>2479</v>
      </c>
      <c r="E1527" s="132" t="s">
        <v>2480</v>
      </c>
      <c r="F1527" s="132" t="s">
        <v>1064</v>
      </c>
      <c r="G1527" s="133">
        <v>1800</v>
      </c>
      <c r="H1527" s="132">
        <v>2004</v>
      </c>
      <c r="I1527" s="134">
        <v>40725</v>
      </c>
      <c r="J1527" s="135"/>
    </row>
    <row r="1528" spans="1:10" ht="16.5" customHeight="1" x14ac:dyDescent="0.25">
      <c r="A1528" s="130" t="s">
        <v>8373</v>
      </c>
      <c r="B1528" s="131" t="str">
        <f t="shared" si="23"/>
        <v>10206 - East Gazebo (Lee Kay Center)</v>
      </c>
      <c r="C1528" s="132" t="s">
        <v>2231</v>
      </c>
      <c r="D1528" s="132" t="s">
        <v>2481</v>
      </c>
      <c r="E1528" s="132" t="s">
        <v>2482</v>
      </c>
      <c r="F1528" s="132" t="s">
        <v>145</v>
      </c>
      <c r="G1528" s="133">
        <v>483</v>
      </c>
      <c r="H1528" s="132">
        <v>2005</v>
      </c>
      <c r="I1528" s="134">
        <v>40725</v>
      </c>
      <c r="J1528" s="135"/>
    </row>
    <row r="1529" spans="1:10" ht="16.5" customHeight="1" x14ac:dyDescent="0.25">
      <c r="A1529" s="130" t="s">
        <v>8374</v>
      </c>
      <c r="B1529" s="131" t="str">
        <f t="shared" si="23"/>
        <v>10207 - West Gazebo</v>
      </c>
      <c r="C1529" s="132" t="s">
        <v>2231</v>
      </c>
      <c r="D1529" s="132" t="s">
        <v>2483</v>
      </c>
      <c r="E1529" s="132" t="s">
        <v>2482</v>
      </c>
      <c r="F1529" s="132" t="s">
        <v>145</v>
      </c>
      <c r="G1529" s="133">
        <v>483</v>
      </c>
      <c r="H1529" s="132">
        <v>2005</v>
      </c>
      <c r="I1529" s="134">
        <v>40725</v>
      </c>
      <c r="J1529" s="135"/>
    </row>
    <row r="1530" spans="1:10" ht="16.5" customHeight="1" x14ac:dyDescent="0.25">
      <c r="A1530" s="130" t="s">
        <v>8375</v>
      </c>
      <c r="B1530" s="131" t="str">
        <f t="shared" si="23"/>
        <v>10208 - Midway Steel Building</v>
      </c>
      <c r="C1530" s="132" t="s">
        <v>2231</v>
      </c>
      <c r="D1530" s="132" t="s">
        <v>2484</v>
      </c>
      <c r="E1530" s="132" t="s">
        <v>2485</v>
      </c>
      <c r="F1530" s="132" t="s">
        <v>1124</v>
      </c>
      <c r="G1530" s="133">
        <v>5000</v>
      </c>
      <c r="H1530" s="132">
        <v>2003</v>
      </c>
      <c r="I1530" s="134">
        <v>40725</v>
      </c>
      <c r="J1530" s="135"/>
    </row>
    <row r="1531" spans="1:10" ht="16.5" customHeight="1" x14ac:dyDescent="0.25">
      <c r="A1531" s="130" t="s">
        <v>8376</v>
      </c>
      <c r="B1531" s="131" t="str">
        <f t="shared" si="23"/>
        <v>10209 - Whiterocks Fish Hatchery Storage Building</v>
      </c>
      <c r="C1531" s="132" t="s">
        <v>2231</v>
      </c>
      <c r="D1531" s="132" t="s">
        <v>2486</v>
      </c>
      <c r="E1531" s="132" t="s">
        <v>2414</v>
      </c>
      <c r="F1531" s="132" t="s">
        <v>2259</v>
      </c>
      <c r="G1531" s="133">
        <v>884</v>
      </c>
      <c r="H1531" s="132">
        <v>2007</v>
      </c>
      <c r="I1531" s="134">
        <v>40725</v>
      </c>
      <c r="J1531" s="135"/>
    </row>
    <row r="1532" spans="1:10" ht="16.5" customHeight="1" x14ac:dyDescent="0.25">
      <c r="A1532" s="130" t="s">
        <v>8377</v>
      </c>
      <c r="B1532" s="131" t="str">
        <f t="shared" si="23"/>
        <v>10210 - Pump House</v>
      </c>
      <c r="C1532" s="132" t="s">
        <v>2231</v>
      </c>
      <c r="D1532" s="132" t="s">
        <v>218</v>
      </c>
      <c r="E1532" s="132" t="s">
        <v>2414</v>
      </c>
      <c r="F1532" s="132" t="s">
        <v>2259</v>
      </c>
      <c r="G1532" s="133">
        <v>121</v>
      </c>
      <c r="H1532" s="132">
        <v>2004</v>
      </c>
      <c r="I1532" s="134">
        <v>40725</v>
      </c>
      <c r="J1532" s="135"/>
    </row>
    <row r="1533" spans="1:10" ht="16.5" customHeight="1" x14ac:dyDescent="0.25">
      <c r="A1533" s="130" t="s">
        <v>8378</v>
      </c>
      <c r="B1533" s="131" t="str">
        <f t="shared" si="23"/>
        <v>10211 - Big Water Pump House #1</v>
      </c>
      <c r="C1533" s="132" t="s">
        <v>2231</v>
      </c>
      <c r="D1533" s="132" t="s">
        <v>2487</v>
      </c>
      <c r="E1533" s="132" t="s">
        <v>2488</v>
      </c>
      <c r="F1533" s="132" t="s">
        <v>2434</v>
      </c>
      <c r="G1533" s="133">
        <v>150</v>
      </c>
      <c r="H1533" s="132">
        <v>2004</v>
      </c>
      <c r="I1533" s="134">
        <v>40725</v>
      </c>
      <c r="J1533" s="135"/>
    </row>
    <row r="1534" spans="1:10" ht="16.5" customHeight="1" x14ac:dyDescent="0.25">
      <c r="A1534" s="130" t="s">
        <v>8379</v>
      </c>
      <c r="B1534" s="131" t="str">
        <f t="shared" si="23"/>
        <v>10212 - 2-Bay Farm Shed</v>
      </c>
      <c r="C1534" s="132" t="s">
        <v>2231</v>
      </c>
      <c r="D1534" s="132" t="s">
        <v>2489</v>
      </c>
      <c r="E1534" s="132" t="s">
        <v>2490</v>
      </c>
      <c r="F1534" s="132" t="s">
        <v>2434</v>
      </c>
      <c r="G1534" s="133">
        <v>768</v>
      </c>
      <c r="H1534" s="132">
        <v>2004</v>
      </c>
      <c r="I1534" s="134">
        <v>40725</v>
      </c>
      <c r="J1534" s="135"/>
    </row>
    <row r="1535" spans="1:10" ht="16.5" customHeight="1" x14ac:dyDescent="0.25">
      <c r="A1535" s="130" t="s">
        <v>8380</v>
      </c>
      <c r="B1535" s="131" t="str">
        <f t="shared" si="23"/>
        <v>10421 - Midway Fish Hatchery Office</v>
      </c>
      <c r="C1535" s="132" t="s">
        <v>2231</v>
      </c>
      <c r="D1535" s="132" t="s">
        <v>2491</v>
      </c>
      <c r="E1535" s="132" t="s">
        <v>2492</v>
      </c>
      <c r="F1535" s="132" t="s">
        <v>1124</v>
      </c>
      <c r="G1535" s="133">
        <v>7584</v>
      </c>
      <c r="H1535" s="132">
        <v>2008</v>
      </c>
      <c r="I1535" s="134">
        <v>40725</v>
      </c>
      <c r="J1535" s="135"/>
    </row>
    <row r="1536" spans="1:10" ht="16.5" customHeight="1" x14ac:dyDescent="0.25">
      <c r="A1536" s="130" t="s">
        <v>8381</v>
      </c>
      <c r="B1536" s="131" t="str">
        <f t="shared" si="23"/>
        <v>10504 - New Springville Hatchery Storage Bldg</v>
      </c>
      <c r="C1536" s="132" t="s">
        <v>2231</v>
      </c>
      <c r="D1536" s="132" t="s">
        <v>2493</v>
      </c>
      <c r="E1536" s="132" t="s">
        <v>2321</v>
      </c>
      <c r="F1536" s="132" t="s">
        <v>726</v>
      </c>
      <c r="G1536" s="133">
        <v>3000</v>
      </c>
      <c r="H1536" s="132">
        <v>2006</v>
      </c>
      <c r="I1536" s="134">
        <v>40725</v>
      </c>
      <c r="J1536" s="135"/>
    </row>
    <row r="1537" spans="1:10" ht="16.5" customHeight="1" x14ac:dyDescent="0.25">
      <c r="A1537" s="130" t="s">
        <v>8382</v>
      </c>
      <c r="B1537" s="131" t="str">
        <f t="shared" si="23"/>
        <v>10583 - June Sucker Recirculation</v>
      </c>
      <c r="C1537" s="132" t="s">
        <v>2231</v>
      </c>
      <c r="D1537" s="132" t="s">
        <v>2494</v>
      </c>
      <c r="E1537" s="132" t="s">
        <v>2236</v>
      </c>
      <c r="F1537" s="132" t="s">
        <v>149</v>
      </c>
      <c r="G1537" s="133">
        <v>8600</v>
      </c>
      <c r="H1537" s="132">
        <v>2006</v>
      </c>
      <c r="I1537" s="134">
        <v>40725</v>
      </c>
      <c r="J1537" s="135"/>
    </row>
    <row r="1538" spans="1:10" ht="16.5" customHeight="1" x14ac:dyDescent="0.25">
      <c r="A1538" s="130" t="s">
        <v>8383</v>
      </c>
      <c r="B1538" s="131" t="str">
        <f t="shared" si="23"/>
        <v>10584 - A System Raceway Covers</v>
      </c>
      <c r="C1538" s="132" t="s">
        <v>2231</v>
      </c>
      <c r="D1538" s="132" t="s">
        <v>2495</v>
      </c>
      <c r="E1538" s="132" t="s">
        <v>2496</v>
      </c>
      <c r="F1538" s="132" t="s">
        <v>2247</v>
      </c>
      <c r="G1538" s="133">
        <v>9022</v>
      </c>
      <c r="H1538" s="132">
        <v>2004</v>
      </c>
      <c r="I1538" s="134">
        <v>40725</v>
      </c>
      <c r="J1538" s="135"/>
    </row>
    <row r="1539" spans="1:10" ht="16.5" customHeight="1" x14ac:dyDescent="0.25">
      <c r="A1539" s="130" t="s">
        <v>8384</v>
      </c>
      <c r="B1539" s="131" t="str">
        <f t="shared" si="23"/>
        <v>10585 - B System Raceway Covers</v>
      </c>
      <c r="C1539" s="132" t="s">
        <v>2231</v>
      </c>
      <c r="D1539" s="132" t="s">
        <v>2497</v>
      </c>
      <c r="E1539" s="132" t="s">
        <v>2496</v>
      </c>
      <c r="F1539" s="132" t="s">
        <v>2247</v>
      </c>
      <c r="G1539" s="133">
        <v>6572</v>
      </c>
      <c r="H1539" s="132">
        <v>2004</v>
      </c>
      <c r="I1539" s="134">
        <v>40725</v>
      </c>
      <c r="J1539" s="135"/>
    </row>
    <row r="1540" spans="1:10" ht="16.5" customHeight="1" x14ac:dyDescent="0.25">
      <c r="A1540" s="130" t="s">
        <v>8385</v>
      </c>
      <c r="B1540" s="131" t="str">
        <f t="shared" ref="B1540:B1603" si="24">_xlfn.CONCAT(A1540," - ",D1540)</f>
        <v>10619 - C System Raceway Covers</v>
      </c>
      <c r="C1540" s="132" t="s">
        <v>2231</v>
      </c>
      <c r="D1540" s="132" t="s">
        <v>2498</v>
      </c>
      <c r="E1540" s="132" t="s">
        <v>2499</v>
      </c>
      <c r="F1540" s="132" t="s">
        <v>2247</v>
      </c>
      <c r="G1540" s="133">
        <v>6572</v>
      </c>
      <c r="H1540" s="132">
        <v>2004</v>
      </c>
      <c r="I1540" s="134">
        <v>40725</v>
      </c>
      <c r="J1540" s="135"/>
    </row>
    <row r="1541" spans="1:10" ht="16.5" customHeight="1" x14ac:dyDescent="0.25">
      <c r="A1541" s="130" t="s">
        <v>8386</v>
      </c>
      <c r="B1541" s="131" t="str">
        <f t="shared" si="24"/>
        <v>10620 - Big Water Pump House #2</v>
      </c>
      <c r="C1541" s="132" t="s">
        <v>2231</v>
      </c>
      <c r="D1541" s="132" t="s">
        <v>2500</v>
      </c>
      <c r="E1541" s="132" t="s">
        <v>2501</v>
      </c>
      <c r="F1541" s="132" t="s">
        <v>2434</v>
      </c>
      <c r="G1541" s="133">
        <v>300</v>
      </c>
      <c r="H1541" s="132">
        <v>2005</v>
      </c>
      <c r="I1541" s="134">
        <v>40725</v>
      </c>
      <c r="J1541" s="135"/>
    </row>
    <row r="1542" spans="1:10" ht="16.5" customHeight="1" x14ac:dyDescent="0.25">
      <c r="A1542" s="130" t="s">
        <v>8387</v>
      </c>
      <c r="B1542" s="131" t="str">
        <f t="shared" si="24"/>
        <v>10661 - Mantua Hatchery Raceway Building</v>
      </c>
      <c r="C1542" s="132" t="s">
        <v>2231</v>
      </c>
      <c r="D1542" s="132" t="s">
        <v>2502</v>
      </c>
      <c r="E1542" s="132" t="s">
        <v>2503</v>
      </c>
      <c r="F1542" s="132" t="s">
        <v>2234</v>
      </c>
      <c r="G1542" s="133">
        <v>32000</v>
      </c>
      <c r="H1542" s="132">
        <v>2006</v>
      </c>
      <c r="I1542" s="134">
        <v>40725</v>
      </c>
      <c r="J1542" s="135"/>
    </row>
    <row r="1543" spans="1:10" ht="16.5" customHeight="1" x14ac:dyDescent="0.25">
      <c r="A1543" s="130" t="s">
        <v>8388</v>
      </c>
      <c r="B1543" s="131" t="str">
        <f t="shared" si="24"/>
        <v>10795 - DWR Residence</v>
      </c>
      <c r="C1543" s="132" t="s">
        <v>2231</v>
      </c>
      <c r="D1543" s="132" t="s">
        <v>2504</v>
      </c>
      <c r="E1543" s="132" t="s">
        <v>2505</v>
      </c>
      <c r="F1543" s="132" t="s">
        <v>1087</v>
      </c>
      <c r="G1543" s="133">
        <v>1500</v>
      </c>
      <c r="H1543" s="132">
        <v>1959</v>
      </c>
      <c r="I1543" s="134">
        <v>40725</v>
      </c>
      <c r="J1543" s="135"/>
    </row>
    <row r="1544" spans="1:10" ht="16.5" customHeight="1" x14ac:dyDescent="0.25">
      <c r="A1544" s="130" t="s">
        <v>8389</v>
      </c>
      <c r="B1544" s="131" t="str">
        <f t="shared" si="24"/>
        <v>10951 - GBRC Greenhouse (Ephraim Seed Warehouse)</v>
      </c>
      <c r="C1544" s="132" t="s">
        <v>2231</v>
      </c>
      <c r="D1544" s="132" t="s">
        <v>2506</v>
      </c>
      <c r="E1544" s="132" t="s">
        <v>2507</v>
      </c>
      <c r="F1544" s="132" t="s">
        <v>2508</v>
      </c>
      <c r="G1544" s="133">
        <v>1200</v>
      </c>
      <c r="H1544" s="132">
        <v>2004</v>
      </c>
      <c r="I1544" s="134">
        <v>40725</v>
      </c>
      <c r="J1544" s="135"/>
    </row>
    <row r="1545" spans="1:10" ht="16.5" customHeight="1" x14ac:dyDescent="0.25">
      <c r="A1545" s="130" t="s">
        <v>8390</v>
      </c>
      <c r="B1545" s="131" t="str">
        <f t="shared" si="24"/>
        <v>10952 - Microscreen</v>
      </c>
      <c r="C1545" s="132" t="s">
        <v>2231</v>
      </c>
      <c r="D1545" s="132" t="s">
        <v>2509</v>
      </c>
      <c r="E1545" s="132" t="s">
        <v>2510</v>
      </c>
      <c r="F1545" s="132" t="s">
        <v>2234</v>
      </c>
      <c r="G1545" s="133">
        <v>300</v>
      </c>
      <c r="H1545" s="132">
        <v>2006</v>
      </c>
      <c r="I1545" s="134">
        <v>40725</v>
      </c>
      <c r="J1545" s="135"/>
    </row>
    <row r="1546" spans="1:10" ht="16.5" customHeight="1" x14ac:dyDescent="0.25">
      <c r="A1546" s="130" t="s">
        <v>8391</v>
      </c>
      <c r="B1546" s="131" t="str">
        <f t="shared" si="24"/>
        <v>12220 - Division of Wildlife Resources-Washington County Field Office</v>
      </c>
      <c r="C1546" s="132" t="s">
        <v>2231</v>
      </c>
      <c r="D1546" s="132" t="s">
        <v>2511</v>
      </c>
      <c r="E1546" s="132" t="s">
        <v>2512</v>
      </c>
      <c r="F1546" s="132" t="s">
        <v>720</v>
      </c>
      <c r="G1546" s="133">
        <v>6671</v>
      </c>
      <c r="H1546" s="132">
        <v>2008</v>
      </c>
      <c r="I1546" s="134">
        <v>40725</v>
      </c>
      <c r="J1546" s="135"/>
    </row>
    <row r="1547" spans="1:10" ht="16.5" customHeight="1" x14ac:dyDescent="0.25">
      <c r="A1547" s="130" t="s">
        <v>8392</v>
      </c>
      <c r="B1547" s="131" t="str">
        <f t="shared" si="24"/>
        <v>12617 - Vernal Game Farm Maintenance Shop</v>
      </c>
      <c r="C1547" s="132" t="s">
        <v>2231</v>
      </c>
      <c r="D1547" s="132" t="s">
        <v>2513</v>
      </c>
      <c r="E1547" s="132" t="s">
        <v>2514</v>
      </c>
      <c r="F1547" s="132" t="s">
        <v>398</v>
      </c>
      <c r="G1547" s="133">
        <v>2000</v>
      </c>
      <c r="H1547" s="132">
        <v>2008</v>
      </c>
      <c r="I1547" s="134">
        <v>40725</v>
      </c>
      <c r="J1547" s="135"/>
    </row>
    <row r="1548" spans="1:10" ht="16.5" customHeight="1" x14ac:dyDescent="0.25">
      <c r="A1548" s="130" t="s">
        <v>8393</v>
      </c>
      <c r="B1548" s="131" t="str">
        <f t="shared" si="24"/>
        <v>12820 - Ogden Bay GSLEP Administration Bldg</v>
      </c>
      <c r="C1548" s="132" t="s">
        <v>2231</v>
      </c>
      <c r="D1548" s="132" t="s">
        <v>2515</v>
      </c>
      <c r="E1548" s="132" t="s">
        <v>2516</v>
      </c>
      <c r="F1548" s="132" t="s">
        <v>2221</v>
      </c>
      <c r="G1548" s="133">
        <v>3351</v>
      </c>
      <c r="H1548" s="132">
        <v>2011</v>
      </c>
      <c r="I1548" s="134">
        <v>40725</v>
      </c>
      <c r="J1548" s="135"/>
    </row>
    <row r="1549" spans="1:10" ht="16.5" customHeight="1" x14ac:dyDescent="0.25">
      <c r="A1549" s="130" t="s">
        <v>8394</v>
      </c>
      <c r="B1549" s="131" t="str">
        <f t="shared" si="24"/>
        <v>12827 - GSLE Office #1-Moved to Cedar City</v>
      </c>
      <c r="C1549" s="132" t="s">
        <v>2231</v>
      </c>
      <c r="D1549" s="132" t="s">
        <v>2517</v>
      </c>
      <c r="E1549" s="132" t="s">
        <v>2518</v>
      </c>
      <c r="F1549" s="132" t="s">
        <v>315</v>
      </c>
      <c r="G1549" s="133">
        <v>1344</v>
      </c>
      <c r="H1549" s="132">
        <v>1996</v>
      </c>
      <c r="I1549" s="134">
        <v>40725</v>
      </c>
      <c r="J1549" s="135"/>
    </row>
    <row r="1550" spans="1:10" ht="16.5" customHeight="1" x14ac:dyDescent="0.25">
      <c r="A1550" s="130" t="s">
        <v>8395</v>
      </c>
      <c r="B1550" s="131" t="str">
        <f t="shared" si="24"/>
        <v>12977 - Whiterocks Fish Hatchery Raceway Cover</v>
      </c>
      <c r="C1550" s="132" t="s">
        <v>2231</v>
      </c>
      <c r="D1550" s="132" t="s">
        <v>2519</v>
      </c>
      <c r="E1550" s="132" t="s">
        <v>2477</v>
      </c>
      <c r="F1550" s="132" t="s">
        <v>2259</v>
      </c>
      <c r="G1550" s="133">
        <v>33892</v>
      </c>
      <c r="H1550" s="132">
        <v>2010</v>
      </c>
      <c r="I1550" s="134">
        <v>40725</v>
      </c>
      <c r="J1550" s="135"/>
    </row>
    <row r="1551" spans="1:10" ht="16.5" customHeight="1" x14ac:dyDescent="0.25">
      <c r="A1551" s="130" t="s">
        <v>8396</v>
      </c>
      <c r="B1551" s="131" t="str">
        <f t="shared" si="24"/>
        <v>12985 - Springville Fish Hatchery Raceway Cover</v>
      </c>
      <c r="C1551" s="132" t="s">
        <v>2231</v>
      </c>
      <c r="D1551" s="132" t="s">
        <v>2520</v>
      </c>
      <c r="E1551" s="132" t="s">
        <v>2521</v>
      </c>
      <c r="F1551" s="132" t="s">
        <v>726</v>
      </c>
      <c r="G1551" s="133">
        <v>30600</v>
      </c>
      <c r="H1551" s="132">
        <v>2010</v>
      </c>
      <c r="I1551" s="134">
        <v>40725</v>
      </c>
      <c r="J1551" s="135"/>
    </row>
    <row r="1552" spans="1:10" ht="16.5" customHeight="1" x14ac:dyDescent="0.25">
      <c r="A1552" s="130" t="s">
        <v>8397</v>
      </c>
      <c r="B1552" s="131" t="str">
        <f t="shared" si="24"/>
        <v>12994 - Springville Hatchery Water Filtration Sys Bldg</v>
      </c>
      <c r="C1552" s="132" t="s">
        <v>2231</v>
      </c>
      <c r="D1552" s="132" t="s">
        <v>2522</v>
      </c>
      <c r="E1552" s="132" t="s">
        <v>2521</v>
      </c>
      <c r="F1552" s="132" t="s">
        <v>726</v>
      </c>
      <c r="G1552" s="133">
        <v>3240</v>
      </c>
      <c r="H1552" s="132">
        <v>2010</v>
      </c>
      <c r="I1552" s="134">
        <v>40725</v>
      </c>
      <c r="J1552" s="135"/>
    </row>
    <row r="1553" spans="1:10" ht="16.5" customHeight="1" x14ac:dyDescent="0.25">
      <c r="A1553" s="130" t="s">
        <v>8398</v>
      </c>
      <c r="B1553" s="131" t="str">
        <f t="shared" si="24"/>
        <v>13468 - Ozark Restroom</v>
      </c>
      <c r="C1553" s="132" t="s">
        <v>2231</v>
      </c>
      <c r="D1553" s="132" t="s">
        <v>2523</v>
      </c>
      <c r="E1553" s="132" t="s">
        <v>2524</v>
      </c>
      <c r="F1553" s="132" t="s">
        <v>280</v>
      </c>
      <c r="G1553" s="133">
        <v>160</v>
      </c>
      <c r="H1553" s="132">
        <v>2012</v>
      </c>
      <c r="I1553" s="134">
        <v>41444</v>
      </c>
      <c r="J1553" s="135"/>
    </row>
    <row r="1554" spans="1:10" ht="16.5" customHeight="1" x14ac:dyDescent="0.25">
      <c r="A1554" s="130" t="s">
        <v>8399</v>
      </c>
      <c r="B1554" s="131" t="str">
        <f t="shared" si="24"/>
        <v>13469 - LK Equipment Storage</v>
      </c>
      <c r="C1554" s="132" t="s">
        <v>2231</v>
      </c>
      <c r="D1554" s="132" t="s">
        <v>2525</v>
      </c>
      <c r="E1554" s="132" t="s">
        <v>2524</v>
      </c>
      <c r="F1554" s="132" t="s">
        <v>280</v>
      </c>
      <c r="G1554" s="133">
        <v>500</v>
      </c>
      <c r="H1554" s="132">
        <v>2011</v>
      </c>
      <c r="I1554" s="134">
        <v>41444</v>
      </c>
      <c r="J1554" s="135"/>
    </row>
    <row r="1555" spans="1:10" ht="16.5" customHeight="1" x14ac:dyDescent="0.25">
      <c r="A1555" s="130" t="s">
        <v>8400</v>
      </c>
      <c r="B1555" s="131" t="str">
        <f t="shared" si="24"/>
        <v>13921 - Egan Fish Hatchery Raceway Cover</v>
      </c>
      <c r="C1555" s="132" t="s">
        <v>2231</v>
      </c>
      <c r="D1555" s="132" t="s">
        <v>2526</v>
      </c>
      <c r="E1555" s="132" t="s">
        <v>2527</v>
      </c>
      <c r="F1555" s="132" t="s">
        <v>2267</v>
      </c>
      <c r="G1555" s="133">
        <v>81000</v>
      </c>
      <c r="H1555" s="132">
        <v>2014</v>
      </c>
      <c r="I1555" s="134">
        <v>42787</v>
      </c>
      <c r="J1555" s="135"/>
    </row>
    <row r="1556" spans="1:10" ht="16.5" customHeight="1" x14ac:dyDescent="0.25">
      <c r="A1556" s="130" t="s">
        <v>8401</v>
      </c>
      <c r="B1556" s="131" t="str">
        <f t="shared" si="24"/>
        <v>14022 - Whiterocks Feed Building</v>
      </c>
      <c r="C1556" s="132" t="s">
        <v>2231</v>
      </c>
      <c r="D1556" s="132" t="s">
        <v>2528</v>
      </c>
      <c r="E1556" s="132" t="s">
        <v>2529</v>
      </c>
      <c r="F1556" s="132" t="s">
        <v>2259</v>
      </c>
      <c r="G1556" s="133">
        <v>884</v>
      </c>
      <c r="H1556" s="132">
        <v>2007</v>
      </c>
      <c r="I1556" s="134">
        <v>40725</v>
      </c>
      <c r="J1556" s="135"/>
    </row>
    <row r="1557" spans="1:10" ht="16.5" customHeight="1" x14ac:dyDescent="0.25">
      <c r="A1557" s="130" t="s">
        <v>8402</v>
      </c>
      <c r="B1557" s="131" t="str">
        <f t="shared" si="24"/>
        <v>14051 - West Hatchery House</v>
      </c>
      <c r="C1557" s="132" t="s">
        <v>2231</v>
      </c>
      <c r="D1557" s="132" t="s">
        <v>2530</v>
      </c>
      <c r="E1557" s="132" t="s">
        <v>1479</v>
      </c>
      <c r="F1557" s="132" t="s">
        <v>1124</v>
      </c>
      <c r="G1557" s="133">
        <v>3700</v>
      </c>
      <c r="H1557" s="132">
        <v>2008</v>
      </c>
      <c r="I1557" s="134">
        <v>40725</v>
      </c>
      <c r="J1557" s="135"/>
    </row>
    <row r="1558" spans="1:10" ht="16.5" customHeight="1" x14ac:dyDescent="0.25">
      <c r="A1558" s="130" t="s">
        <v>8403</v>
      </c>
      <c r="B1558" s="131" t="str">
        <f t="shared" si="24"/>
        <v>14090 - Raceway Cover</v>
      </c>
      <c r="C1558" s="132" t="s">
        <v>2231</v>
      </c>
      <c r="D1558" s="132" t="s">
        <v>2531</v>
      </c>
      <c r="E1558" s="132" t="s">
        <v>2492</v>
      </c>
      <c r="F1558" s="132" t="s">
        <v>1124</v>
      </c>
      <c r="G1558" s="133">
        <v>41600</v>
      </c>
      <c r="H1558" s="132">
        <v>2008</v>
      </c>
      <c r="I1558" s="134">
        <v>40725</v>
      </c>
      <c r="J1558" s="135"/>
    </row>
    <row r="1559" spans="1:10" ht="16.5" customHeight="1" x14ac:dyDescent="0.25">
      <c r="A1559" s="130" t="s">
        <v>8404</v>
      </c>
      <c r="B1559" s="131" t="str">
        <f t="shared" si="24"/>
        <v>14091 - Truck Wash Shed</v>
      </c>
      <c r="C1559" s="132" t="s">
        <v>2231</v>
      </c>
      <c r="D1559" s="132" t="s">
        <v>2532</v>
      </c>
      <c r="E1559" s="132" t="s">
        <v>2492</v>
      </c>
      <c r="F1559" s="132" t="s">
        <v>1124</v>
      </c>
      <c r="G1559" s="133">
        <v>24</v>
      </c>
      <c r="H1559" s="132">
        <v>2008</v>
      </c>
      <c r="I1559" s="134">
        <v>41032</v>
      </c>
      <c r="J1559" s="135"/>
    </row>
    <row r="1560" spans="1:10" ht="16.5" customHeight="1" x14ac:dyDescent="0.25">
      <c r="A1560" s="130" t="s">
        <v>8405</v>
      </c>
      <c r="B1560" s="131" t="str">
        <f t="shared" si="24"/>
        <v>15036 - Supt Residence House Whiterocks</v>
      </c>
      <c r="C1560" s="132" t="s">
        <v>2231</v>
      </c>
      <c r="D1560" s="132" t="s">
        <v>2533</v>
      </c>
      <c r="E1560" s="132" t="s">
        <v>2534</v>
      </c>
      <c r="F1560" s="132" t="s">
        <v>2259</v>
      </c>
      <c r="G1560" s="133">
        <v>3500</v>
      </c>
      <c r="H1560" s="132">
        <v>2009</v>
      </c>
      <c r="I1560" s="134">
        <v>40725</v>
      </c>
      <c r="J1560" s="135"/>
    </row>
    <row r="1561" spans="1:10" ht="16.5" customHeight="1" x14ac:dyDescent="0.25">
      <c r="A1561" s="130" t="s">
        <v>8406</v>
      </c>
      <c r="B1561" s="131" t="str">
        <f t="shared" si="24"/>
        <v>15037 - Asst Residence House (B) Whiterocks</v>
      </c>
      <c r="C1561" s="132" t="s">
        <v>2231</v>
      </c>
      <c r="D1561" s="132" t="s">
        <v>2535</v>
      </c>
      <c r="E1561" s="132" t="s">
        <v>2534</v>
      </c>
      <c r="F1561" s="132" t="s">
        <v>2259</v>
      </c>
      <c r="G1561" s="133">
        <v>5000</v>
      </c>
      <c r="H1561" s="132">
        <v>2009</v>
      </c>
      <c r="I1561" s="134">
        <v>40725</v>
      </c>
      <c r="J1561" s="135"/>
    </row>
    <row r="1562" spans="1:10" ht="16.5" customHeight="1" x14ac:dyDescent="0.25">
      <c r="A1562" s="130" t="s">
        <v>8407</v>
      </c>
      <c r="B1562" s="131" t="str">
        <f t="shared" si="24"/>
        <v>15122 - Ogden Bay FR Salt Lake Metal Boat Storage BLD</v>
      </c>
      <c r="C1562" s="132" t="s">
        <v>2231</v>
      </c>
      <c r="D1562" s="132" t="s">
        <v>2536</v>
      </c>
      <c r="E1562" s="132" t="s">
        <v>2537</v>
      </c>
      <c r="F1562" s="132" t="s">
        <v>2221</v>
      </c>
      <c r="G1562" s="133">
        <v>4224</v>
      </c>
      <c r="H1562" s="132">
        <v>2009</v>
      </c>
      <c r="I1562" s="134">
        <v>40725</v>
      </c>
      <c r="J1562" s="135"/>
    </row>
    <row r="1563" spans="1:10" ht="16.5" customHeight="1" x14ac:dyDescent="0.25">
      <c r="A1563" s="130" t="s">
        <v>8408</v>
      </c>
      <c r="B1563" s="131" t="str">
        <f t="shared" si="24"/>
        <v>16007 - Habitat Covered Storage Facility</v>
      </c>
      <c r="C1563" s="132" t="s">
        <v>2231</v>
      </c>
      <c r="D1563" s="132" t="s">
        <v>2538</v>
      </c>
      <c r="E1563" s="132" t="s">
        <v>2521</v>
      </c>
      <c r="F1563" s="132" t="s">
        <v>726</v>
      </c>
      <c r="G1563" s="133">
        <v>2400</v>
      </c>
      <c r="H1563" s="132">
        <v>2010</v>
      </c>
      <c r="I1563" s="134">
        <v>40725</v>
      </c>
      <c r="J1563" s="135"/>
    </row>
    <row r="1564" spans="1:10" ht="16.5" customHeight="1" x14ac:dyDescent="0.25">
      <c r="A1564" s="130" t="s">
        <v>8409</v>
      </c>
      <c r="B1564" s="131" t="str">
        <f t="shared" si="24"/>
        <v>17506 - Lee Kay Fish Hatchery Building</v>
      </c>
      <c r="C1564" s="132" t="s">
        <v>2231</v>
      </c>
      <c r="D1564" s="132" t="s">
        <v>2539</v>
      </c>
      <c r="E1564" s="132" t="s">
        <v>2540</v>
      </c>
      <c r="F1564" s="135"/>
      <c r="G1564" s="133">
        <v>1323</v>
      </c>
      <c r="H1564" s="132">
        <v>2015</v>
      </c>
      <c r="I1564" s="134">
        <v>41935</v>
      </c>
      <c r="J1564" s="135"/>
    </row>
    <row r="1565" spans="1:10" ht="16.5" customHeight="1" x14ac:dyDescent="0.25">
      <c r="A1565" s="130" t="s">
        <v>8410</v>
      </c>
      <c r="B1565" s="131" t="str">
        <f t="shared" si="24"/>
        <v>17634 - EWEC Assembly Hall</v>
      </c>
      <c r="C1565" s="132" t="s">
        <v>2231</v>
      </c>
      <c r="D1565" s="132" t="s">
        <v>2541</v>
      </c>
      <c r="E1565" s="132" t="s">
        <v>2542</v>
      </c>
      <c r="F1565" s="132" t="s">
        <v>424</v>
      </c>
      <c r="G1565" s="133">
        <v>3580</v>
      </c>
      <c r="H1565" s="132">
        <v>2018</v>
      </c>
      <c r="I1565" s="134">
        <v>42136</v>
      </c>
      <c r="J1565" s="135"/>
    </row>
    <row r="1566" spans="1:10" ht="16.5" customHeight="1" x14ac:dyDescent="0.25">
      <c r="A1566" s="130" t="s">
        <v>8411</v>
      </c>
      <c r="B1566" s="131" t="str">
        <f t="shared" si="24"/>
        <v>17838 - DWR CRO Springville Office</v>
      </c>
      <c r="C1566" s="132" t="s">
        <v>2231</v>
      </c>
      <c r="D1566" s="132" t="s">
        <v>2543</v>
      </c>
      <c r="E1566" s="132" t="s">
        <v>2544</v>
      </c>
      <c r="F1566" s="132" t="s">
        <v>726</v>
      </c>
      <c r="G1566" s="133">
        <v>8300</v>
      </c>
      <c r="H1566" s="132">
        <v>2019</v>
      </c>
      <c r="I1566" s="134">
        <v>43266</v>
      </c>
      <c r="J1566" s="135"/>
    </row>
    <row r="1567" spans="1:10" ht="16.5" customHeight="1" x14ac:dyDescent="0.25">
      <c r="A1567" s="130" t="s">
        <v>8412</v>
      </c>
      <c r="B1567" s="131" t="str">
        <f t="shared" si="24"/>
        <v>17841 - SRO Three Sided Storage Building</v>
      </c>
      <c r="C1567" s="132" t="s">
        <v>2231</v>
      </c>
      <c r="D1567" s="132" t="s">
        <v>2545</v>
      </c>
      <c r="E1567" s="132" t="s">
        <v>2518</v>
      </c>
      <c r="F1567" s="132" t="s">
        <v>315</v>
      </c>
      <c r="G1567" s="133">
        <v>5115</v>
      </c>
      <c r="H1567" s="132">
        <v>2022</v>
      </c>
      <c r="I1567" s="134">
        <v>43059</v>
      </c>
      <c r="J1567" s="135"/>
    </row>
    <row r="1568" spans="1:10" ht="16.5" customHeight="1" x14ac:dyDescent="0.25">
      <c r="A1568" s="130" t="s">
        <v>8413</v>
      </c>
      <c r="B1568" s="131" t="str">
        <f t="shared" si="24"/>
        <v>17879 - NERO DWR HABITAT STORAGE</v>
      </c>
      <c r="C1568" s="132" t="s">
        <v>2231</v>
      </c>
      <c r="D1568" s="132" t="s">
        <v>2546</v>
      </c>
      <c r="E1568" s="132" t="s">
        <v>2547</v>
      </c>
      <c r="F1568" s="132" t="s">
        <v>1864</v>
      </c>
      <c r="G1568" s="133">
        <v>1120</v>
      </c>
      <c r="H1568" s="132">
        <v>2015</v>
      </c>
      <c r="I1568" s="134">
        <v>42529</v>
      </c>
      <c r="J1568" s="135"/>
    </row>
    <row r="1569" spans="1:10" ht="16.5" customHeight="1" x14ac:dyDescent="0.25">
      <c r="A1569" s="130" t="s">
        <v>8414</v>
      </c>
      <c r="B1569" s="131" t="str">
        <f t="shared" si="24"/>
        <v>17880 - NRO DWR Storage BLDG</v>
      </c>
      <c r="C1569" s="132" t="s">
        <v>2231</v>
      </c>
      <c r="D1569" s="132" t="s">
        <v>2548</v>
      </c>
      <c r="E1569" s="132" t="s">
        <v>2549</v>
      </c>
      <c r="F1569" s="132" t="s">
        <v>2550</v>
      </c>
      <c r="G1569" s="133">
        <v>2700</v>
      </c>
      <c r="H1569" s="132">
        <v>2015</v>
      </c>
      <c r="I1569" s="134">
        <v>42529</v>
      </c>
      <c r="J1569" s="135"/>
    </row>
    <row r="1570" spans="1:10" ht="16.5" customHeight="1" x14ac:dyDescent="0.25">
      <c r="A1570" s="130" t="s">
        <v>8415</v>
      </c>
      <c r="B1570" s="131" t="str">
        <f t="shared" si="24"/>
        <v>18024 - Mammoth Creek Inflow Filtration Building</v>
      </c>
      <c r="C1570" s="132" t="s">
        <v>2231</v>
      </c>
      <c r="D1570" s="132" t="s">
        <v>2551</v>
      </c>
      <c r="E1570" s="132" t="s">
        <v>2552</v>
      </c>
      <c r="F1570" s="132" t="s">
        <v>2247</v>
      </c>
      <c r="G1570" s="133">
        <v>1320</v>
      </c>
      <c r="H1570" s="132">
        <v>2005</v>
      </c>
      <c r="I1570" s="134">
        <v>42661</v>
      </c>
      <c r="J1570" s="135"/>
    </row>
    <row r="1571" spans="1:10" ht="16.5" customHeight="1" x14ac:dyDescent="0.25">
      <c r="A1571" s="130" t="s">
        <v>8416</v>
      </c>
      <c r="B1571" s="131" t="str">
        <f t="shared" si="24"/>
        <v>18081 - Logan Hatchery Building</v>
      </c>
      <c r="C1571" s="132" t="s">
        <v>2231</v>
      </c>
      <c r="D1571" s="132" t="s">
        <v>2553</v>
      </c>
      <c r="E1571" s="132" t="s">
        <v>2554</v>
      </c>
      <c r="F1571" s="132" t="s">
        <v>149</v>
      </c>
      <c r="G1571" s="133">
        <v>1375</v>
      </c>
      <c r="H1571" s="132">
        <v>2018</v>
      </c>
      <c r="I1571" s="134">
        <v>43271</v>
      </c>
      <c r="J1571" s="135"/>
    </row>
    <row r="1572" spans="1:10" ht="16.5" customHeight="1" x14ac:dyDescent="0.25">
      <c r="A1572" s="130" t="s">
        <v>8417</v>
      </c>
      <c r="B1572" s="131" t="str">
        <f t="shared" si="24"/>
        <v>18310 - Waterfowl Office</v>
      </c>
      <c r="C1572" s="132" t="s">
        <v>2231</v>
      </c>
      <c r="D1572" s="132" t="s">
        <v>2555</v>
      </c>
      <c r="E1572" s="132" t="s">
        <v>2542</v>
      </c>
      <c r="F1572" s="132" t="s">
        <v>424</v>
      </c>
      <c r="G1572" s="133">
        <v>1348</v>
      </c>
      <c r="H1572" s="132">
        <v>2019</v>
      </c>
      <c r="I1572" s="134">
        <v>43412</v>
      </c>
      <c r="J1572" s="135"/>
    </row>
    <row r="1573" spans="1:10" ht="16.5" customHeight="1" x14ac:dyDescent="0.25">
      <c r="A1573" s="130" t="s">
        <v>8418</v>
      </c>
      <c r="B1573" s="131" t="str">
        <f t="shared" si="24"/>
        <v>18419 - Fountain Green Raceway Cover</v>
      </c>
      <c r="C1573" s="132" t="s">
        <v>2231</v>
      </c>
      <c r="D1573" s="132" t="s">
        <v>2556</v>
      </c>
      <c r="E1573" s="132" t="s">
        <v>2557</v>
      </c>
      <c r="F1573" s="132" t="s">
        <v>2252</v>
      </c>
      <c r="G1573" s="133">
        <v>44800</v>
      </c>
      <c r="H1573" s="132">
        <v>2008</v>
      </c>
      <c r="I1573" s="134">
        <v>43256</v>
      </c>
      <c r="J1573" s="135"/>
    </row>
    <row r="1574" spans="1:10" ht="16.5" customHeight="1" x14ac:dyDescent="0.25">
      <c r="A1574" s="130" t="s">
        <v>8419</v>
      </c>
      <c r="B1574" s="131" t="str">
        <f t="shared" si="24"/>
        <v>18503 - EWEC Office</v>
      </c>
      <c r="C1574" s="132" t="s">
        <v>2231</v>
      </c>
      <c r="D1574" s="132" t="s">
        <v>2558</v>
      </c>
      <c r="E1574" s="132" t="s">
        <v>2559</v>
      </c>
      <c r="F1574" s="132" t="s">
        <v>424</v>
      </c>
      <c r="G1574" s="133">
        <v>2500</v>
      </c>
      <c r="H1574" s="132">
        <v>2018</v>
      </c>
      <c r="I1574" s="134">
        <v>43635</v>
      </c>
      <c r="J1574" s="135"/>
    </row>
    <row r="1575" spans="1:10" ht="16.5" customHeight="1" x14ac:dyDescent="0.25">
      <c r="A1575" s="130" t="s">
        <v>8420</v>
      </c>
      <c r="B1575" s="131" t="str">
        <f t="shared" si="24"/>
        <v>18670 - Dutch John Bunkhouse</v>
      </c>
      <c r="C1575" s="132" t="s">
        <v>2231</v>
      </c>
      <c r="D1575" s="132" t="s">
        <v>2560</v>
      </c>
      <c r="E1575" s="132" t="s">
        <v>2561</v>
      </c>
      <c r="F1575" s="132" t="s">
        <v>1087</v>
      </c>
      <c r="G1575" s="133">
        <v>1290</v>
      </c>
      <c r="H1575" s="132">
        <v>2017</v>
      </c>
      <c r="I1575" s="134">
        <v>43635</v>
      </c>
      <c r="J1575" s="135"/>
    </row>
    <row r="1576" spans="1:10" ht="16.5" customHeight="1" x14ac:dyDescent="0.25">
      <c r="A1576" s="130" t="s">
        <v>8421</v>
      </c>
      <c r="B1576" s="131" t="str">
        <f t="shared" si="24"/>
        <v>18671 - Yankee Meadows Restroom</v>
      </c>
      <c r="C1576" s="132" t="s">
        <v>2231</v>
      </c>
      <c r="D1576" s="132" t="s">
        <v>2562</v>
      </c>
      <c r="E1576" s="132" t="s">
        <v>2563</v>
      </c>
      <c r="F1576" s="132" t="s">
        <v>2564</v>
      </c>
      <c r="G1576" s="133">
        <v>168</v>
      </c>
      <c r="H1576" s="132">
        <v>2018</v>
      </c>
      <c r="I1576" s="134">
        <v>43635</v>
      </c>
      <c r="J1576" s="135"/>
    </row>
    <row r="1577" spans="1:10" ht="16.5" customHeight="1" x14ac:dyDescent="0.25">
      <c r="A1577" s="130" t="s">
        <v>8422</v>
      </c>
      <c r="B1577" s="131" t="str">
        <f t="shared" si="24"/>
        <v>18672 - Yankee Meadows Restroom #2</v>
      </c>
      <c r="C1577" s="132" t="s">
        <v>2231</v>
      </c>
      <c r="D1577" s="132" t="s">
        <v>2565</v>
      </c>
      <c r="E1577" s="132" t="s">
        <v>2563</v>
      </c>
      <c r="F1577" s="132" t="s">
        <v>2564</v>
      </c>
      <c r="G1577" s="133">
        <v>168</v>
      </c>
      <c r="H1577" s="132">
        <v>2017</v>
      </c>
      <c r="I1577" s="134">
        <v>43635</v>
      </c>
      <c r="J1577" s="135"/>
    </row>
    <row r="1578" spans="1:10" ht="16.5" customHeight="1" x14ac:dyDescent="0.25">
      <c r="A1578" s="130" t="s">
        <v>8423</v>
      </c>
      <c r="B1578" s="131" t="str">
        <f t="shared" si="24"/>
        <v>18675 - EWEC Classroom</v>
      </c>
      <c r="C1578" s="132" t="s">
        <v>2231</v>
      </c>
      <c r="D1578" s="132" t="s">
        <v>2566</v>
      </c>
      <c r="E1578" s="132" t="s">
        <v>2559</v>
      </c>
      <c r="F1578" s="132" t="s">
        <v>424</v>
      </c>
      <c r="G1578" s="133">
        <v>838</v>
      </c>
      <c r="H1578" s="132">
        <v>2018</v>
      </c>
      <c r="I1578" s="134">
        <v>43635</v>
      </c>
      <c r="J1578" s="135"/>
    </row>
    <row r="1579" spans="1:10" ht="16.5" customHeight="1" x14ac:dyDescent="0.25">
      <c r="A1579" s="130" t="s">
        <v>8424</v>
      </c>
      <c r="B1579" s="131" t="str">
        <f t="shared" si="24"/>
        <v>18677 - SRO Three Sided Storage West</v>
      </c>
      <c r="C1579" s="132" t="s">
        <v>2231</v>
      </c>
      <c r="D1579" s="132" t="s">
        <v>2567</v>
      </c>
      <c r="E1579" s="132" t="s">
        <v>2568</v>
      </c>
      <c r="F1579" s="132" t="s">
        <v>315</v>
      </c>
      <c r="G1579" s="133">
        <v>3200</v>
      </c>
      <c r="H1579" s="132">
        <v>2018</v>
      </c>
      <c r="I1579" s="134">
        <v>43635</v>
      </c>
      <c r="J1579" s="135"/>
    </row>
    <row r="1580" spans="1:10" ht="16.5" customHeight="1" x14ac:dyDescent="0.25">
      <c r="A1580" s="130" t="s">
        <v>8425</v>
      </c>
      <c r="B1580" s="131" t="str">
        <f t="shared" si="24"/>
        <v>18724 - Vernal Game Farm Aquatics Storage</v>
      </c>
      <c r="C1580" s="132" t="s">
        <v>2231</v>
      </c>
      <c r="D1580" s="132" t="s">
        <v>2569</v>
      </c>
      <c r="E1580" s="132" t="s">
        <v>2570</v>
      </c>
      <c r="F1580" s="132" t="s">
        <v>398</v>
      </c>
      <c r="G1580" s="133">
        <v>2800</v>
      </c>
      <c r="H1580" s="132">
        <v>2018</v>
      </c>
      <c r="I1580" s="134">
        <v>43628</v>
      </c>
      <c r="J1580" s="135"/>
    </row>
    <row r="1581" spans="1:10" ht="16.5" customHeight="1" x14ac:dyDescent="0.25">
      <c r="A1581" s="130" t="s">
        <v>8426</v>
      </c>
      <c r="B1581" s="131" t="str">
        <f t="shared" si="24"/>
        <v>18725 - Wahweap Bunkhouse/Warehouse</v>
      </c>
      <c r="C1581" s="132" t="s">
        <v>2231</v>
      </c>
      <c r="D1581" s="132" t="s">
        <v>2571</v>
      </c>
      <c r="E1581" s="132" t="s">
        <v>2572</v>
      </c>
      <c r="F1581" s="132" t="s">
        <v>1064</v>
      </c>
      <c r="G1581" s="133">
        <v>4500</v>
      </c>
      <c r="H1581" s="132">
        <v>2003</v>
      </c>
      <c r="I1581" s="134">
        <v>43635</v>
      </c>
      <c r="J1581" s="135"/>
    </row>
    <row r="1582" spans="1:10" ht="16.5" customHeight="1" x14ac:dyDescent="0.25">
      <c r="A1582" s="130" t="s">
        <v>8427</v>
      </c>
      <c r="B1582" s="131" t="str">
        <f t="shared" si="24"/>
        <v>18898 - Fish Isolation</v>
      </c>
      <c r="C1582" s="132" t="s">
        <v>2231</v>
      </c>
      <c r="D1582" s="132" t="s">
        <v>2573</v>
      </c>
      <c r="E1582" s="132" t="s">
        <v>2574</v>
      </c>
      <c r="F1582" s="132" t="s">
        <v>2252</v>
      </c>
      <c r="G1582" s="133">
        <v>2100</v>
      </c>
      <c r="H1582" s="132">
        <v>2022</v>
      </c>
      <c r="I1582" s="134">
        <v>44292</v>
      </c>
      <c r="J1582" s="135"/>
    </row>
    <row r="1583" spans="1:10" ht="16.5" customHeight="1" x14ac:dyDescent="0.25">
      <c r="A1583" s="130" t="s">
        <v>8428</v>
      </c>
      <c r="B1583" s="131" t="str">
        <f t="shared" si="24"/>
        <v>21250 - Dwr Rosebud Bunkhouse Replacement</v>
      </c>
      <c r="C1583" s="132" t="s">
        <v>2231</v>
      </c>
      <c r="D1583" s="132" t="s">
        <v>2575</v>
      </c>
      <c r="E1583" s="132" t="s">
        <v>2576</v>
      </c>
      <c r="F1583" s="132" t="s">
        <v>2577</v>
      </c>
      <c r="G1583" s="133">
        <v>2227</v>
      </c>
      <c r="H1583" s="132">
        <v>2021</v>
      </c>
      <c r="I1583" s="134">
        <v>44441</v>
      </c>
      <c r="J1583" s="135"/>
    </row>
    <row r="1584" spans="1:10" ht="16.5" customHeight="1" x14ac:dyDescent="0.25">
      <c r="A1584" s="130" t="s">
        <v>8429</v>
      </c>
      <c r="B1584" s="131" t="str">
        <f t="shared" si="24"/>
        <v>101214 - Mantua Fish Hatchery</v>
      </c>
      <c r="C1584" s="132" t="s">
        <v>2231</v>
      </c>
      <c r="D1584" s="132" t="s">
        <v>2578</v>
      </c>
      <c r="E1584" s="132" t="s">
        <v>2579</v>
      </c>
      <c r="F1584" s="132" t="s">
        <v>2234</v>
      </c>
      <c r="G1584" s="133">
        <v>4275</v>
      </c>
      <c r="H1584" s="132">
        <v>2023</v>
      </c>
      <c r="I1584" s="134">
        <v>44621</v>
      </c>
      <c r="J1584" s="135"/>
    </row>
    <row r="1585" spans="1:10" ht="16.5" customHeight="1" x14ac:dyDescent="0.25">
      <c r="A1585" s="130" t="s">
        <v>8430</v>
      </c>
      <c r="B1585" s="131" t="str">
        <f t="shared" si="24"/>
        <v>102376 - Fish Lake Cabin</v>
      </c>
      <c r="C1585" s="132" t="s">
        <v>2231</v>
      </c>
      <c r="D1585" s="132" t="s">
        <v>2580</v>
      </c>
      <c r="E1585" s="132" t="s">
        <v>2581</v>
      </c>
      <c r="F1585" s="132" t="s">
        <v>2582</v>
      </c>
      <c r="G1585" s="133">
        <v>1518</v>
      </c>
      <c r="H1585" s="132">
        <v>2022</v>
      </c>
      <c r="I1585" s="134">
        <v>44600</v>
      </c>
      <c r="J1585" s="135"/>
    </row>
    <row r="1586" spans="1:10" ht="16.5" customHeight="1" x14ac:dyDescent="0.25">
      <c r="A1586" s="130" t="s">
        <v>8431</v>
      </c>
      <c r="B1586" s="131" t="str">
        <f t="shared" si="24"/>
        <v>102887 - CRO Habitat/Hatchery Shop</v>
      </c>
      <c r="C1586" s="132" t="s">
        <v>2231</v>
      </c>
      <c r="D1586" s="132" t="s">
        <v>2583</v>
      </c>
      <c r="E1586" s="132" t="s">
        <v>2584</v>
      </c>
      <c r="F1586" s="132" t="s">
        <v>726</v>
      </c>
      <c r="G1586" s="133">
        <v>8000</v>
      </c>
      <c r="H1586" s="132">
        <v>2022</v>
      </c>
      <c r="I1586" s="134">
        <v>44917</v>
      </c>
      <c r="J1586" s="135"/>
    </row>
    <row r="1587" spans="1:10" ht="16.5" customHeight="1" x14ac:dyDescent="0.25">
      <c r="A1587" s="130" t="s">
        <v>8432</v>
      </c>
      <c r="B1587" s="131" t="str">
        <f t="shared" si="24"/>
        <v>105351 - Cache Valley Shotgun Center</v>
      </c>
      <c r="C1587" s="132" t="s">
        <v>2231</v>
      </c>
      <c r="D1587" s="132" t="s">
        <v>2585</v>
      </c>
      <c r="E1587" s="132" t="s">
        <v>2586</v>
      </c>
      <c r="F1587" s="132" t="s">
        <v>149</v>
      </c>
      <c r="G1587" s="133">
        <v>3412</v>
      </c>
      <c r="H1587" s="132">
        <v>2023</v>
      </c>
      <c r="I1587" s="134">
        <v>45303</v>
      </c>
      <c r="J1587" s="135"/>
    </row>
    <row r="1588" spans="1:10" ht="16.5" customHeight="1" x14ac:dyDescent="0.25">
      <c r="A1588" s="130" t="s">
        <v>8433</v>
      </c>
      <c r="B1588" s="131" t="str">
        <f t="shared" si="24"/>
        <v>105608 - LG WWAB</v>
      </c>
      <c r="C1588" s="132" t="s">
        <v>2231</v>
      </c>
      <c r="D1588" s="132" t="s">
        <v>2587</v>
      </c>
      <c r="E1588" s="132" t="s">
        <v>2588</v>
      </c>
      <c r="F1588" s="132" t="s">
        <v>149</v>
      </c>
      <c r="G1588" s="133">
        <v>13000</v>
      </c>
      <c r="H1588" s="132">
        <v>2025</v>
      </c>
      <c r="I1588" s="134">
        <v>45329</v>
      </c>
      <c r="J1588" s="135"/>
    </row>
    <row r="1589" spans="1:10" ht="16.5" customHeight="1" x14ac:dyDescent="0.25">
      <c r="A1589" s="130" t="s">
        <v>8434</v>
      </c>
      <c r="B1589" s="131" t="str">
        <f t="shared" si="24"/>
        <v>106475 - Brown/West Home</v>
      </c>
      <c r="C1589" s="132" t="s">
        <v>2231</v>
      </c>
      <c r="D1589" s="132" t="s">
        <v>2589</v>
      </c>
      <c r="E1589" s="132" t="s">
        <v>2590</v>
      </c>
      <c r="F1589" s="132" t="s">
        <v>2267</v>
      </c>
      <c r="G1589" s="133">
        <v>1174</v>
      </c>
      <c r="H1589" s="132">
        <v>2024</v>
      </c>
      <c r="I1589" s="134">
        <v>45425</v>
      </c>
      <c r="J1589" s="135"/>
    </row>
    <row r="1590" spans="1:10" ht="16.5" customHeight="1" x14ac:dyDescent="0.25">
      <c r="A1590" s="130" t="s">
        <v>8435</v>
      </c>
      <c r="B1590" s="131" t="str">
        <f t="shared" si="24"/>
        <v>106476 - Green/East Home</v>
      </c>
      <c r="C1590" s="132" t="s">
        <v>2231</v>
      </c>
      <c r="D1590" s="132" t="s">
        <v>2591</v>
      </c>
      <c r="E1590" s="132" t="s">
        <v>2592</v>
      </c>
      <c r="F1590" s="132" t="s">
        <v>2267</v>
      </c>
      <c r="G1590" s="133">
        <v>1174</v>
      </c>
      <c r="H1590" s="132">
        <v>2024</v>
      </c>
      <c r="I1590" s="134">
        <v>45425</v>
      </c>
      <c r="J1590" s="135"/>
    </row>
    <row r="1591" spans="1:10" ht="16.5" customHeight="1" x14ac:dyDescent="0.25">
      <c r="A1591" s="130" t="s">
        <v>8436</v>
      </c>
      <c r="B1591" s="131" t="str">
        <f t="shared" si="24"/>
        <v>109900 - Cedar Springs Floating Trail</v>
      </c>
      <c r="C1591" s="132" t="s">
        <v>2231</v>
      </c>
      <c r="D1591" s="132" t="s">
        <v>2593</v>
      </c>
      <c r="E1591" s="132" t="s">
        <v>2594</v>
      </c>
      <c r="F1591" s="132" t="s">
        <v>1087</v>
      </c>
      <c r="G1591" s="133">
        <v>7800</v>
      </c>
      <c r="H1591" s="132">
        <v>2025</v>
      </c>
      <c r="I1591" s="134">
        <v>45790</v>
      </c>
      <c r="J1591" s="135"/>
    </row>
    <row r="1592" spans="1:10" ht="16.5" customHeight="1" x14ac:dyDescent="0.25">
      <c r="A1592" s="130" t="s">
        <v>8437</v>
      </c>
      <c r="B1592" s="131" t="str">
        <f t="shared" si="24"/>
        <v>110080 - Panguich Cabin</v>
      </c>
      <c r="C1592" s="132" t="s">
        <v>2231</v>
      </c>
      <c r="D1592" s="132" t="s">
        <v>2595</v>
      </c>
      <c r="E1592" s="132" t="s">
        <v>2596</v>
      </c>
      <c r="F1592" s="132" t="s">
        <v>2597</v>
      </c>
      <c r="G1592" s="133">
        <v>1000</v>
      </c>
      <c r="H1592" s="132">
        <v>2017</v>
      </c>
      <c r="I1592" s="134">
        <v>45790</v>
      </c>
      <c r="J1592" s="135"/>
    </row>
    <row r="1593" spans="1:10" ht="16.5" customHeight="1" x14ac:dyDescent="0.25">
      <c r="A1593" s="130" t="s">
        <v>8438</v>
      </c>
      <c r="B1593" s="131" t="str">
        <f t="shared" si="24"/>
        <v>110082 - Panguitch Garage</v>
      </c>
      <c r="C1593" s="132" t="s">
        <v>2231</v>
      </c>
      <c r="D1593" s="132" t="s">
        <v>2598</v>
      </c>
      <c r="E1593" s="132" t="s">
        <v>2596</v>
      </c>
      <c r="F1593" s="132" t="s">
        <v>2597</v>
      </c>
      <c r="G1593" s="133">
        <v>1000</v>
      </c>
      <c r="H1593" s="132">
        <v>2017</v>
      </c>
      <c r="I1593" s="134">
        <v>45790</v>
      </c>
      <c r="J1593" s="135"/>
    </row>
    <row r="1594" spans="1:10" ht="16.5" customHeight="1" x14ac:dyDescent="0.25">
      <c r="A1594" s="130" t="s">
        <v>8439</v>
      </c>
      <c r="B1594" s="131" t="str">
        <f t="shared" si="24"/>
        <v>110084 - Kanab CXT Restroom</v>
      </c>
      <c r="C1594" s="132" t="s">
        <v>2231</v>
      </c>
      <c r="D1594" s="132" t="s">
        <v>2599</v>
      </c>
      <c r="E1594" s="132" t="s">
        <v>2600</v>
      </c>
      <c r="F1594" s="132" t="s">
        <v>1110</v>
      </c>
      <c r="G1594" s="133">
        <v>300</v>
      </c>
      <c r="H1594" s="132">
        <v>2024</v>
      </c>
      <c r="I1594" s="134">
        <v>45821</v>
      </c>
      <c r="J1594" s="135"/>
    </row>
    <row r="1595" spans="1:10" ht="16.5" customHeight="1" x14ac:dyDescent="0.25">
      <c r="A1595" s="130" t="s">
        <v>8440</v>
      </c>
      <c r="B1595" s="131" t="str">
        <f t="shared" si="24"/>
        <v>110089 - Egan FH Bio 1 Storage Shed</v>
      </c>
      <c r="C1595" s="132" t="s">
        <v>2231</v>
      </c>
      <c r="D1595" s="132" t="s">
        <v>2601</v>
      </c>
      <c r="E1595" s="132" t="s">
        <v>2266</v>
      </c>
      <c r="F1595" s="132" t="s">
        <v>2267</v>
      </c>
      <c r="G1595" s="133">
        <v>300</v>
      </c>
      <c r="H1595" s="132">
        <v>2021</v>
      </c>
      <c r="I1595" s="134">
        <v>45790</v>
      </c>
      <c r="J1595" s="135"/>
    </row>
    <row r="1596" spans="1:10" ht="16.5" customHeight="1" x14ac:dyDescent="0.25">
      <c r="A1596" s="130" t="s">
        <v>8441</v>
      </c>
      <c r="B1596" s="131" t="str">
        <f t="shared" si="24"/>
        <v>110090 - Egan FH Car Port</v>
      </c>
      <c r="C1596" s="132" t="s">
        <v>2231</v>
      </c>
      <c r="D1596" s="132" t="s">
        <v>2602</v>
      </c>
      <c r="E1596" s="132" t="s">
        <v>2266</v>
      </c>
      <c r="F1596" s="132" t="s">
        <v>2267</v>
      </c>
      <c r="G1596" s="133">
        <v>700</v>
      </c>
      <c r="H1596" s="132">
        <v>2021</v>
      </c>
      <c r="I1596" s="134">
        <v>45790</v>
      </c>
      <c r="J1596" s="135"/>
    </row>
    <row r="1597" spans="1:10" ht="16.5" customHeight="1" x14ac:dyDescent="0.25">
      <c r="A1597" s="130" t="s">
        <v>8442</v>
      </c>
      <c r="B1597" s="131" t="str">
        <f t="shared" si="24"/>
        <v>110091 - Egan FH Lean-to-Storage</v>
      </c>
      <c r="C1597" s="132" t="s">
        <v>2231</v>
      </c>
      <c r="D1597" s="132" t="s">
        <v>2603</v>
      </c>
      <c r="E1597" s="132" t="s">
        <v>2266</v>
      </c>
      <c r="F1597" s="132" t="s">
        <v>2267</v>
      </c>
      <c r="G1597" s="133">
        <v>1000</v>
      </c>
      <c r="H1597" s="132">
        <v>2021</v>
      </c>
      <c r="I1597" s="134">
        <v>45790</v>
      </c>
      <c r="J1597" s="135"/>
    </row>
    <row r="1598" spans="1:10" ht="16.5" customHeight="1" x14ac:dyDescent="0.25">
      <c r="A1598" s="130" t="s">
        <v>8443</v>
      </c>
      <c r="B1598" s="131" t="str">
        <f t="shared" si="24"/>
        <v>110093 - Egan FH Feed Bins</v>
      </c>
      <c r="C1598" s="132" t="s">
        <v>2231</v>
      </c>
      <c r="D1598" s="132" t="s">
        <v>2604</v>
      </c>
      <c r="E1598" s="132" t="s">
        <v>2266</v>
      </c>
      <c r="F1598" s="132" t="s">
        <v>2267</v>
      </c>
      <c r="G1598" s="135"/>
      <c r="H1598" s="132">
        <v>2021</v>
      </c>
      <c r="I1598" s="134">
        <v>45790</v>
      </c>
      <c r="J1598" s="135"/>
    </row>
    <row r="1599" spans="1:10" ht="16.5" customHeight="1" x14ac:dyDescent="0.25">
      <c r="A1599" s="130" t="s">
        <v>8444</v>
      </c>
      <c r="B1599" s="131" t="str">
        <f t="shared" si="24"/>
        <v>110095 - Midway FH Hyper Infusion Shed</v>
      </c>
      <c r="C1599" s="132" t="s">
        <v>2231</v>
      </c>
      <c r="D1599" s="132" t="s">
        <v>2605</v>
      </c>
      <c r="E1599" s="132" t="s">
        <v>2606</v>
      </c>
      <c r="F1599" s="132" t="s">
        <v>1124</v>
      </c>
      <c r="G1599" s="135"/>
      <c r="H1599" s="132">
        <v>2022</v>
      </c>
      <c r="I1599" s="134">
        <v>45790</v>
      </c>
      <c r="J1599" s="135"/>
    </row>
    <row r="1600" spans="1:10" ht="16.5" customHeight="1" x14ac:dyDescent="0.25">
      <c r="A1600" s="130" t="s">
        <v>8445</v>
      </c>
      <c r="B1600" s="131" t="str">
        <f t="shared" si="24"/>
        <v>110103 - SRO Three Sided Storage Building East</v>
      </c>
      <c r="C1600" s="132" t="s">
        <v>2231</v>
      </c>
      <c r="D1600" s="132" t="s">
        <v>2607</v>
      </c>
      <c r="E1600" s="132" t="s">
        <v>2608</v>
      </c>
      <c r="F1600" s="132" t="s">
        <v>315</v>
      </c>
      <c r="G1600" s="133">
        <v>5115</v>
      </c>
      <c r="H1600" s="132">
        <v>2022</v>
      </c>
      <c r="I1600" s="134">
        <v>45807</v>
      </c>
      <c r="J1600" s="135"/>
    </row>
    <row r="1601" spans="1:10" ht="16.5" customHeight="1" x14ac:dyDescent="0.25">
      <c r="A1601" s="130" t="s">
        <v>8446</v>
      </c>
      <c r="B1601" s="131" t="str">
        <f t="shared" si="24"/>
        <v>110392 - EWEC Viewing Platform</v>
      </c>
      <c r="C1601" s="132" t="s">
        <v>2231</v>
      </c>
      <c r="D1601" s="132" t="s">
        <v>2609</v>
      </c>
      <c r="E1601" s="132" t="s">
        <v>2542</v>
      </c>
      <c r="F1601" s="132" t="s">
        <v>424</v>
      </c>
      <c r="G1601" s="133">
        <v>900</v>
      </c>
      <c r="H1601" s="132">
        <v>2024</v>
      </c>
      <c r="I1601" s="134">
        <v>45833</v>
      </c>
      <c r="J1601" s="135"/>
    </row>
    <row r="1602" spans="1:10" ht="16.5" customHeight="1" x14ac:dyDescent="0.25">
      <c r="A1602" s="130" t="s">
        <v>8447</v>
      </c>
      <c r="B1602" s="131" t="str">
        <f t="shared" si="24"/>
        <v>112338 - Loa Fish Hatchery South Residence Home</v>
      </c>
      <c r="C1602" s="132" t="s">
        <v>2231</v>
      </c>
      <c r="D1602" s="132" t="s">
        <v>2610</v>
      </c>
      <c r="E1602" s="132" t="s">
        <v>2611</v>
      </c>
      <c r="F1602" s="132" t="s">
        <v>2612</v>
      </c>
      <c r="G1602" s="133">
        <v>3383</v>
      </c>
      <c r="H1602" s="132">
        <v>2025</v>
      </c>
      <c r="I1602" s="134">
        <v>46013</v>
      </c>
      <c r="J1602" s="135"/>
    </row>
    <row r="1603" spans="1:10" ht="16.5" customHeight="1" x14ac:dyDescent="0.25">
      <c r="A1603" s="130" t="s">
        <v>8448</v>
      </c>
      <c r="B1603" s="131" t="str">
        <f t="shared" si="24"/>
        <v>09635 - Great Basin Research Center Warehouse</v>
      </c>
      <c r="C1603" s="132" t="s">
        <v>2231</v>
      </c>
      <c r="D1603" s="132" t="s">
        <v>2613</v>
      </c>
      <c r="E1603" s="135"/>
      <c r="F1603" s="135"/>
      <c r="G1603" s="133">
        <v>26100</v>
      </c>
      <c r="H1603" s="132">
        <v>2010</v>
      </c>
      <c r="I1603" s="134">
        <v>40725</v>
      </c>
      <c r="J1603" s="135"/>
    </row>
    <row r="1604" spans="1:10" ht="16.5" customHeight="1" x14ac:dyDescent="0.25">
      <c r="A1604" s="130" t="s">
        <v>8449</v>
      </c>
      <c r="B1604" s="131" t="str">
        <f t="shared" ref="B1604:B1667" si="25">_xlfn.CONCAT(A1604," - ",D1604)</f>
        <v>06776 - DNR Storage North</v>
      </c>
      <c r="C1604" s="132" t="s">
        <v>2616</v>
      </c>
      <c r="D1604" s="132" t="s">
        <v>2617</v>
      </c>
      <c r="E1604" s="132" t="s">
        <v>2618</v>
      </c>
      <c r="F1604" s="132" t="s">
        <v>145</v>
      </c>
      <c r="G1604" s="133">
        <v>6000</v>
      </c>
      <c r="H1604" s="132">
        <v>1992</v>
      </c>
      <c r="I1604" s="134">
        <v>40725</v>
      </c>
      <c r="J1604" s="135"/>
    </row>
    <row r="1605" spans="1:10" ht="16.5" customHeight="1" x14ac:dyDescent="0.25">
      <c r="A1605" s="130" t="s">
        <v>8450</v>
      </c>
      <c r="B1605" s="131" t="str">
        <f t="shared" si="25"/>
        <v>17775 - DNR Richfield Regional Center</v>
      </c>
      <c r="C1605" s="132" t="s">
        <v>2616</v>
      </c>
      <c r="D1605" s="132" t="s">
        <v>2619</v>
      </c>
      <c r="E1605" s="132" t="s">
        <v>2620</v>
      </c>
      <c r="F1605" s="132" t="s">
        <v>373</v>
      </c>
      <c r="G1605" s="133">
        <v>12589</v>
      </c>
      <c r="H1605" s="132">
        <v>2017</v>
      </c>
      <c r="I1605" s="134">
        <v>42345</v>
      </c>
      <c r="J1605" s="135"/>
    </row>
    <row r="1606" spans="1:10" ht="16.5" customHeight="1" x14ac:dyDescent="0.25">
      <c r="A1606" s="130" t="s">
        <v>8451</v>
      </c>
      <c r="B1606" s="131" t="str">
        <f t="shared" si="25"/>
        <v>07519 - Pink Building</v>
      </c>
      <c r="C1606" s="132" t="s">
        <v>2621</v>
      </c>
      <c r="D1606" s="132" t="s">
        <v>2622</v>
      </c>
      <c r="E1606" s="132" t="s">
        <v>2623</v>
      </c>
      <c r="F1606" s="132" t="s">
        <v>514</v>
      </c>
      <c r="G1606" s="133">
        <v>1200</v>
      </c>
      <c r="H1606" s="132">
        <v>1970</v>
      </c>
      <c r="I1606" s="134">
        <v>40725</v>
      </c>
      <c r="J1606" s="135"/>
    </row>
    <row r="1607" spans="1:10" ht="16.5" customHeight="1" x14ac:dyDescent="0.25">
      <c r="A1607" s="130" t="s">
        <v>8452</v>
      </c>
      <c r="B1607" s="131" t="str">
        <f t="shared" si="25"/>
        <v>07522 - Montezuma Creek Sewing Plant</v>
      </c>
      <c r="C1607" s="132" t="s">
        <v>2621</v>
      </c>
      <c r="D1607" s="132" t="s">
        <v>2624</v>
      </c>
      <c r="E1607" s="132" t="s">
        <v>2625</v>
      </c>
      <c r="F1607" s="132" t="s">
        <v>2626</v>
      </c>
      <c r="G1607" s="133">
        <v>20000</v>
      </c>
      <c r="H1607" s="132">
        <v>1996</v>
      </c>
      <c r="I1607" s="134">
        <v>40725</v>
      </c>
      <c r="J1607" s="135"/>
    </row>
    <row r="1608" spans="1:10" ht="16.5" customHeight="1" x14ac:dyDescent="0.25">
      <c r="A1608" s="130" t="s">
        <v>8453</v>
      </c>
      <c r="B1608" s="131" t="str">
        <f t="shared" si="25"/>
        <v>07525 - Building 388</v>
      </c>
      <c r="C1608" s="132" t="s">
        <v>2621</v>
      </c>
      <c r="D1608" s="132" t="s">
        <v>2627</v>
      </c>
      <c r="E1608" s="132" t="s">
        <v>2628</v>
      </c>
      <c r="F1608" s="132" t="s">
        <v>514</v>
      </c>
      <c r="G1608" s="133">
        <v>7000</v>
      </c>
      <c r="H1608" s="132">
        <v>1996</v>
      </c>
      <c r="I1608" s="134">
        <v>40725</v>
      </c>
      <c r="J1608" s="135"/>
    </row>
    <row r="1609" spans="1:10" ht="16.5" customHeight="1" x14ac:dyDescent="0.25">
      <c r="A1609" s="130" t="s">
        <v>8454</v>
      </c>
      <c r="B1609" s="131" t="str">
        <f t="shared" si="25"/>
        <v>08130 - Montezuma Creek Warehouse #1</v>
      </c>
      <c r="C1609" s="132" t="s">
        <v>2621</v>
      </c>
      <c r="D1609" s="132" t="s">
        <v>2629</v>
      </c>
      <c r="E1609" s="132" t="s">
        <v>2630</v>
      </c>
      <c r="F1609" s="132" t="s">
        <v>2626</v>
      </c>
      <c r="G1609" s="133">
        <v>1800</v>
      </c>
      <c r="H1609" s="132">
        <v>1996</v>
      </c>
      <c r="I1609" s="134">
        <v>40725</v>
      </c>
      <c r="J1609" s="135"/>
    </row>
    <row r="1610" spans="1:10" ht="16.5" customHeight="1" x14ac:dyDescent="0.25">
      <c r="A1610" s="130" t="s">
        <v>8455</v>
      </c>
      <c r="B1610" s="131" t="str">
        <f t="shared" si="25"/>
        <v>12363 - Nurse's Home</v>
      </c>
      <c r="C1610" s="132" t="s">
        <v>2621</v>
      </c>
      <c r="D1610" s="132" t="s">
        <v>2631</v>
      </c>
      <c r="E1610" s="132" t="s">
        <v>2632</v>
      </c>
      <c r="F1610" s="132" t="s">
        <v>2633</v>
      </c>
      <c r="G1610" s="133">
        <v>1000</v>
      </c>
      <c r="H1610" s="132">
        <v>1979</v>
      </c>
      <c r="I1610" s="134">
        <v>40725</v>
      </c>
      <c r="J1610" s="135"/>
    </row>
    <row r="1611" spans="1:10" ht="16.5" customHeight="1" x14ac:dyDescent="0.25">
      <c r="A1611" s="130" t="s">
        <v>8456</v>
      </c>
      <c r="B1611" s="131" t="str">
        <f t="shared" si="25"/>
        <v>12364 - Doctor's Home</v>
      </c>
      <c r="C1611" s="132" t="s">
        <v>2621</v>
      </c>
      <c r="D1611" s="132" t="s">
        <v>2634</v>
      </c>
      <c r="E1611" s="132" t="s">
        <v>2635</v>
      </c>
      <c r="F1611" s="132" t="s">
        <v>2626</v>
      </c>
      <c r="G1611" s="133">
        <v>1000</v>
      </c>
      <c r="H1611" s="132">
        <v>1979</v>
      </c>
      <c r="I1611" s="134">
        <v>40725</v>
      </c>
      <c r="J1611" s="135"/>
    </row>
    <row r="1612" spans="1:10" ht="16.5" customHeight="1" x14ac:dyDescent="0.25">
      <c r="A1612" s="130" t="s">
        <v>8457</v>
      </c>
      <c r="B1612" s="131" t="str">
        <f t="shared" si="25"/>
        <v>17128 - Montezuma Creek Warehouse #2</v>
      </c>
      <c r="C1612" s="132" t="s">
        <v>2621</v>
      </c>
      <c r="D1612" s="132" t="s">
        <v>2636</v>
      </c>
      <c r="E1612" s="132" t="s">
        <v>2637</v>
      </c>
      <c r="F1612" s="135"/>
      <c r="G1612" s="133">
        <v>960</v>
      </c>
      <c r="H1612" s="132">
        <v>1996</v>
      </c>
      <c r="I1612" s="134">
        <v>40725</v>
      </c>
      <c r="J1612" s="135"/>
    </row>
    <row r="1613" spans="1:10" ht="16.5" customHeight="1" x14ac:dyDescent="0.25">
      <c r="A1613" s="130" t="s">
        <v>8458</v>
      </c>
      <c r="B1613" s="131" t="str">
        <f t="shared" si="25"/>
        <v>100539 - Oljato Trading Post</v>
      </c>
      <c r="C1613" s="132" t="s">
        <v>2621</v>
      </c>
      <c r="D1613" s="132" t="s">
        <v>2638</v>
      </c>
      <c r="E1613" s="132" t="s">
        <v>2639</v>
      </c>
      <c r="F1613" s="132" t="s">
        <v>2640</v>
      </c>
      <c r="G1613" s="133">
        <v>3000</v>
      </c>
      <c r="H1613" s="132">
        <v>1920</v>
      </c>
      <c r="I1613" s="134">
        <v>44378</v>
      </c>
      <c r="J1613" s="135"/>
    </row>
    <row r="1614" spans="1:10" ht="16.5" customHeight="1" x14ac:dyDescent="0.25">
      <c r="A1614" s="130" t="s">
        <v>8459</v>
      </c>
      <c r="B1614" s="131" t="str">
        <f t="shared" si="25"/>
        <v>00775 - Corp Training Center</v>
      </c>
      <c r="C1614" s="132" t="s">
        <v>2641</v>
      </c>
      <c r="D1614" s="132" t="s">
        <v>2642</v>
      </c>
      <c r="E1614" s="132" t="s">
        <v>2643</v>
      </c>
      <c r="F1614" s="132" t="s">
        <v>285</v>
      </c>
      <c r="G1614" s="133">
        <v>5559</v>
      </c>
      <c r="H1614" s="132">
        <v>1919</v>
      </c>
      <c r="I1614" s="134">
        <v>40725</v>
      </c>
      <c r="J1614" s="135"/>
    </row>
    <row r="1615" spans="1:10" ht="16.5" customHeight="1" x14ac:dyDescent="0.25">
      <c r="A1615" s="130" t="s">
        <v>8460</v>
      </c>
      <c r="B1615" s="131" t="str">
        <f t="shared" si="25"/>
        <v>00776 - Multipurpose Facility</v>
      </c>
      <c r="C1615" s="132" t="s">
        <v>2641</v>
      </c>
      <c r="D1615" s="132" t="s">
        <v>2644</v>
      </c>
      <c r="E1615" s="132" t="s">
        <v>2643</v>
      </c>
      <c r="F1615" s="132" t="s">
        <v>285</v>
      </c>
      <c r="G1615" s="133">
        <v>14290</v>
      </c>
      <c r="H1615" s="132">
        <v>1965</v>
      </c>
      <c r="I1615" s="134">
        <v>40725</v>
      </c>
      <c r="J1615" s="135"/>
    </row>
    <row r="1616" spans="1:10" ht="16.5" customHeight="1" x14ac:dyDescent="0.25">
      <c r="A1616" s="130" t="s">
        <v>8461</v>
      </c>
      <c r="B1616" s="131" t="str">
        <f t="shared" si="25"/>
        <v>00781 - Student Services</v>
      </c>
      <c r="C1616" s="132" t="s">
        <v>2641</v>
      </c>
      <c r="D1616" s="132" t="s">
        <v>2645</v>
      </c>
      <c r="E1616" s="132" t="s">
        <v>2643</v>
      </c>
      <c r="F1616" s="132" t="s">
        <v>285</v>
      </c>
      <c r="G1616" s="133">
        <v>19200</v>
      </c>
      <c r="H1616" s="132">
        <v>1960</v>
      </c>
      <c r="I1616" s="134">
        <v>40725</v>
      </c>
      <c r="J1616" s="135"/>
    </row>
    <row r="1617" spans="1:10" ht="16.5" customHeight="1" x14ac:dyDescent="0.25">
      <c r="A1617" s="130" t="s">
        <v>8462</v>
      </c>
      <c r="B1617" s="131" t="str">
        <f t="shared" si="25"/>
        <v>00784 - Children's School South</v>
      </c>
      <c r="C1617" s="132" t="s">
        <v>2641</v>
      </c>
      <c r="D1617" s="132" t="s">
        <v>2646</v>
      </c>
      <c r="E1617" s="132" t="s">
        <v>2643</v>
      </c>
      <c r="F1617" s="132" t="s">
        <v>285</v>
      </c>
      <c r="G1617" s="133">
        <v>16715</v>
      </c>
      <c r="H1617" s="132">
        <v>1966</v>
      </c>
      <c r="I1617" s="134">
        <v>40725</v>
      </c>
      <c r="J1617" s="135"/>
    </row>
    <row r="1618" spans="1:10" ht="16.5" customHeight="1" x14ac:dyDescent="0.25">
      <c r="A1618" s="130" t="s">
        <v>8463</v>
      </c>
      <c r="B1618" s="131" t="str">
        <f t="shared" si="25"/>
        <v>00786 - Business Building</v>
      </c>
      <c r="C1618" s="132" t="s">
        <v>2641</v>
      </c>
      <c r="D1618" s="132" t="s">
        <v>2647</v>
      </c>
      <c r="E1618" s="132" t="s">
        <v>2643</v>
      </c>
      <c r="F1618" s="132" t="s">
        <v>285</v>
      </c>
      <c r="G1618" s="133">
        <v>58100</v>
      </c>
      <c r="H1618" s="132">
        <v>1966</v>
      </c>
      <c r="I1618" s="134">
        <v>40725</v>
      </c>
      <c r="J1618" s="135"/>
    </row>
    <row r="1619" spans="1:10" ht="16.5" customHeight="1" x14ac:dyDescent="0.25">
      <c r="A1619" s="130" t="s">
        <v>8464</v>
      </c>
      <c r="B1619" s="131" t="str">
        <f t="shared" si="25"/>
        <v>00787 - Union Building</v>
      </c>
      <c r="C1619" s="132" t="s">
        <v>2641</v>
      </c>
      <c r="D1619" s="132" t="s">
        <v>2648</v>
      </c>
      <c r="E1619" s="132" t="s">
        <v>2643</v>
      </c>
      <c r="F1619" s="132" t="s">
        <v>285</v>
      </c>
      <c r="G1619" s="133">
        <v>16715</v>
      </c>
      <c r="H1619" s="132">
        <v>1968</v>
      </c>
      <c r="I1619" s="134">
        <v>40725</v>
      </c>
      <c r="J1619" s="135"/>
    </row>
    <row r="1620" spans="1:10" ht="16.5" customHeight="1" x14ac:dyDescent="0.25">
      <c r="A1620" s="130" t="s">
        <v>8465</v>
      </c>
      <c r="B1620" s="131" t="str">
        <f t="shared" si="25"/>
        <v>00788 - College Services Building</v>
      </c>
      <c r="C1620" s="132" t="s">
        <v>2641</v>
      </c>
      <c r="D1620" s="132" t="s">
        <v>2649</v>
      </c>
      <c r="E1620" s="132" t="s">
        <v>2643</v>
      </c>
      <c r="F1620" s="132" t="s">
        <v>285</v>
      </c>
      <c r="G1620" s="133">
        <v>5100</v>
      </c>
      <c r="H1620" s="132">
        <v>1970</v>
      </c>
      <c r="I1620" s="134">
        <v>40725</v>
      </c>
      <c r="J1620" s="135"/>
    </row>
    <row r="1621" spans="1:10" ht="16.5" customHeight="1" x14ac:dyDescent="0.25">
      <c r="A1621" s="130" t="s">
        <v>8466</v>
      </c>
      <c r="B1621" s="131" t="str">
        <f t="shared" si="25"/>
        <v>02288 - Storage for Corporate Training</v>
      </c>
      <c r="C1621" s="132" t="s">
        <v>2641</v>
      </c>
      <c r="D1621" s="132" t="s">
        <v>2650</v>
      </c>
      <c r="E1621" s="132" t="s">
        <v>2643</v>
      </c>
      <c r="F1621" s="132" t="s">
        <v>285</v>
      </c>
      <c r="G1621" s="133">
        <v>280</v>
      </c>
      <c r="H1621" s="132">
        <v>1977</v>
      </c>
      <c r="I1621" s="134">
        <v>40725</v>
      </c>
      <c r="J1621" s="135"/>
    </row>
    <row r="1622" spans="1:10" ht="16.5" customHeight="1" x14ac:dyDescent="0.25">
      <c r="A1622" s="130" t="s">
        <v>8467</v>
      </c>
      <c r="B1622" s="131" t="str">
        <f t="shared" si="25"/>
        <v>02293 - Security</v>
      </c>
      <c r="C1622" s="132" t="s">
        <v>2641</v>
      </c>
      <c r="D1622" s="132" t="s">
        <v>2651</v>
      </c>
      <c r="E1622" s="132" t="s">
        <v>2643</v>
      </c>
      <c r="F1622" s="132" t="s">
        <v>285</v>
      </c>
      <c r="G1622" s="133">
        <v>1216</v>
      </c>
      <c r="H1622" s="132">
        <v>1965</v>
      </c>
      <c r="I1622" s="134">
        <v>40725</v>
      </c>
      <c r="J1622" s="135"/>
    </row>
    <row r="1623" spans="1:10" ht="16.5" customHeight="1" x14ac:dyDescent="0.25">
      <c r="A1623" s="130" t="s">
        <v>8468</v>
      </c>
      <c r="B1623" s="131" t="str">
        <f t="shared" si="25"/>
        <v>05939 - Manufacturing Technology</v>
      </c>
      <c r="C1623" s="132" t="s">
        <v>2641</v>
      </c>
      <c r="D1623" s="132" t="s">
        <v>2652</v>
      </c>
      <c r="E1623" s="132" t="s">
        <v>2643</v>
      </c>
      <c r="F1623" s="132" t="s">
        <v>285</v>
      </c>
      <c r="G1623" s="133">
        <v>65850</v>
      </c>
      <c r="H1623" s="132">
        <v>1983</v>
      </c>
      <c r="I1623" s="134">
        <v>40725</v>
      </c>
      <c r="J1623" s="135"/>
    </row>
    <row r="1624" spans="1:10" ht="16.5" customHeight="1" x14ac:dyDescent="0.25">
      <c r="A1624" s="130" t="s">
        <v>8469</v>
      </c>
      <c r="B1624" s="131" t="str">
        <f t="shared" si="25"/>
        <v>05940 - Construction Technology</v>
      </c>
      <c r="C1624" s="132" t="s">
        <v>2641</v>
      </c>
      <c r="D1624" s="132" t="s">
        <v>2653</v>
      </c>
      <c r="E1624" s="132" t="s">
        <v>2643</v>
      </c>
      <c r="F1624" s="132" t="s">
        <v>285</v>
      </c>
      <c r="G1624" s="133">
        <v>35640</v>
      </c>
      <c r="H1624" s="132">
        <v>1985</v>
      </c>
      <c r="I1624" s="134">
        <v>40725</v>
      </c>
      <c r="J1624" s="135"/>
    </row>
    <row r="1625" spans="1:10" ht="16.5" customHeight="1" x14ac:dyDescent="0.25">
      <c r="A1625" s="130" t="s">
        <v>8470</v>
      </c>
      <c r="B1625" s="131" t="str">
        <f t="shared" si="25"/>
        <v>05942 - Cosmetology Building</v>
      </c>
      <c r="C1625" s="132" t="s">
        <v>2641</v>
      </c>
      <c r="D1625" s="132" t="s">
        <v>2654</v>
      </c>
      <c r="E1625" s="132" t="s">
        <v>2643</v>
      </c>
      <c r="F1625" s="132" t="s">
        <v>285</v>
      </c>
      <c r="G1625" s="133">
        <v>10200</v>
      </c>
      <c r="H1625" s="132">
        <v>1966</v>
      </c>
      <c r="I1625" s="134">
        <v>40725</v>
      </c>
      <c r="J1625" s="135"/>
    </row>
    <row r="1626" spans="1:10" ht="16.5" customHeight="1" x14ac:dyDescent="0.25">
      <c r="A1626" s="130" t="s">
        <v>8471</v>
      </c>
      <c r="B1626" s="131" t="str">
        <f t="shared" si="25"/>
        <v>08303 - Heat Plant</v>
      </c>
      <c r="C1626" s="132" t="s">
        <v>2641</v>
      </c>
      <c r="D1626" s="132" t="s">
        <v>2655</v>
      </c>
      <c r="E1626" s="132" t="s">
        <v>2643</v>
      </c>
      <c r="F1626" s="132" t="s">
        <v>285</v>
      </c>
      <c r="G1626" s="133">
        <v>7626</v>
      </c>
      <c r="H1626" s="132">
        <v>1993</v>
      </c>
      <c r="I1626" s="134">
        <v>40725</v>
      </c>
      <c r="J1626" s="135"/>
    </row>
    <row r="1627" spans="1:10" ht="16.5" customHeight="1" x14ac:dyDescent="0.25">
      <c r="A1627" s="130" t="s">
        <v>8472</v>
      </c>
      <c r="B1627" s="131" t="str">
        <f t="shared" si="25"/>
        <v>09410 - Storage Building</v>
      </c>
      <c r="C1627" s="132" t="s">
        <v>2641</v>
      </c>
      <c r="D1627" s="132" t="s">
        <v>1829</v>
      </c>
      <c r="E1627" s="132" t="s">
        <v>2643</v>
      </c>
      <c r="F1627" s="132" t="s">
        <v>285</v>
      </c>
      <c r="G1627" s="133">
        <v>5500</v>
      </c>
      <c r="H1627" s="132">
        <v>1998</v>
      </c>
      <c r="I1627" s="134">
        <v>40725</v>
      </c>
      <c r="J1627" s="135"/>
    </row>
    <row r="1628" spans="1:10" ht="16.5" customHeight="1" x14ac:dyDescent="0.25">
      <c r="A1628" s="130" t="s">
        <v>8473</v>
      </c>
      <c r="B1628" s="131" t="str">
        <f t="shared" si="25"/>
        <v>09411 - Maintenance Shop &amp; Offices</v>
      </c>
      <c r="C1628" s="132" t="s">
        <v>2641</v>
      </c>
      <c r="D1628" s="132" t="s">
        <v>2656</v>
      </c>
      <c r="E1628" s="132" t="s">
        <v>2643</v>
      </c>
      <c r="F1628" s="132" t="s">
        <v>285</v>
      </c>
      <c r="G1628" s="133">
        <v>10000</v>
      </c>
      <c r="H1628" s="132">
        <v>2001</v>
      </c>
      <c r="I1628" s="134">
        <v>40725</v>
      </c>
      <c r="J1628" s="135"/>
    </row>
    <row r="1629" spans="1:10" ht="16.5" customHeight="1" x14ac:dyDescent="0.25">
      <c r="A1629" s="130" t="s">
        <v>8474</v>
      </c>
      <c r="B1629" s="131" t="str">
        <f t="shared" si="25"/>
        <v>15091 - Health Technology Bldg</v>
      </c>
      <c r="C1629" s="132" t="s">
        <v>2641</v>
      </c>
      <c r="D1629" s="132" t="s">
        <v>2657</v>
      </c>
      <c r="E1629" s="132" t="s">
        <v>2658</v>
      </c>
      <c r="F1629" s="132" t="s">
        <v>285</v>
      </c>
      <c r="G1629" s="133">
        <v>85000</v>
      </c>
      <c r="H1629" s="132">
        <v>2011</v>
      </c>
      <c r="I1629" s="134">
        <v>40725</v>
      </c>
      <c r="J1629" s="135"/>
    </row>
    <row r="1630" spans="1:10" ht="16.5" customHeight="1" x14ac:dyDescent="0.25">
      <c r="A1630" s="130" t="s">
        <v>8475</v>
      </c>
      <c r="B1630" s="131" t="str">
        <f t="shared" si="25"/>
        <v>17688 - Welding Storage Building</v>
      </c>
      <c r="C1630" s="132" t="s">
        <v>2641</v>
      </c>
      <c r="D1630" s="132" t="s">
        <v>2659</v>
      </c>
      <c r="E1630" s="132" t="s">
        <v>2660</v>
      </c>
      <c r="F1630" s="132" t="s">
        <v>285</v>
      </c>
      <c r="G1630" s="133">
        <v>1200</v>
      </c>
      <c r="H1630" s="132">
        <v>2015</v>
      </c>
      <c r="I1630" s="134">
        <v>42151</v>
      </c>
      <c r="J1630" s="135"/>
    </row>
    <row r="1631" spans="1:10" ht="16.5" customHeight="1" x14ac:dyDescent="0.25">
      <c r="A1631" s="130" t="s">
        <v>8476</v>
      </c>
      <c r="B1631" s="131" t="str">
        <f t="shared" si="25"/>
        <v>18646 - Pavilion</v>
      </c>
      <c r="C1631" s="132" t="s">
        <v>2641</v>
      </c>
      <c r="D1631" s="132" t="s">
        <v>1820</v>
      </c>
      <c r="E1631" s="132" t="s">
        <v>2658</v>
      </c>
      <c r="F1631" s="132" t="s">
        <v>285</v>
      </c>
      <c r="G1631" s="133">
        <v>4382</v>
      </c>
      <c r="H1631" s="132">
        <v>2019</v>
      </c>
      <c r="I1631" s="134">
        <v>43549</v>
      </c>
      <c r="J1631" s="135"/>
    </row>
    <row r="1632" spans="1:10" ht="16.5" customHeight="1" x14ac:dyDescent="0.25">
      <c r="A1632" s="130" t="s">
        <v>8477</v>
      </c>
      <c r="B1632" s="131" t="str">
        <f t="shared" si="25"/>
        <v>18720 - Seminary</v>
      </c>
      <c r="C1632" s="132" t="s">
        <v>2641</v>
      </c>
      <c r="D1632" s="132" t="s">
        <v>2661</v>
      </c>
      <c r="E1632" s="132" t="s">
        <v>2662</v>
      </c>
      <c r="F1632" s="132" t="s">
        <v>285</v>
      </c>
      <c r="G1632" s="133">
        <v>2704</v>
      </c>
      <c r="H1632" s="132">
        <v>1960</v>
      </c>
      <c r="I1632" s="134">
        <v>43626</v>
      </c>
      <c r="J1632" s="135"/>
    </row>
    <row r="1633" spans="1:10" ht="16.5" customHeight="1" x14ac:dyDescent="0.25">
      <c r="A1633" s="130" t="s">
        <v>8478</v>
      </c>
      <c r="B1633" s="131" t="str">
        <f t="shared" si="25"/>
        <v>09169 - Business Depot Ogden</v>
      </c>
      <c r="C1633" s="132" t="s">
        <v>2641</v>
      </c>
      <c r="D1633" s="132" t="s">
        <v>2663</v>
      </c>
      <c r="E1633" s="135"/>
      <c r="F1633" s="135"/>
      <c r="G1633" s="133">
        <v>78920</v>
      </c>
      <c r="H1633" s="132">
        <v>2000</v>
      </c>
      <c r="I1633" s="134">
        <v>40725</v>
      </c>
      <c r="J1633" s="135"/>
    </row>
    <row r="1634" spans="1:10" ht="16.5" customHeight="1" x14ac:dyDescent="0.25">
      <c r="A1634" s="130" t="s">
        <v>8479</v>
      </c>
      <c r="B1634" s="131" t="str">
        <f t="shared" si="25"/>
        <v>15869 - Motor Pool Equipment Shed #2</v>
      </c>
      <c r="C1634" s="132" t="s">
        <v>663</v>
      </c>
      <c r="D1634" s="132" t="s">
        <v>2664</v>
      </c>
      <c r="E1634" s="132" t="s">
        <v>2665</v>
      </c>
      <c r="F1634" s="132" t="s">
        <v>280</v>
      </c>
      <c r="G1634" s="133">
        <v>336</v>
      </c>
      <c r="H1634" s="132">
        <v>2000</v>
      </c>
      <c r="I1634" s="134">
        <v>41422</v>
      </c>
      <c r="J1634" s="135"/>
    </row>
    <row r="1635" spans="1:10" ht="16.5" customHeight="1" x14ac:dyDescent="0.25">
      <c r="A1635" s="130" t="s">
        <v>8480</v>
      </c>
      <c r="B1635" s="131" t="str">
        <f t="shared" si="25"/>
        <v>15870 - Motor Pool Equipment Shed #3</v>
      </c>
      <c r="C1635" s="132" t="s">
        <v>663</v>
      </c>
      <c r="D1635" s="132" t="s">
        <v>2666</v>
      </c>
      <c r="E1635" s="132" t="s">
        <v>2665</v>
      </c>
      <c r="F1635" s="132" t="s">
        <v>280</v>
      </c>
      <c r="G1635" s="133">
        <v>672</v>
      </c>
      <c r="H1635" s="132">
        <v>2000</v>
      </c>
      <c r="I1635" s="134">
        <v>41422</v>
      </c>
      <c r="J1635" s="135"/>
    </row>
    <row r="1636" spans="1:10" ht="16.5" customHeight="1" x14ac:dyDescent="0.25">
      <c r="A1636" s="130" t="s">
        <v>8481</v>
      </c>
      <c r="B1636" s="131" t="str">
        <f t="shared" si="25"/>
        <v>16494 - U.H.P. Mobile Home Park "Camp Gumbo" # 7</v>
      </c>
      <c r="C1636" s="132" t="s">
        <v>663</v>
      </c>
      <c r="D1636" s="132" t="s">
        <v>2667</v>
      </c>
      <c r="E1636" s="132" t="s">
        <v>2668</v>
      </c>
      <c r="F1636" s="132" t="s">
        <v>381</v>
      </c>
      <c r="G1636" s="133">
        <v>924</v>
      </c>
      <c r="H1636" s="132">
        <v>1996</v>
      </c>
      <c r="I1636" s="134">
        <v>40725</v>
      </c>
      <c r="J1636" s="135"/>
    </row>
    <row r="1637" spans="1:10" ht="16.5" customHeight="1" x14ac:dyDescent="0.25">
      <c r="A1637" s="130" t="s">
        <v>8482</v>
      </c>
      <c r="B1637" s="131" t="str">
        <f t="shared" si="25"/>
        <v>16495 - U.H.P. Mobile Home Park "Camp Gumbo" # 14</v>
      </c>
      <c r="C1637" s="132" t="s">
        <v>663</v>
      </c>
      <c r="D1637" s="132" t="s">
        <v>2669</v>
      </c>
      <c r="E1637" s="132" t="s">
        <v>2668</v>
      </c>
      <c r="F1637" s="132" t="s">
        <v>381</v>
      </c>
      <c r="G1637" s="133">
        <v>1500</v>
      </c>
      <c r="H1637" s="132">
        <v>1990</v>
      </c>
      <c r="I1637" s="134">
        <v>40725</v>
      </c>
      <c r="J1637" s="135"/>
    </row>
    <row r="1638" spans="1:10" ht="16.5" customHeight="1" x14ac:dyDescent="0.25">
      <c r="A1638" s="130" t="s">
        <v>8483</v>
      </c>
      <c r="B1638" s="131" t="str">
        <f t="shared" si="25"/>
        <v>16496 - U.H.P. Mobile Home Park "Camp Gumbo" # 5</v>
      </c>
      <c r="C1638" s="132" t="s">
        <v>663</v>
      </c>
      <c r="D1638" s="132" t="s">
        <v>2670</v>
      </c>
      <c r="E1638" s="132" t="s">
        <v>2668</v>
      </c>
      <c r="F1638" s="132" t="s">
        <v>381</v>
      </c>
      <c r="G1638" s="133">
        <v>924</v>
      </c>
      <c r="H1638" s="132">
        <v>1990</v>
      </c>
      <c r="I1638" s="134">
        <v>40725</v>
      </c>
      <c r="J1638" s="135"/>
    </row>
    <row r="1639" spans="1:10" ht="16.5" customHeight="1" x14ac:dyDescent="0.25">
      <c r="A1639" s="130" t="s">
        <v>8484</v>
      </c>
      <c r="B1639" s="131" t="str">
        <f t="shared" si="25"/>
        <v>16497 - U.H.P. Mobile Home Park "Camp Gumbo" # 6</v>
      </c>
      <c r="C1639" s="132" t="s">
        <v>663</v>
      </c>
      <c r="D1639" s="132" t="s">
        <v>2671</v>
      </c>
      <c r="E1639" s="132" t="s">
        <v>2668</v>
      </c>
      <c r="F1639" s="132" t="s">
        <v>381</v>
      </c>
      <c r="G1639" s="133">
        <v>924</v>
      </c>
      <c r="H1639" s="132">
        <v>1995</v>
      </c>
      <c r="I1639" s="134">
        <v>40725</v>
      </c>
      <c r="J1639" s="135"/>
    </row>
    <row r="1640" spans="1:10" ht="16.5" customHeight="1" x14ac:dyDescent="0.25">
      <c r="A1640" s="130" t="s">
        <v>8485</v>
      </c>
      <c r="B1640" s="131" t="str">
        <f t="shared" si="25"/>
        <v>106548 - Box Elder Public Safety Building</v>
      </c>
      <c r="C1640" s="132" t="s">
        <v>663</v>
      </c>
      <c r="D1640" s="132" t="s">
        <v>2672</v>
      </c>
      <c r="E1640" s="132" t="s">
        <v>2673</v>
      </c>
      <c r="F1640" s="132" t="s">
        <v>576</v>
      </c>
      <c r="G1640" s="133">
        <v>20800</v>
      </c>
      <c r="H1640" s="132">
        <v>2024</v>
      </c>
      <c r="I1640" s="134">
        <v>45435</v>
      </c>
      <c r="J1640" s="135"/>
    </row>
    <row r="1641" spans="1:10" ht="16.5" customHeight="1" x14ac:dyDescent="0.25">
      <c r="A1641" s="130" t="s">
        <v>8486</v>
      </c>
      <c r="B1641" s="131" t="str">
        <f t="shared" si="25"/>
        <v>110401 - Utahraptor UHP Housing Units 1&amp;2</v>
      </c>
      <c r="C1641" s="132" t="s">
        <v>663</v>
      </c>
      <c r="D1641" s="132" t="s">
        <v>2674</v>
      </c>
      <c r="E1641" s="132" t="s">
        <v>2675</v>
      </c>
      <c r="F1641" s="132" t="s">
        <v>143</v>
      </c>
      <c r="G1641" s="133">
        <v>1510</v>
      </c>
      <c r="H1641" s="132">
        <v>2025</v>
      </c>
      <c r="I1641" s="134">
        <v>45826</v>
      </c>
      <c r="J1641" s="135"/>
    </row>
    <row r="1642" spans="1:10" ht="16.5" customHeight="1" x14ac:dyDescent="0.25">
      <c r="A1642" s="130" t="s">
        <v>8487</v>
      </c>
      <c r="B1642" s="131" t="str">
        <f t="shared" si="25"/>
        <v>110402 - Utahraptor UHP Housing Units 3&amp;4</v>
      </c>
      <c r="C1642" s="132" t="s">
        <v>663</v>
      </c>
      <c r="D1642" s="132" t="s">
        <v>2676</v>
      </c>
      <c r="E1642" s="132" t="s">
        <v>2677</v>
      </c>
      <c r="F1642" s="132" t="s">
        <v>143</v>
      </c>
      <c r="G1642" s="133">
        <v>1510</v>
      </c>
      <c r="H1642" s="132">
        <v>2025</v>
      </c>
      <c r="I1642" s="134">
        <v>45826</v>
      </c>
      <c r="J1642" s="135"/>
    </row>
    <row r="1643" spans="1:10" ht="16.5" customHeight="1" x14ac:dyDescent="0.25">
      <c r="A1643" s="130" t="s">
        <v>8488</v>
      </c>
      <c r="B1643" s="131" t="str">
        <f t="shared" si="25"/>
        <v>00433 - SLCC Heat Plant-1938 W 4500 S - HP</v>
      </c>
      <c r="C1643" s="132" t="s">
        <v>2678</v>
      </c>
      <c r="D1643" s="132" t="s">
        <v>2679</v>
      </c>
      <c r="E1643" s="132" t="s">
        <v>2680</v>
      </c>
      <c r="F1643" s="132" t="s">
        <v>288</v>
      </c>
      <c r="G1643" s="133">
        <v>7580</v>
      </c>
      <c r="H1643" s="132">
        <v>1964</v>
      </c>
      <c r="I1643" s="134">
        <v>40725</v>
      </c>
      <c r="J1643" s="135"/>
    </row>
    <row r="1644" spans="1:10" ht="16.5" customHeight="1" x14ac:dyDescent="0.25">
      <c r="A1644" s="130" t="s">
        <v>8489</v>
      </c>
      <c r="B1644" s="131" t="str">
        <f t="shared" si="25"/>
        <v>00434 - Cooling Tower Complex Only</v>
      </c>
      <c r="C1644" s="132" t="s">
        <v>2678</v>
      </c>
      <c r="D1644" s="132" t="s">
        <v>2681</v>
      </c>
      <c r="E1644" s="132" t="s">
        <v>2682</v>
      </c>
      <c r="F1644" s="132" t="s">
        <v>145</v>
      </c>
      <c r="G1644" s="133">
        <v>2317</v>
      </c>
      <c r="H1644" s="132">
        <v>1967</v>
      </c>
      <c r="I1644" s="134">
        <v>40725</v>
      </c>
      <c r="J1644" s="135"/>
    </row>
    <row r="1645" spans="1:10" ht="16.5" customHeight="1" x14ac:dyDescent="0.25">
      <c r="A1645" s="130" t="s">
        <v>8490</v>
      </c>
      <c r="B1645" s="131" t="str">
        <f t="shared" si="25"/>
        <v>00437 - SLCC Rampton Technology Building - TB</v>
      </c>
      <c r="C1645" s="132" t="s">
        <v>2678</v>
      </c>
      <c r="D1645" s="132" t="s">
        <v>2683</v>
      </c>
      <c r="E1645" s="132" t="s">
        <v>2684</v>
      </c>
      <c r="F1645" s="132" t="s">
        <v>288</v>
      </c>
      <c r="G1645" s="133">
        <v>135562</v>
      </c>
      <c r="H1645" s="132">
        <v>1972</v>
      </c>
      <c r="I1645" s="134">
        <v>40725</v>
      </c>
      <c r="J1645" s="135"/>
    </row>
    <row r="1646" spans="1:10" ht="16.5" customHeight="1" x14ac:dyDescent="0.25">
      <c r="A1646" s="130" t="s">
        <v>8491</v>
      </c>
      <c r="B1646" s="131" t="str">
        <f t="shared" si="25"/>
        <v>00438 - SLCC Dr. Deneece G. Huftalin Student Center - STC</v>
      </c>
      <c r="C1646" s="132" t="s">
        <v>2678</v>
      </c>
      <c r="D1646" s="132" t="s">
        <v>2685</v>
      </c>
      <c r="E1646" s="132" t="s">
        <v>2686</v>
      </c>
      <c r="F1646" s="132" t="s">
        <v>145</v>
      </c>
      <c r="G1646" s="133">
        <v>56045</v>
      </c>
      <c r="H1646" s="132">
        <v>1973</v>
      </c>
      <c r="I1646" s="134">
        <v>40725</v>
      </c>
      <c r="J1646" s="135"/>
    </row>
    <row r="1647" spans="1:10" ht="16.5" customHeight="1" x14ac:dyDescent="0.25">
      <c r="A1647" s="130" t="s">
        <v>8492</v>
      </c>
      <c r="B1647" s="131" t="str">
        <f t="shared" si="25"/>
        <v>00440 - SLCC Construction Trades - CT</v>
      </c>
      <c r="C1647" s="132" t="s">
        <v>2678</v>
      </c>
      <c r="D1647" s="132" t="s">
        <v>2687</v>
      </c>
      <c r="E1647" s="132" t="s">
        <v>2688</v>
      </c>
      <c r="F1647" s="132" t="s">
        <v>145</v>
      </c>
      <c r="G1647" s="133">
        <v>114658</v>
      </c>
      <c r="H1647" s="132">
        <v>1977</v>
      </c>
      <c r="I1647" s="134">
        <v>40725</v>
      </c>
      <c r="J1647" s="135"/>
    </row>
    <row r="1648" spans="1:10" ht="16.5" customHeight="1" x14ac:dyDescent="0.25">
      <c r="A1648" s="130" t="s">
        <v>8493</v>
      </c>
      <c r="B1648" s="131" t="str">
        <f t="shared" si="25"/>
        <v>04489 - SLCC Larry H. &amp; Gail Miller Family Business Building - GMBB</v>
      </c>
      <c r="C1648" s="132" t="s">
        <v>2678</v>
      </c>
      <c r="D1648" s="132" t="s">
        <v>2689</v>
      </c>
      <c r="E1648" s="132" t="s">
        <v>2690</v>
      </c>
      <c r="F1648" s="132" t="s">
        <v>288</v>
      </c>
      <c r="G1648" s="133">
        <v>49500</v>
      </c>
      <c r="H1648" s="132">
        <v>1985</v>
      </c>
      <c r="I1648" s="134">
        <v>40725</v>
      </c>
      <c r="J1648" s="135"/>
    </row>
    <row r="1649" spans="1:10" ht="16.5" customHeight="1" x14ac:dyDescent="0.25">
      <c r="A1649" s="130" t="s">
        <v>8494</v>
      </c>
      <c r="B1649" s="131" t="str">
        <f t="shared" si="25"/>
        <v>05406 - SLCC Child Development Center - CDL</v>
      </c>
      <c r="C1649" s="132" t="s">
        <v>2678</v>
      </c>
      <c r="D1649" s="132" t="s">
        <v>2691</v>
      </c>
      <c r="E1649" s="132" t="s">
        <v>2692</v>
      </c>
      <c r="F1649" s="132" t="s">
        <v>145</v>
      </c>
      <c r="G1649" s="133">
        <v>7510</v>
      </c>
      <c r="H1649" s="132">
        <v>1990</v>
      </c>
      <c r="I1649" s="134">
        <v>40725</v>
      </c>
      <c r="J1649" s="135"/>
    </row>
    <row r="1650" spans="1:10" ht="16.5" customHeight="1" x14ac:dyDescent="0.25">
      <c r="A1650" s="130" t="s">
        <v>8495</v>
      </c>
      <c r="B1650" s="131" t="str">
        <f t="shared" si="25"/>
        <v>05414 - SLCC - South City - Main Building - SCM</v>
      </c>
      <c r="C1650" s="132" t="s">
        <v>2678</v>
      </c>
      <c r="D1650" s="132" t="s">
        <v>2693</v>
      </c>
      <c r="E1650" s="132" t="s">
        <v>2694</v>
      </c>
      <c r="F1650" s="132" t="s">
        <v>145</v>
      </c>
      <c r="G1650" s="133">
        <v>455871</v>
      </c>
      <c r="H1650" s="132">
        <v>1930</v>
      </c>
      <c r="I1650" s="134">
        <v>40725</v>
      </c>
      <c r="J1650" s="135"/>
    </row>
    <row r="1651" spans="1:10" ht="16.5" customHeight="1" x14ac:dyDescent="0.25">
      <c r="A1651" s="130" t="s">
        <v>8496</v>
      </c>
      <c r="B1651" s="131" t="str">
        <f t="shared" si="25"/>
        <v>07078 - SLCC Library Building - LIB</v>
      </c>
      <c r="C1651" s="132" t="s">
        <v>2678</v>
      </c>
      <c r="D1651" s="132" t="s">
        <v>2695</v>
      </c>
      <c r="E1651" s="132" t="s">
        <v>2696</v>
      </c>
      <c r="F1651" s="132" t="s">
        <v>145</v>
      </c>
      <c r="G1651" s="133">
        <v>62000</v>
      </c>
      <c r="H1651" s="132">
        <v>1992</v>
      </c>
      <c r="I1651" s="134">
        <v>40725</v>
      </c>
      <c r="J1651" s="135"/>
    </row>
    <row r="1652" spans="1:10" ht="16.5" customHeight="1" x14ac:dyDescent="0.25">
      <c r="A1652" s="130" t="s">
        <v>8497</v>
      </c>
      <c r="B1652" s="131" t="str">
        <f t="shared" si="25"/>
        <v>07566 - SLCC Professional Lab (Office) PL</v>
      </c>
      <c r="C1652" s="132" t="s">
        <v>2678</v>
      </c>
      <c r="D1652" s="132" t="s">
        <v>2697</v>
      </c>
      <c r="E1652" s="132" t="s">
        <v>2698</v>
      </c>
      <c r="F1652" s="132" t="s">
        <v>288</v>
      </c>
      <c r="G1652" s="133">
        <v>1456</v>
      </c>
      <c r="H1652" s="132">
        <v>1993</v>
      </c>
      <c r="I1652" s="134">
        <v>40725</v>
      </c>
      <c r="J1652" s="135"/>
    </row>
    <row r="1653" spans="1:10" ht="16.5" customHeight="1" x14ac:dyDescent="0.25">
      <c r="A1653" s="130" t="s">
        <v>8498</v>
      </c>
      <c r="B1653" s="131" t="str">
        <f t="shared" si="25"/>
        <v>07567 - SLCC Maintenance Support Building - MSB</v>
      </c>
      <c r="C1653" s="132" t="s">
        <v>2678</v>
      </c>
      <c r="D1653" s="132" t="s">
        <v>2699</v>
      </c>
      <c r="E1653" s="132" t="s">
        <v>2700</v>
      </c>
      <c r="F1653" s="132" t="s">
        <v>288</v>
      </c>
      <c r="G1653" s="133">
        <v>6353</v>
      </c>
      <c r="H1653" s="132">
        <v>1993</v>
      </c>
      <c r="I1653" s="134">
        <v>40725</v>
      </c>
      <c r="J1653" s="135"/>
    </row>
    <row r="1654" spans="1:10" ht="16.5" customHeight="1" x14ac:dyDescent="0.25">
      <c r="A1654" s="130" t="s">
        <v>8499</v>
      </c>
      <c r="B1654" s="131" t="str">
        <f t="shared" si="25"/>
        <v>08123 - SLCC Facilities Complex (048) - FC048</v>
      </c>
      <c r="C1654" s="132" t="s">
        <v>2678</v>
      </c>
      <c r="D1654" s="132" t="s">
        <v>2701</v>
      </c>
      <c r="E1654" s="132" t="s">
        <v>2702</v>
      </c>
      <c r="F1654" s="132" t="s">
        <v>145</v>
      </c>
      <c r="G1654" s="133">
        <v>10600</v>
      </c>
      <c r="H1654" s="132">
        <v>1995</v>
      </c>
      <c r="I1654" s="134">
        <v>40725</v>
      </c>
      <c r="J1654" s="135"/>
    </row>
    <row r="1655" spans="1:10" ht="16.5" customHeight="1" x14ac:dyDescent="0.25">
      <c r="A1655" s="130" t="s">
        <v>8500</v>
      </c>
      <c r="B1655" s="131" t="str">
        <f t="shared" si="25"/>
        <v>08124 - SLCC Facilities Complex (049) - FC049</v>
      </c>
      <c r="C1655" s="132" t="s">
        <v>2678</v>
      </c>
      <c r="D1655" s="132" t="s">
        <v>2703</v>
      </c>
      <c r="E1655" s="132" t="s">
        <v>2704</v>
      </c>
      <c r="F1655" s="132" t="s">
        <v>145</v>
      </c>
      <c r="G1655" s="133">
        <v>9000</v>
      </c>
      <c r="H1655" s="132">
        <v>1995</v>
      </c>
      <c r="I1655" s="134">
        <v>40725</v>
      </c>
      <c r="J1655" s="135"/>
    </row>
    <row r="1656" spans="1:10" ht="16.5" customHeight="1" x14ac:dyDescent="0.25">
      <c r="A1656" s="130" t="s">
        <v>8501</v>
      </c>
      <c r="B1656" s="131" t="str">
        <f t="shared" si="25"/>
        <v>08263 - SLCC Lifetime Activity Center - LAC</v>
      </c>
      <c r="C1656" s="132" t="s">
        <v>2678</v>
      </c>
      <c r="D1656" s="132" t="s">
        <v>2705</v>
      </c>
      <c r="E1656" s="132" t="s">
        <v>2706</v>
      </c>
      <c r="F1656" s="132" t="s">
        <v>145</v>
      </c>
      <c r="G1656" s="133">
        <v>179637</v>
      </c>
      <c r="H1656" s="132">
        <v>1995</v>
      </c>
      <c r="I1656" s="134">
        <v>40725</v>
      </c>
      <c r="J1656" s="135"/>
    </row>
    <row r="1657" spans="1:10" ht="16.5" customHeight="1" x14ac:dyDescent="0.25">
      <c r="A1657" s="130" t="s">
        <v>8502</v>
      </c>
      <c r="B1657" s="131" t="str">
        <f t="shared" si="25"/>
        <v>08264 - SLCC Science &amp; Industry - SI</v>
      </c>
      <c r="C1657" s="132" t="s">
        <v>2678</v>
      </c>
      <c r="D1657" s="132" t="s">
        <v>2707</v>
      </c>
      <c r="E1657" s="132" t="s">
        <v>2708</v>
      </c>
      <c r="F1657" s="132" t="s">
        <v>145</v>
      </c>
      <c r="G1657" s="133">
        <v>116000</v>
      </c>
      <c r="H1657" s="132">
        <v>1995</v>
      </c>
      <c r="I1657" s="134">
        <v>40725</v>
      </c>
      <c r="J1657" s="135"/>
    </row>
    <row r="1658" spans="1:10" ht="16.5" customHeight="1" x14ac:dyDescent="0.25">
      <c r="A1658" s="130" t="s">
        <v>8503</v>
      </c>
      <c r="B1658" s="131" t="str">
        <f t="shared" si="25"/>
        <v>08265 - SLCC Facilities Complex (052) - FC052 Carpet Barn</v>
      </c>
      <c r="C1658" s="132" t="s">
        <v>2678</v>
      </c>
      <c r="D1658" s="132" t="s">
        <v>2709</v>
      </c>
      <c r="E1658" s="132" t="s">
        <v>2710</v>
      </c>
      <c r="F1658" s="132" t="s">
        <v>145</v>
      </c>
      <c r="G1658" s="133">
        <v>3000</v>
      </c>
      <c r="H1658" s="132">
        <v>1995</v>
      </c>
      <c r="I1658" s="134">
        <v>40725</v>
      </c>
      <c r="J1658" s="135"/>
    </row>
    <row r="1659" spans="1:10" ht="16.5" customHeight="1" x14ac:dyDescent="0.25">
      <c r="A1659" s="130" t="s">
        <v>8504</v>
      </c>
      <c r="B1659" s="131" t="str">
        <f t="shared" si="25"/>
        <v>09049 - LHM Miller Professional Dev Ctr/Karen G Miller Conference Center - MPDC &amp; KGMC</v>
      </c>
      <c r="C1659" s="132" t="s">
        <v>2678</v>
      </c>
      <c r="D1659" s="132" t="s">
        <v>2711</v>
      </c>
      <c r="E1659" s="132" t="s">
        <v>2712</v>
      </c>
      <c r="F1659" s="132" t="s">
        <v>360</v>
      </c>
      <c r="G1659" s="133">
        <v>37935</v>
      </c>
      <c r="H1659" s="132">
        <v>1999</v>
      </c>
      <c r="I1659" s="134">
        <v>40725</v>
      </c>
      <c r="J1659" s="135"/>
    </row>
    <row r="1660" spans="1:10" ht="16.5" customHeight="1" x14ac:dyDescent="0.25">
      <c r="A1660" s="130" t="s">
        <v>8505</v>
      </c>
      <c r="B1660" s="131" t="str">
        <f t="shared" si="25"/>
        <v>09050 - FC (FC 056)</v>
      </c>
      <c r="C1660" s="132" t="s">
        <v>2678</v>
      </c>
      <c r="D1660" s="132" t="s">
        <v>2713</v>
      </c>
      <c r="E1660" s="132" t="s">
        <v>2714</v>
      </c>
      <c r="F1660" s="132" t="s">
        <v>145</v>
      </c>
      <c r="G1660" s="133">
        <v>1200</v>
      </c>
      <c r="H1660" s="132">
        <v>1999</v>
      </c>
      <c r="I1660" s="134">
        <v>40725</v>
      </c>
      <c r="J1660" s="135"/>
    </row>
    <row r="1661" spans="1:10" ht="16.5" customHeight="1" x14ac:dyDescent="0.25">
      <c r="A1661" s="130" t="s">
        <v>8506</v>
      </c>
      <c r="B1661" s="131" t="str">
        <f t="shared" si="25"/>
        <v>09166 - Jordan High Tech Center -JHTC</v>
      </c>
      <c r="C1661" s="132" t="s">
        <v>2678</v>
      </c>
      <c r="D1661" s="132" t="s">
        <v>2715</v>
      </c>
      <c r="E1661" s="132" t="s">
        <v>2716</v>
      </c>
      <c r="F1661" s="132" t="s">
        <v>301</v>
      </c>
      <c r="G1661" s="133">
        <v>89819</v>
      </c>
      <c r="H1661" s="132">
        <v>2001</v>
      </c>
      <c r="I1661" s="134">
        <v>40725</v>
      </c>
      <c r="J1661" s="135"/>
    </row>
    <row r="1662" spans="1:10" ht="16.5" customHeight="1" x14ac:dyDescent="0.25">
      <c r="A1662" s="130" t="s">
        <v>8507</v>
      </c>
      <c r="B1662" s="131" t="str">
        <f t="shared" si="25"/>
        <v>09205 - Jordan Distribution Building - JDC</v>
      </c>
      <c r="C1662" s="132" t="s">
        <v>2678</v>
      </c>
      <c r="D1662" s="132" t="s">
        <v>2717</v>
      </c>
      <c r="E1662" s="132" t="s">
        <v>2718</v>
      </c>
      <c r="F1662" s="132" t="s">
        <v>301</v>
      </c>
      <c r="G1662" s="133">
        <v>11270</v>
      </c>
      <c r="H1662" s="132">
        <v>2001</v>
      </c>
      <c r="I1662" s="134">
        <v>40725</v>
      </c>
      <c r="J1662" s="135"/>
    </row>
    <row r="1663" spans="1:10" ht="16.5" customHeight="1" x14ac:dyDescent="0.25">
      <c r="A1663" s="130" t="s">
        <v>8508</v>
      </c>
      <c r="B1663" s="131" t="str">
        <f t="shared" si="25"/>
        <v>09298 - LHM/Miller Free Enterprise Center (MFEC)</v>
      </c>
      <c r="C1663" s="132" t="s">
        <v>2678</v>
      </c>
      <c r="D1663" s="132" t="s">
        <v>2719</v>
      </c>
      <c r="E1663" s="132" t="s">
        <v>2720</v>
      </c>
      <c r="F1663" s="132" t="s">
        <v>360</v>
      </c>
      <c r="G1663" s="133">
        <v>48650</v>
      </c>
      <c r="H1663" s="132">
        <v>2001</v>
      </c>
      <c r="I1663" s="134">
        <v>40725</v>
      </c>
      <c r="J1663" s="135"/>
    </row>
    <row r="1664" spans="1:10" ht="16.5" customHeight="1" x14ac:dyDescent="0.25">
      <c r="A1664" s="130" t="s">
        <v>8509</v>
      </c>
      <c r="B1664" s="131" t="str">
        <f t="shared" si="25"/>
        <v>09299 - LHM/Automotive Training Center (MATC)</v>
      </c>
      <c r="C1664" s="132" t="s">
        <v>2678</v>
      </c>
      <c r="D1664" s="132" t="s">
        <v>2721</v>
      </c>
      <c r="E1664" s="132" t="s">
        <v>2722</v>
      </c>
      <c r="F1664" s="132" t="s">
        <v>360</v>
      </c>
      <c r="G1664" s="133">
        <v>48820</v>
      </c>
      <c r="H1664" s="132">
        <v>2001</v>
      </c>
      <c r="I1664" s="134">
        <v>40725</v>
      </c>
      <c r="J1664" s="135"/>
    </row>
    <row r="1665" spans="1:10" ht="16.5" customHeight="1" x14ac:dyDescent="0.25">
      <c r="A1665" s="130" t="s">
        <v>8510</v>
      </c>
      <c r="B1665" s="131" t="str">
        <f t="shared" si="25"/>
        <v>09403 - LHM Corporate Partnership Center (MCPC)</v>
      </c>
      <c r="C1665" s="132" t="s">
        <v>2678</v>
      </c>
      <c r="D1665" s="132" t="s">
        <v>2723</v>
      </c>
      <c r="E1665" s="132" t="s">
        <v>2724</v>
      </c>
      <c r="F1665" s="132" t="s">
        <v>360</v>
      </c>
      <c r="G1665" s="133">
        <v>43750</v>
      </c>
      <c r="H1665" s="132">
        <v>2002</v>
      </c>
      <c r="I1665" s="134">
        <v>40725</v>
      </c>
      <c r="J1665" s="135"/>
    </row>
    <row r="1666" spans="1:10" ht="16.5" customHeight="1" x14ac:dyDescent="0.25">
      <c r="A1666" s="130" t="s">
        <v>8511</v>
      </c>
      <c r="B1666" s="131" t="str">
        <f t="shared" si="25"/>
        <v>09488 - Tim &amp; Brenda Huval-Jordan Student Center - JSTC</v>
      </c>
      <c r="C1666" s="132" t="s">
        <v>2678</v>
      </c>
      <c r="D1666" s="132" t="s">
        <v>2725</v>
      </c>
      <c r="E1666" s="132" t="s">
        <v>2726</v>
      </c>
      <c r="F1666" s="132" t="s">
        <v>301</v>
      </c>
      <c r="G1666" s="133">
        <v>41000</v>
      </c>
      <c r="H1666" s="132">
        <v>2002</v>
      </c>
      <c r="I1666" s="134">
        <v>40725</v>
      </c>
      <c r="J1666" s="135"/>
    </row>
    <row r="1667" spans="1:10" ht="16.5" customHeight="1" x14ac:dyDescent="0.25">
      <c r="A1667" s="130" t="s">
        <v>8512</v>
      </c>
      <c r="B1667" s="131" t="str">
        <f t="shared" si="25"/>
        <v>10054 - RRC Irrigation Pump Building</v>
      </c>
      <c r="C1667" s="132" t="s">
        <v>2678</v>
      </c>
      <c r="D1667" s="132" t="s">
        <v>2727</v>
      </c>
      <c r="E1667" s="132" t="s">
        <v>2728</v>
      </c>
      <c r="F1667" s="132" t="s">
        <v>288</v>
      </c>
      <c r="G1667" s="133">
        <v>240</v>
      </c>
      <c r="H1667" s="132">
        <v>2004</v>
      </c>
      <c r="I1667" s="134">
        <v>40725</v>
      </c>
      <c r="J1667" s="135"/>
    </row>
    <row r="1668" spans="1:10" ht="16.5" customHeight="1" x14ac:dyDescent="0.25">
      <c r="A1668" s="130" t="s">
        <v>8513</v>
      </c>
      <c r="B1668" s="131" t="str">
        <f t="shared" ref="B1668:B1731" si="26">_xlfn.CONCAT(A1668," - ",D1668)</f>
        <v>10826 - LHM Public Safety Ed &amp; Training Center - PSET</v>
      </c>
      <c r="C1668" s="132" t="s">
        <v>2678</v>
      </c>
      <c r="D1668" s="132" t="s">
        <v>2729</v>
      </c>
      <c r="E1668" s="132" t="s">
        <v>2730</v>
      </c>
      <c r="F1668" s="132" t="s">
        <v>360</v>
      </c>
      <c r="G1668" s="133">
        <v>73221</v>
      </c>
      <c r="H1668" s="132">
        <v>2006</v>
      </c>
      <c r="I1668" s="134">
        <v>40725</v>
      </c>
      <c r="J1668" s="135"/>
    </row>
    <row r="1669" spans="1:10" ht="16.5" customHeight="1" x14ac:dyDescent="0.25">
      <c r="A1669" s="130" t="s">
        <v>8514</v>
      </c>
      <c r="B1669" s="131" t="str">
        <f t="shared" si="26"/>
        <v>10827 - LHM Firing Range - FR</v>
      </c>
      <c r="C1669" s="132" t="s">
        <v>2678</v>
      </c>
      <c r="D1669" s="132" t="s">
        <v>2731</v>
      </c>
      <c r="E1669" s="132" t="s">
        <v>2732</v>
      </c>
      <c r="F1669" s="132" t="s">
        <v>360</v>
      </c>
      <c r="G1669" s="133">
        <v>16166</v>
      </c>
      <c r="H1669" s="132">
        <v>2006</v>
      </c>
      <c r="I1669" s="134">
        <v>40725</v>
      </c>
      <c r="J1669" s="135"/>
    </row>
    <row r="1670" spans="1:10" ht="16.5" customHeight="1" x14ac:dyDescent="0.25">
      <c r="A1670" s="130" t="s">
        <v>8515</v>
      </c>
      <c r="B1670" s="131" t="str">
        <f t="shared" si="26"/>
        <v>10828 - LHM Dormitory - Dorms</v>
      </c>
      <c r="C1670" s="132" t="s">
        <v>2678</v>
      </c>
      <c r="D1670" s="132" t="s">
        <v>2733</v>
      </c>
      <c r="E1670" s="132" t="s">
        <v>2734</v>
      </c>
      <c r="F1670" s="132" t="s">
        <v>360</v>
      </c>
      <c r="G1670" s="133">
        <v>36870</v>
      </c>
      <c r="H1670" s="132">
        <v>2006</v>
      </c>
      <c r="I1670" s="134">
        <v>40725</v>
      </c>
      <c r="J1670" s="135"/>
    </row>
    <row r="1671" spans="1:10" ht="16.5" customHeight="1" x14ac:dyDescent="0.25">
      <c r="A1671" s="130" t="s">
        <v>8516</v>
      </c>
      <c r="B1671" s="131" t="str">
        <f t="shared" si="26"/>
        <v>10829 - LHM Culinary Institute - CART</v>
      </c>
      <c r="C1671" s="132" t="s">
        <v>2678</v>
      </c>
      <c r="D1671" s="132" t="s">
        <v>2735</v>
      </c>
      <c r="E1671" s="132" t="s">
        <v>2736</v>
      </c>
      <c r="F1671" s="132" t="s">
        <v>360</v>
      </c>
      <c r="G1671" s="133">
        <v>24480</v>
      </c>
      <c r="H1671" s="132">
        <v>2006</v>
      </c>
      <c r="I1671" s="134">
        <v>40725</v>
      </c>
      <c r="J1671" s="135"/>
    </row>
    <row r="1672" spans="1:10" ht="16.5" customHeight="1" x14ac:dyDescent="0.25">
      <c r="A1672" s="130" t="s">
        <v>8517</v>
      </c>
      <c r="B1672" s="131" t="str">
        <f t="shared" si="26"/>
        <v>10873 - Jordan Health Sciences Center - JHS</v>
      </c>
      <c r="C1672" s="132" t="s">
        <v>2678</v>
      </c>
      <c r="D1672" s="132" t="s">
        <v>2737</v>
      </c>
      <c r="E1672" s="132" t="s">
        <v>2738</v>
      </c>
      <c r="F1672" s="132" t="s">
        <v>301</v>
      </c>
      <c r="G1672" s="133">
        <v>151000</v>
      </c>
      <c r="H1672" s="132">
        <v>2007</v>
      </c>
      <c r="I1672" s="134">
        <v>40725</v>
      </c>
      <c r="J1672" s="135"/>
    </row>
    <row r="1673" spans="1:10" ht="16.5" customHeight="1" x14ac:dyDescent="0.25">
      <c r="A1673" s="130" t="s">
        <v>8518</v>
      </c>
      <c r="B1673" s="131" t="str">
        <f t="shared" si="26"/>
        <v>10874 - Carpenter Storage - FC057</v>
      </c>
      <c r="C1673" s="132" t="s">
        <v>2678</v>
      </c>
      <c r="D1673" s="132" t="s">
        <v>2739</v>
      </c>
      <c r="E1673" s="132" t="s">
        <v>2740</v>
      </c>
      <c r="F1673" s="132" t="s">
        <v>145</v>
      </c>
      <c r="G1673" s="133">
        <v>1200</v>
      </c>
      <c r="H1673" s="132">
        <v>2007</v>
      </c>
      <c r="I1673" s="134">
        <v>40725</v>
      </c>
      <c r="J1673" s="135"/>
    </row>
    <row r="1674" spans="1:10" ht="16.5" customHeight="1" x14ac:dyDescent="0.25">
      <c r="A1674" s="130" t="s">
        <v>8519</v>
      </c>
      <c r="B1674" s="131" t="str">
        <f t="shared" si="26"/>
        <v>12393 - Facilities Services Building -GFSB</v>
      </c>
      <c r="C1674" s="132" t="s">
        <v>2678</v>
      </c>
      <c r="D1674" s="132" t="s">
        <v>2741</v>
      </c>
      <c r="E1674" s="132" t="s">
        <v>2742</v>
      </c>
      <c r="F1674" s="132" t="s">
        <v>288</v>
      </c>
      <c r="G1674" s="133">
        <v>16800</v>
      </c>
      <c r="H1674" s="132">
        <v>2008</v>
      </c>
      <c r="I1674" s="134">
        <v>40725</v>
      </c>
      <c r="J1674" s="135"/>
    </row>
    <row r="1675" spans="1:10" ht="16.5" customHeight="1" x14ac:dyDescent="0.25">
      <c r="A1675" s="130" t="s">
        <v>8520</v>
      </c>
      <c r="B1675" s="131" t="str">
        <f t="shared" si="26"/>
        <v>12394 - LHM Shop Building - SSB</v>
      </c>
      <c r="C1675" s="132" t="s">
        <v>2678</v>
      </c>
      <c r="D1675" s="132" t="s">
        <v>2743</v>
      </c>
      <c r="E1675" s="132" t="s">
        <v>2744</v>
      </c>
      <c r="F1675" s="132" t="s">
        <v>360</v>
      </c>
      <c r="G1675" s="133">
        <v>1000</v>
      </c>
      <c r="H1675" s="132">
        <v>2004</v>
      </c>
      <c r="I1675" s="134">
        <v>40725</v>
      </c>
      <c r="J1675" s="135"/>
    </row>
    <row r="1676" spans="1:10" ht="16.5" customHeight="1" x14ac:dyDescent="0.25">
      <c r="A1676" s="130" t="s">
        <v>8521</v>
      </c>
      <c r="B1676" s="131" t="str">
        <f t="shared" si="26"/>
        <v>12978 - SLCC Jordan Campus Monument Sign</v>
      </c>
      <c r="C1676" s="132" t="s">
        <v>2678</v>
      </c>
      <c r="D1676" s="132" t="s">
        <v>2745</v>
      </c>
      <c r="E1676" s="132" t="s">
        <v>2746</v>
      </c>
      <c r="F1676" s="132" t="s">
        <v>301</v>
      </c>
      <c r="G1676" s="133">
        <v>340</v>
      </c>
      <c r="H1676" s="132">
        <v>2010</v>
      </c>
      <c r="I1676" s="134">
        <v>40725</v>
      </c>
      <c r="J1676" s="135"/>
    </row>
    <row r="1677" spans="1:10" ht="16.5" customHeight="1" x14ac:dyDescent="0.25">
      <c r="A1677" s="130" t="s">
        <v>8522</v>
      </c>
      <c r="B1677" s="131" t="str">
        <f t="shared" si="26"/>
        <v>12992 - Academic and Administration Building - AAB</v>
      </c>
      <c r="C1677" s="132" t="s">
        <v>2678</v>
      </c>
      <c r="D1677" s="132" t="s">
        <v>2747</v>
      </c>
      <c r="E1677" s="132" t="s">
        <v>2748</v>
      </c>
      <c r="F1677" s="132" t="s">
        <v>288</v>
      </c>
      <c r="G1677" s="133">
        <v>145841</v>
      </c>
      <c r="H1677" s="132">
        <v>2013</v>
      </c>
      <c r="I1677" s="134">
        <v>40725</v>
      </c>
      <c r="J1677" s="135"/>
    </row>
    <row r="1678" spans="1:10" ht="16.5" customHeight="1" x14ac:dyDescent="0.25">
      <c r="A1678" s="130" t="s">
        <v>8523</v>
      </c>
      <c r="B1678" s="131" t="str">
        <f t="shared" si="26"/>
        <v>12993 - Main Carpenter Shop - NOR</v>
      </c>
      <c r="C1678" s="132" t="s">
        <v>2678</v>
      </c>
      <c r="D1678" s="132" t="s">
        <v>2749</v>
      </c>
      <c r="E1678" s="132" t="s">
        <v>2750</v>
      </c>
      <c r="F1678" s="132" t="s">
        <v>288</v>
      </c>
      <c r="G1678" s="133">
        <v>3000</v>
      </c>
      <c r="H1678" s="132">
        <v>2011</v>
      </c>
      <c r="I1678" s="134">
        <v>40725</v>
      </c>
      <c r="J1678" s="135"/>
    </row>
    <row r="1679" spans="1:10" ht="16.5" customHeight="1" x14ac:dyDescent="0.25">
      <c r="A1679" s="130" t="s">
        <v>8524</v>
      </c>
      <c r="B1679" s="131" t="str">
        <f t="shared" si="26"/>
        <v>14290 - SLCC RRC and Jordan Campus Chiller Replacement</v>
      </c>
      <c r="C1679" s="132" t="s">
        <v>2678</v>
      </c>
      <c r="D1679" s="132" t="s">
        <v>2751</v>
      </c>
      <c r="E1679" s="132" t="s">
        <v>2752</v>
      </c>
      <c r="F1679" s="132" t="s">
        <v>145</v>
      </c>
      <c r="G1679" s="133">
        <v>2048</v>
      </c>
      <c r="H1679" s="132">
        <v>2012</v>
      </c>
      <c r="I1679" s="134">
        <v>40725</v>
      </c>
      <c r="J1679" s="135"/>
    </row>
    <row r="1680" spans="1:10" ht="16.5" customHeight="1" x14ac:dyDescent="0.25">
      <c r="A1680" s="130" t="s">
        <v>8525</v>
      </c>
      <c r="B1680" s="131" t="str">
        <f t="shared" si="26"/>
        <v>15132 - Athletic Restrooms - TCRR</v>
      </c>
      <c r="C1680" s="132" t="s">
        <v>2678</v>
      </c>
      <c r="D1680" s="132" t="s">
        <v>2753</v>
      </c>
      <c r="E1680" s="132" t="s">
        <v>2754</v>
      </c>
      <c r="F1680" s="132" t="s">
        <v>145</v>
      </c>
      <c r="G1680" s="133">
        <v>750</v>
      </c>
      <c r="H1680" s="132">
        <v>2008</v>
      </c>
      <c r="I1680" s="134">
        <v>40725</v>
      </c>
      <c r="J1680" s="135"/>
    </row>
    <row r="1681" spans="1:10" ht="16.5" customHeight="1" x14ac:dyDescent="0.25">
      <c r="A1681" s="130" t="s">
        <v>8526</v>
      </c>
      <c r="B1681" s="131" t="str">
        <f t="shared" si="26"/>
        <v>15133 - Motorpool Parking Canopy</v>
      </c>
      <c r="C1681" s="132" t="s">
        <v>2678</v>
      </c>
      <c r="D1681" s="132" t="s">
        <v>2755</v>
      </c>
      <c r="E1681" s="132" t="s">
        <v>2756</v>
      </c>
      <c r="F1681" s="132" t="s">
        <v>145</v>
      </c>
      <c r="G1681" s="133">
        <v>2700</v>
      </c>
      <c r="H1681" s="132">
        <v>2008</v>
      </c>
      <c r="I1681" s="134">
        <v>40725</v>
      </c>
      <c r="J1681" s="135"/>
    </row>
    <row r="1682" spans="1:10" ht="16.5" customHeight="1" x14ac:dyDescent="0.25">
      <c r="A1682" s="130" t="s">
        <v>8527</v>
      </c>
      <c r="B1682" s="131" t="str">
        <f t="shared" si="26"/>
        <v>15134 - Grounds Parking Canopy</v>
      </c>
      <c r="C1682" s="132" t="s">
        <v>2678</v>
      </c>
      <c r="D1682" s="132" t="s">
        <v>2757</v>
      </c>
      <c r="E1682" s="132" t="s">
        <v>2758</v>
      </c>
      <c r="F1682" s="132" t="s">
        <v>145</v>
      </c>
      <c r="G1682" s="133">
        <v>2100</v>
      </c>
      <c r="H1682" s="132">
        <v>2008</v>
      </c>
      <c r="I1682" s="134">
        <v>40725</v>
      </c>
      <c r="J1682" s="135"/>
    </row>
    <row r="1683" spans="1:10" ht="16.5" customHeight="1" x14ac:dyDescent="0.25">
      <c r="A1683" s="130" t="s">
        <v>8528</v>
      </c>
      <c r="B1683" s="131" t="str">
        <f t="shared" si="26"/>
        <v>15587 - Facilities and Arts Annex (SFAX)</v>
      </c>
      <c r="C1683" s="132" t="s">
        <v>2678</v>
      </c>
      <c r="D1683" s="132" t="s">
        <v>2759</v>
      </c>
      <c r="E1683" s="132" t="s">
        <v>2760</v>
      </c>
      <c r="F1683" s="132" t="s">
        <v>145</v>
      </c>
      <c r="G1683" s="133">
        <v>20867</v>
      </c>
      <c r="H1683" s="132">
        <v>2011</v>
      </c>
      <c r="I1683" s="134">
        <v>41078</v>
      </c>
      <c r="J1683" s="135"/>
    </row>
    <row r="1684" spans="1:10" ht="16.5" customHeight="1" x14ac:dyDescent="0.25">
      <c r="A1684" s="130" t="s">
        <v>8529</v>
      </c>
      <c r="B1684" s="131" t="str">
        <f t="shared" si="26"/>
        <v>16092 - Tennis Court Storage</v>
      </c>
      <c r="C1684" s="132" t="s">
        <v>2678</v>
      </c>
      <c r="D1684" s="132" t="s">
        <v>2761</v>
      </c>
      <c r="E1684" s="132" t="s">
        <v>2762</v>
      </c>
      <c r="F1684" s="132" t="s">
        <v>145</v>
      </c>
      <c r="G1684" s="133">
        <v>268</v>
      </c>
      <c r="H1684" s="132">
        <v>2010</v>
      </c>
      <c r="I1684" s="134">
        <v>40725</v>
      </c>
      <c r="J1684" s="135"/>
    </row>
    <row r="1685" spans="1:10" ht="16.5" customHeight="1" x14ac:dyDescent="0.25">
      <c r="A1685" s="130" t="s">
        <v>8530</v>
      </c>
      <c r="B1685" s="131" t="str">
        <f t="shared" si="26"/>
        <v>16093 - Softball Score/Concession Booth</v>
      </c>
      <c r="C1685" s="132" t="s">
        <v>2678</v>
      </c>
      <c r="D1685" s="132" t="s">
        <v>2763</v>
      </c>
      <c r="E1685" s="132" t="s">
        <v>2764</v>
      </c>
      <c r="F1685" s="132" t="s">
        <v>145</v>
      </c>
      <c r="G1685" s="133">
        <v>350</v>
      </c>
      <c r="H1685" s="132">
        <v>2010</v>
      </c>
      <c r="I1685" s="134">
        <v>40725</v>
      </c>
      <c r="J1685" s="135"/>
    </row>
    <row r="1686" spans="1:10" ht="16.5" customHeight="1" x14ac:dyDescent="0.25">
      <c r="A1686" s="130" t="s">
        <v>8531</v>
      </c>
      <c r="B1686" s="131" t="str">
        <f t="shared" si="26"/>
        <v>16094 - Softball Storage (Eastside) #1</v>
      </c>
      <c r="C1686" s="132" t="s">
        <v>2678</v>
      </c>
      <c r="D1686" s="132" t="s">
        <v>2765</v>
      </c>
      <c r="E1686" s="132" t="s">
        <v>2764</v>
      </c>
      <c r="F1686" s="132" t="s">
        <v>145</v>
      </c>
      <c r="G1686" s="133">
        <v>210</v>
      </c>
      <c r="H1686" s="132">
        <v>2010</v>
      </c>
      <c r="I1686" s="134">
        <v>40725</v>
      </c>
      <c r="J1686" s="135"/>
    </row>
    <row r="1687" spans="1:10" ht="16.5" customHeight="1" x14ac:dyDescent="0.25">
      <c r="A1687" s="130" t="s">
        <v>8532</v>
      </c>
      <c r="B1687" s="131" t="str">
        <f t="shared" si="26"/>
        <v>16095 - Softball Field Storage #2</v>
      </c>
      <c r="C1687" s="132" t="s">
        <v>2678</v>
      </c>
      <c r="D1687" s="132" t="s">
        <v>2766</v>
      </c>
      <c r="E1687" s="132" t="s">
        <v>2767</v>
      </c>
      <c r="F1687" s="132" t="s">
        <v>145</v>
      </c>
      <c r="G1687" s="133">
        <v>155</v>
      </c>
      <c r="H1687" s="132">
        <v>2010</v>
      </c>
      <c r="I1687" s="134">
        <v>40725</v>
      </c>
      <c r="J1687" s="135"/>
    </row>
    <row r="1688" spans="1:10" ht="16.5" customHeight="1" x14ac:dyDescent="0.25">
      <c r="A1688" s="130" t="s">
        <v>8533</v>
      </c>
      <c r="B1688" s="131" t="str">
        <f t="shared" si="26"/>
        <v>16096 - Softball Field Storage #3</v>
      </c>
      <c r="C1688" s="132" t="s">
        <v>2678</v>
      </c>
      <c r="D1688" s="132" t="s">
        <v>2768</v>
      </c>
      <c r="E1688" s="132" t="s">
        <v>2756</v>
      </c>
      <c r="F1688" s="132" t="s">
        <v>145</v>
      </c>
      <c r="G1688" s="133">
        <v>155</v>
      </c>
      <c r="H1688" s="132">
        <v>2010</v>
      </c>
      <c r="I1688" s="134">
        <v>40725</v>
      </c>
      <c r="J1688" s="135"/>
    </row>
    <row r="1689" spans="1:10" ht="16.5" customHeight="1" x14ac:dyDescent="0.25">
      <c r="A1689" s="130" t="s">
        <v>8534</v>
      </c>
      <c r="B1689" s="131" t="str">
        <f t="shared" si="26"/>
        <v>16097 - Facilities Pavilion -Pavilion</v>
      </c>
      <c r="C1689" s="132" t="s">
        <v>2678</v>
      </c>
      <c r="D1689" s="132" t="s">
        <v>2769</v>
      </c>
      <c r="E1689" s="132" t="s">
        <v>2770</v>
      </c>
      <c r="F1689" s="132" t="s">
        <v>145</v>
      </c>
      <c r="G1689" s="133">
        <v>500</v>
      </c>
      <c r="H1689" s="132">
        <v>2000</v>
      </c>
      <c r="I1689" s="134">
        <v>40725</v>
      </c>
      <c r="J1689" s="135"/>
    </row>
    <row r="1690" spans="1:10" ht="16.5" customHeight="1" x14ac:dyDescent="0.25">
      <c r="A1690" s="130" t="s">
        <v>8535</v>
      </c>
      <c r="B1690" s="131" t="str">
        <f t="shared" si="26"/>
        <v>16467 - Fuel Dispensing Station</v>
      </c>
      <c r="C1690" s="132" t="s">
        <v>2678</v>
      </c>
      <c r="D1690" s="132" t="s">
        <v>2771</v>
      </c>
      <c r="E1690" s="132" t="s">
        <v>2772</v>
      </c>
      <c r="F1690" s="132" t="s">
        <v>288</v>
      </c>
      <c r="G1690" s="133">
        <v>1</v>
      </c>
      <c r="H1690" s="132">
        <v>1994</v>
      </c>
      <c r="I1690" s="134">
        <v>40725</v>
      </c>
      <c r="J1690" s="135"/>
    </row>
    <row r="1691" spans="1:10" ht="16.5" customHeight="1" x14ac:dyDescent="0.25">
      <c r="A1691" s="130" t="s">
        <v>8536</v>
      </c>
      <c r="B1691" s="131" t="str">
        <f t="shared" si="26"/>
        <v>17247 - West Canopy Storage</v>
      </c>
      <c r="C1691" s="132" t="s">
        <v>2678</v>
      </c>
      <c r="D1691" s="132" t="s">
        <v>2773</v>
      </c>
      <c r="E1691" s="132" t="s">
        <v>2774</v>
      </c>
      <c r="F1691" s="132" t="s">
        <v>968</v>
      </c>
      <c r="G1691" s="133">
        <v>1600</v>
      </c>
      <c r="H1691" s="132">
        <v>2014</v>
      </c>
      <c r="I1691" s="134">
        <v>41807</v>
      </c>
      <c r="J1691" s="135"/>
    </row>
    <row r="1692" spans="1:10" ht="16.5" customHeight="1" x14ac:dyDescent="0.25">
      <c r="A1692" s="130" t="s">
        <v>8537</v>
      </c>
      <c r="B1692" s="131" t="str">
        <f t="shared" si="26"/>
        <v>17637 - Westpointe - WWTE</v>
      </c>
      <c r="C1692" s="132" t="s">
        <v>2678</v>
      </c>
      <c r="D1692" s="132" t="s">
        <v>2775</v>
      </c>
      <c r="E1692" s="132" t="s">
        <v>2776</v>
      </c>
      <c r="F1692" s="132" t="s">
        <v>145</v>
      </c>
      <c r="G1692" s="133">
        <v>120963</v>
      </c>
      <c r="H1692" s="132">
        <v>2018</v>
      </c>
      <c r="I1692" s="134">
        <v>42136</v>
      </c>
      <c r="J1692" s="135"/>
    </row>
    <row r="1693" spans="1:10" ht="16.5" customHeight="1" x14ac:dyDescent="0.25">
      <c r="A1693" s="130" t="s">
        <v>8538</v>
      </c>
      <c r="B1693" s="131" t="str">
        <f t="shared" si="26"/>
        <v>18717 - Westpointe Student Support Building (WSSB)</v>
      </c>
      <c r="C1693" s="132" t="s">
        <v>2678</v>
      </c>
      <c r="D1693" s="132" t="s">
        <v>2777</v>
      </c>
      <c r="E1693" s="132" t="s">
        <v>2778</v>
      </c>
      <c r="F1693" s="132" t="s">
        <v>145</v>
      </c>
      <c r="G1693" s="133">
        <v>36638</v>
      </c>
      <c r="H1693" s="132">
        <v>2008</v>
      </c>
      <c r="I1693" s="134">
        <v>43640</v>
      </c>
      <c r="J1693" s="135"/>
    </row>
    <row r="1694" spans="1:10" ht="16.5" customHeight="1" x14ac:dyDescent="0.25">
      <c r="A1694" s="130" t="s">
        <v>8539</v>
      </c>
      <c r="B1694" s="131" t="str">
        <f t="shared" si="26"/>
        <v>21128 - Tim &amp; Brenda Huval Child Care Center - SHCC</v>
      </c>
      <c r="C1694" s="132" t="s">
        <v>2678</v>
      </c>
      <c r="D1694" s="132" t="s">
        <v>2779</v>
      </c>
      <c r="E1694" s="132" t="s">
        <v>2780</v>
      </c>
      <c r="F1694" s="132" t="s">
        <v>145</v>
      </c>
      <c r="G1694" s="133">
        <v>9049</v>
      </c>
      <c r="H1694" s="132">
        <v>1969</v>
      </c>
      <c r="I1694" s="134">
        <v>44298</v>
      </c>
      <c r="J1694" s="135"/>
    </row>
    <row r="1695" spans="1:10" ht="16.5" customHeight="1" x14ac:dyDescent="0.25">
      <c r="A1695" s="130" t="s">
        <v>8540</v>
      </c>
      <c r="B1695" s="131" t="str">
        <f t="shared" si="26"/>
        <v>100088 - HC Juniper Building - JNPR</v>
      </c>
      <c r="C1695" s="132" t="s">
        <v>2678</v>
      </c>
      <c r="D1695" s="132" t="s">
        <v>2781</v>
      </c>
      <c r="E1695" s="132" t="s">
        <v>2782</v>
      </c>
      <c r="F1695" s="132" t="s">
        <v>780</v>
      </c>
      <c r="G1695" s="133">
        <v>92763</v>
      </c>
      <c r="H1695" s="132">
        <v>2023</v>
      </c>
      <c r="I1695" s="134">
        <v>44378</v>
      </c>
      <c r="J1695" s="135"/>
    </row>
    <row r="1696" spans="1:10" ht="16.5" customHeight="1" x14ac:dyDescent="0.25">
      <c r="A1696" s="130" t="s">
        <v>8541</v>
      </c>
      <c r="B1696" s="131" t="str">
        <f t="shared" si="26"/>
        <v>105646 - Technical Arts Building-TAB</v>
      </c>
      <c r="C1696" s="132" t="s">
        <v>2678</v>
      </c>
      <c r="D1696" s="132" t="s">
        <v>2783</v>
      </c>
      <c r="E1696" s="132" t="s">
        <v>2784</v>
      </c>
      <c r="F1696" s="132" t="s">
        <v>288</v>
      </c>
      <c r="G1696" s="133">
        <v>45378</v>
      </c>
      <c r="H1696" s="132">
        <v>2024</v>
      </c>
      <c r="I1696" s="134">
        <v>45329</v>
      </c>
      <c r="J1696" s="135"/>
    </row>
    <row r="1697" spans="1:10" ht="16.5" customHeight="1" x14ac:dyDescent="0.25">
      <c r="A1697" s="130" t="s">
        <v>8542</v>
      </c>
      <c r="B1697" s="131" t="str">
        <f t="shared" si="26"/>
        <v>106800 - Cate Field "A" Team CPLX-CFTC</v>
      </c>
      <c r="C1697" s="132" t="s">
        <v>2678</v>
      </c>
      <c r="D1697" s="132" t="s">
        <v>2785</v>
      </c>
      <c r="E1697" s="132" t="s">
        <v>2786</v>
      </c>
      <c r="F1697" s="132" t="s">
        <v>301</v>
      </c>
      <c r="G1697" s="133">
        <v>2360</v>
      </c>
      <c r="H1697" s="132">
        <v>2024</v>
      </c>
      <c r="I1697" s="134">
        <v>45470</v>
      </c>
      <c r="J1697" s="135"/>
    </row>
    <row r="1698" spans="1:10" ht="16.5" customHeight="1" x14ac:dyDescent="0.25">
      <c r="A1698" s="130" t="s">
        <v>8543</v>
      </c>
      <c r="B1698" s="131" t="str">
        <f t="shared" si="26"/>
        <v>106802 - Cate Field "B" Concession/RR-CFCR</v>
      </c>
      <c r="C1698" s="132" t="s">
        <v>2678</v>
      </c>
      <c r="D1698" s="132" t="s">
        <v>2787</v>
      </c>
      <c r="E1698" s="132" t="s">
        <v>2786</v>
      </c>
      <c r="F1698" s="132" t="s">
        <v>301</v>
      </c>
      <c r="G1698" s="133">
        <v>2091</v>
      </c>
      <c r="H1698" s="132">
        <v>2024</v>
      </c>
      <c r="I1698" s="134">
        <v>45470</v>
      </c>
      <c r="J1698" s="135"/>
    </row>
    <row r="1699" spans="1:10" ht="16.5" customHeight="1" x14ac:dyDescent="0.25">
      <c r="A1699" s="130" t="s">
        <v>8544</v>
      </c>
      <c r="B1699" s="131" t="str">
        <f t="shared" si="26"/>
        <v>106804 - Cate Field "C" Press Box-CFPS</v>
      </c>
      <c r="C1699" s="132" t="s">
        <v>2678</v>
      </c>
      <c r="D1699" s="132" t="s">
        <v>2788</v>
      </c>
      <c r="E1699" s="132" t="s">
        <v>2786</v>
      </c>
      <c r="F1699" s="132" t="s">
        <v>301</v>
      </c>
      <c r="G1699" s="133">
        <v>1594</v>
      </c>
      <c r="H1699" s="132">
        <v>2024</v>
      </c>
      <c r="I1699" s="134">
        <v>45470</v>
      </c>
      <c r="J1699" s="135"/>
    </row>
    <row r="1700" spans="1:10" ht="16.5" customHeight="1" x14ac:dyDescent="0.25">
      <c r="A1700" s="130" t="s">
        <v>8545</v>
      </c>
      <c r="B1700" s="131" t="str">
        <f t="shared" si="26"/>
        <v>106857 - HC Central Plant - HCP</v>
      </c>
      <c r="C1700" s="132" t="s">
        <v>2678</v>
      </c>
      <c r="D1700" s="132" t="s">
        <v>2789</v>
      </c>
      <c r="E1700" s="132" t="s">
        <v>2790</v>
      </c>
      <c r="F1700" s="132" t="s">
        <v>780</v>
      </c>
      <c r="G1700" s="133">
        <v>7236</v>
      </c>
      <c r="H1700" s="132">
        <v>2023</v>
      </c>
      <c r="I1700" s="134">
        <v>45474</v>
      </c>
      <c r="J1700" s="135"/>
    </row>
    <row r="1701" spans="1:10" ht="16.5" customHeight="1" x14ac:dyDescent="0.25">
      <c r="A1701" s="130" t="s">
        <v>8546</v>
      </c>
      <c r="B1701" s="131" t="str">
        <f t="shared" si="26"/>
        <v>109290 - Westpointe Storage Bldg. WSTG</v>
      </c>
      <c r="C1701" s="132" t="s">
        <v>2678</v>
      </c>
      <c r="D1701" s="132" t="s">
        <v>2791</v>
      </c>
      <c r="E1701" s="132" t="s">
        <v>2792</v>
      </c>
      <c r="F1701" s="132" t="s">
        <v>145</v>
      </c>
      <c r="G1701" s="133">
        <v>3235</v>
      </c>
      <c r="H1701" s="132">
        <v>2024</v>
      </c>
      <c r="I1701" s="134">
        <v>45670</v>
      </c>
      <c r="J1701" s="135"/>
    </row>
    <row r="1702" spans="1:10" ht="16.5" customHeight="1" x14ac:dyDescent="0.25">
      <c r="A1702" s="130" t="s">
        <v>8547</v>
      </c>
      <c r="B1702" s="131" t="str">
        <f t="shared" si="26"/>
        <v>110579 - Project House (PH17111) Lot 1</v>
      </c>
      <c r="C1702" s="132" t="s">
        <v>2678</v>
      </c>
      <c r="D1702" s="132" t="s">
        <v>2793</v>
      </c>
      <c r="E1702" s="132" t="s">
        <v>2794</v>
      </c>
      <c r="F1702" s="132" t="s">
        <v>301</v>
      </c>
      <c r="G1702" s="133">
        <v>3082</v>
      </c>
      <c r="H1702" s="132">
        <v>2025</v>
      </c>
      <c r="I1702" s="134">
        <v>45846</v>
      </c>
      <c r="J1702" s="135"/>
    </row>
    <row r="1703" spans="1:10" ht="16.5" customHeight="1" x14ac:dyDescent="0.25">
      <c r="A1703" s="130" t="s">
        <v>8548</v>
      </c>
      <c r="B1703" s="131" t="str">
        <f t="shared" si="26"/>
        <v>110580 - Project House (PH17112) Lot 2</v>
      </c>
      <c r="C1703" s="132" t="s">
        <v>2678</v>
      </c>
      <c r="D1703" s="132" t="s">
        <v>2795</v>
      </c>
      <c r="E1703" s="132" t="s">
        <v>2796</v>
      </c>
      <c r="F1703" s="132" t="s">
        <v>301</v>
      </c>
      <c r="G1703" s="133">
        <v>2988</v>
      </c>
      <c r="H1703" s="132">
        <v>2025</v>
      </c>
      <c r="I1703" s="134">
        <v>45846</v>
      </c>
      <c r="J1703" s="135"/>
    </row>
    <row r="1704" spans="1:10" ht="16.5" customHeight="1" x14ac:dyDescent="0.25">
      <c r="A1704" s="130" t="s">
        <v>8549</v>
      </c>
      <c r="B1704" s="131" t="str">
        <f t="shared" si="26"/>
        <v>21015 - SITFO Office</v>
      </c>
      <c r="C1704" s="132" t="s">
        <v>2799</v>
      </c>
      <c r="D1704" s="132" t="s">
        <v>2800</v>
      </c>
      <c r="E1704" s="132" t="s">
        <v>2801</v>
      </c>
      <c r="F1704" s="132" t="s">
        <v>968</v>
      </c>
      <c r="G1704" s="133">
        <v>5352</v>
      </c>
      <c r="H1704" s="132">
        <v>1971</v>
      </c>
      <c r="I1704" s="134">
        <v>44271</v>
      </c>
      <c r="J1704" s="135"/>
    </row>
    <row r="1705" spans="1:10" ht="16.5" customHeight="1" x14ac:dyDescent="0.25">
      <c r="A1705" s="130" t="s">
        <v>8550</v>
      </c>
      <c r="B1705" s="131" t="str">
        <f t="shared" si="26"/>
        <v>00516 - Stadium</v>
      </c>
      <c r="C1705" s="132" t="s">
        <v>2802</v>
      </c>
      <c r="D1705" s="132" t="s">
        <v>2803</v>
      </c>
      <c r="E1705" s="132" t="s">
        <v>2804</v>
      </c>
      <c r="F1705" s="132" t="s">
        <v>2508</v>
      </c>
      <c r="G1705" s="133">
        <v>12577</v>
      </c>
      <c r="H1705" s="132">
        <v>1965</v>
      </c>
      <c r="I1705" s="134">
        <v>40725</v>
      </c>
      <c r="J1705" s="135"/>
    </row>
    <row r="1706" spans="1:10" ht="16.5" customHeight="1" x14ac:dyDescent="0.25">
      <c r="A1706" s="130" t="s">
        <v>8551</v>
      </c>
      <c r="B1706" s="131" t="str">
        <f t="shared" si="26"/>
        <v>00517 - Social Science Building</v>
      </c>
      <c r="C1706" s="132" t="s">
        <v>2802</v>
      </c>
      <c r="D1706" s="132" t="s">
        <v>2805</v>
      </c>
      <c r="E1706" s="132" t="s">
        <v>2804</v>
      </c>
      <c r="F1706" s="132" t="s">
        <v>2508</v>
      </c>
      <c r="G1706" s="133">
        <v>11646</v>
      </c>
      <c r="H1706" s="132">
        <v>1975</v>
      </c>
      <c r="I1706" s="134">
        <v>40725</v>
      </c>
      <c r="J1706" s="135"/>
    </row>
    <row r="1707" spans="1:10" ht="16.5" customHeight="1" x14ac:dyDescent="0.25">
      <c r="A1707" s="130" t="s">
        <v>8552</v>
      </c>
      <c r="B1707" s="131" t="str">
        <f t="shared" si="26"/>
        <v>00525 - Greenwood Hall (Dorm)</v>
      </c>
      <c r="C1707" s="132" t="s">
        <v>2802</v>
      </c>
      <c r="D1707" s="132" t="s">
        <v>2806</v>
      </c>
      <c r="E1707" s="132" t="s">
        <v>2804</v>
      </c>
      <c r="F1707" s="132" t="s">
        <v>2508</v>
      </c>
      <c r="G1707" s="133">
        <v>5575</v>
      </c>
      <c r="H1707" s="132">
        <v>1940</v>
      </c>
      <c r="I1707" s="134">
        <v>40725</v>
      </c>
      <c r="J1707" s="135"/>
    </row>
    <row r="1708" spans="1:10" ht="16.5" customHeight="1" x14ac:dyDescent="0.25">
      <c r="A1708" s="130" t="s">
        <v>8553</v>
      </c>
      <c r="B1708" s="131" t="str">
        <f t="shared" si="26"/>
        <v>00526 - Anderson Hall (Dorm)</v>
      </c>
      <c r="C1708" s="132" t="s">
        <v>2802</v>
      </c>
      <c r="D1708" s="132" t="s">
        <v>2807</v>
      </c>
      <c r="E1708" s="132" t="s">
        <v>2804</v>
      </c>
      <c r="F1708" s="132" t="s">
        <v>2508</v>
      </c>
      <c r="G1708" s="133">
        <v>19268</v>
      </c>
      <c r="H1708" s="132">
        <v>1967</v>
      </c>
      <c r="I1708" s="134">
        <v>40725</v>
      </c>
      <c r="J1708" s="135"/>
    </row>
    <row r="1709" spans="1:10" ht="16.5" customHeight="1" x14ac:dyDescent="0.25">
      <c r="A1709" s="130" t="s">
        <v>8554</v>
      </c>
      <c r="B1709" s="131" t="str">
        <f t="shared" si="26"/>
        <v>00527 - Nuttall Hall (Dorm)</v>
      </c>
      <c r="C1709" s="132" t="s">
        <v>2802</v>
      </c>
      <c r="D1709" s="132" t="s">
        <v>2808</v>
      </c>
      <c r="E1709" s="132" t="s">
        <v>2804</v>
      </c>
      <c r="F1709" s="132" t="s">
        <v>2508</v>
      </c>
      <c r="G1709" s="133">
        <v>21690</v>
      </c>
      <c r="H1709" s="132">
        <v>1963</v>
      </c>
      <c r="I1709" s="134">
        <v>40725</v>
      </c>
      <c r="J1709" s="135"/>
    </row>
    <row r="1710" spans="1:10" ht="16.5" customHeight="1" x14ac:dyDescent="0.25">
      <c r="A1710" s="130" t="s">
        <v>8555</v>
      </c>
      <c r="B1710" s="131" t="str">
        <f t="shared" si="26"/>
        <v>00528 - Cottages 1-4 West (Dorm)</v>
      </c>
      <c r="C1710" s="132" t="s">
        <v>2802</v>
      </c>
      <c r="D1710" s="132" t="s">
        <v>2809</v>
      </c>
      <c r="E1710" s="132" t="s">
        <v>2804</v>
      </c>
      <c r="F1710" s="132" t="s">
        <v>2508</v>
      </c>
      <c r="G1710" s="133">
        <v>2625</v>
      </c>
      <c r="H1710" s="132">
        <v>1941</v>
      </c>
      <c r="I1710" s="134">
        <v>40725</v>
      </c>
      <c r="J1710" s="135"/>
    </row>
    <row r="1711" spans="1:10" ht="16.5" customHeight="1" x14ac:dyDescent="0.25">
      <c r="A1711" s="130" t="s">
        <v>8556</v>
      </c>
      <c r="B1711" s="131" t="str">
        <f t="shared" si="26"/>
        <v>00529 - Cottages 5-8 East (Dorm)</v>
      </c>
      <c r="C1711" s="132" t="s">
        <v>2802</v>
      </c>
      <c r="D1711" s="132" t="s">
        <v>2810</v>
      </c>
      <c r="E1711" s="132" t="s">
        <v>2804</v>
      </c>
      <c r="F1711" s="132" t="s">
        <v>2508</v>
      </c>
      <c r="G1711" s="133">
        <v>3821</v>
      </c>
      <c r="H1711" s="132">
        <v>1941</v>
      </c>
      <c r="I1711" s="134">
        <v>40725</v>
      </c>
      <c r="J1711" s="135"/>
    </row>
    <row r="1712" spans="1:10" ht="16.5" customHeight="1" x14ac:dyDescent="0.25">
      <c r="A1712" s="130" t="s">
        <v>8557</v>
      </c>
      <c r="B1712" s="131" t="str">
        <f t="shared" si="26"/>
        <v>00531 - Nielson Hall (Dorm)</v>
      </c>
      <c r="C1712" s="132" t="s">
        <v>2802</v>
      </c>
      <c r="D1712" s="132" t="s">
        <v>2811</v>
      </c>
      <c r="E1712" s="132" t="s">
        <v>2804</v>
      </c>
      <c r="F1712" s="132" t="s">
        <v>2508</v>
      </c>
      <c r="G1712" s="133">
        <v>15132</v>
      </c>
      <c r="H1712" s="132">
        <v>1963</v>
      </c>
      <c r="I1712" s="134">
        <v>40725</v>
      </c>
      <c r="J1712" s="135"/>
    </row>
    <row r="1713" spans="1:10" ht="16.5" customHeight="1" x14ac:dyDescent="0.25">
      <c r="A1713" s="130" t="s">
        <v>8558</v>
      </c>
      <c r="B1713" s="131" t="str">
        <f t="shared" si="26"/>
        <v>00532 - Snow Hall (Dorm)</v>
      </c>
      <c r="C1713" s="132" t="s">
        <v>2802</v>
      </c>
      <c r="D1713" s="132" t="s">
        <v>2812</v>
      </c>
      <c r="E1713" s="132" t="s">
        <v>2804</v>
      </c>
      <c r="F1713" s="132" t="s">
        <v>2508</v>
      </c>
      <c r="G1713" s="133">
        <v>19433</v>
      </c>
      <c r="H1713" s="132">
        <v>1967</v>
      </c>
      <c r="I1713" s="134">
        <v>40725</v>
      </c>
      <c r="J1713" s="135"/>
    </row>
    <row r="1714" spans="1:10" ht="16.5" customHeight="1" x14ac:dyDescent="0.25">
      <c r="A1714" s="130" t="s">
        <v>8559</v>
      </c>
      <c r="B1714" s="131" t="str">
        <f t="shared" si="26"/>
        <v>00533 - Castilleja Hall (Dorm)</v>
      </c>
      <c r="C1714" s="132" t="s">
        <v>2802</v>
      </c>
      <c r="D1714" s="132" t="s">
        <v>2813</v>
      </c>
      <c r="E1714" s="132" t="s">
        <v>2804</v>
      </c>
      <c r="F1714" s="132" t="s">
        <v>2508</v>
      </c>
      <c r="G1714" s="133">
        <v>30580</v>
      </c>
      <c r="H1714" s="132">
        <v>1969</v>
      </c>
      <c r="I1714" s="134">
        <v>40725</v>
      </c>
      <c r="J1714" s="135"/>
    </row>
    <row r="1715" spans="1:10" ht="16.5" customHeight="1" x14ac:dyDescent="0.25">
      <c r="A1715" s="130" t="s">
        <v>8560</v>
      </c>
      <c r="B1715" s="131" t="str">
        <f t="shared" si="26"/>
        <v>01788 - Lucy Phillips Classroom Building</v>
      </c>
      <c r="C1715" s="132" t="s">
        <v>2802</v>
      </c>
      <c r="D1715" s="132" t="s">
        <v>2814</v>
      </c>
      <c r="E1715" s="132" t="s">
        <v>2804</v>
      </c>
      <c r="F1715" s="132" t="s">
        <v>2508</v>
      </c>
      <c r="G1715" s="133">
        <v>33700</v>
      </c>
      <c r="H1715" s="132">
        <v>1966</v>
      </c>
      <c r="I1715" s="134">
        <v>40725</v>
      </c>
      <c r="J1715" s="135"/>
    </row>
    <row r="1716" spans="1:10" ht="16.5" customHeight="1" x14ac:dyDescent="0.25">
      <c r="A1716" s="130" t="s">
        <v>8561</v>
      </c>
      <c r="B1716" s="131" t="str">
        <f t="shared" si="26"/>
        <v>01789 - Noyes Building</v>
      </c>
      <c r="C1716" s="132" t="s">
        <v>2802</v>
      </c>
      <c r="D1716" s="132" t="s">
        <v>2815</v>
      </c>
      <c r="E1716" s="132" t="s">
        <v>2804</v>
      </c>
      <c r="F1716" s="132" t="s">
        <v>2508</v>
      </c>
      <c r="G1716" s="133">
        <v>35654</v>
      </c>
      <c r="H1716" s="132">
        <v>1904</v>
      </c>
      <c r="I1716" s="134">
        <v>40725</v>
      </c>
      <c r="J1716" s="135"/>
    </row>
    <row r="1717" spans="1:10" ht="16.5" customHeight="1" x14ac:dyDescent="0.25">
      <c r="A1717" s="130" t="s">
        <v>8562</v>
      </c>
      <c r="B1717" s="131" t="str">
        <f t="shared" si="26"/>
        <v>01791 - Activity Center</v>
      </c>
      <c r="C1717" s="132" t="s">
        <v>2802</v>
      </c>
      <c r="D1717" s="132" t="s">
        <v>2816</v>
      </c>
      <c r="E1717" s="132" t="s">
        <v>2804</v>
      </c>
      <c r="F1717" s="132" t="s">
        <v>2508</v>
      </c>
      <c r="G1717" s="133">
        <v>84192</v>
      </c>
      <c r="H1717" s="132">
        <v>1977</v>
      </c>
      <c r="I1717" s="134">
        <v>40725</v>
      </c>
      <c r="J1717" s="135"/>
    </row>
    <row r="1718" spans="1:10" ht="16.5" customHeight="1" x14ac:dyDescent="0.25">
      <c r="A1718" s="130" t="s">
        <v>8563</v>
      </c>
      <c r="B1718" s="131" t="str">
        <f t="shared" si="26"/>
        <v>01792 - President's Home</v>
      </c>
      <c r="C1718" s="132" t="s">
        <v>2802</v>
      </c>
      <c r="D1718" s="132" t="s">
        <v>2817</v>
      </c>
      <c r="E1718" s="132" t="s">
        <v>2804</v>
      </c>
      <c r="F1718" s="132" t="s">
        <v>2508</v>
      </c>
      <c r="G1718" s="133">
        <v>6000</v>
      </c>
      <c r="H1718" s="132">
        <v>1977</v>
      </c>
      <c r="I1718" s="134">
        <v>40725</v>
      </c>
      <c r="J1718" s="135"/>
    </row>
    <row r="1719" spans="1:10" ht="16.5" customHeight="1" x14ac:dyDescent="0.25">
      <c r="A1719" s="130" t="s">
        <v>8564</v>
      </c>
      <c r="B1719" s="131" t="str">
        <f t="shared" si="26"/>
        <v>01794 - Heat Plant</v>
      </c>
      <c r="C1719" s="132" t="s">
        <v>2802</v>
      </c>
      <c r="D1719" s="132" t="s">
        <v>2655</v>
      </c>
      <c r="E1719" s="132" t="s">
        <v>2804</v>
      </c>
      <c r="F1719" s="132" t="s">
        <v>2508</v>
      </c>
      <c r="G1719" s="133">
        <v>4775</v>
      </c>
      <c r="H1719" s="132">
        <v>1973</v>
      </c>
      <c r="I1719" s="134">
        <v>40725</v>
      </c>
      <c r="J1719" s="135"/>
    </row>
    <row r="1720" spans="1:10" ht="16.5" customHeight="1" x14ac:dyDescent="0.25">
      <c r="A1720" s="130" t="s">
        <v>8565</v>
      </c>
      <c r="B1720" s="131" t="str">
        <f t="shared" si="26"/>
        <v>04026 - Business Building/Old Ephraim Elementary</v>
      </c>
      <c r="C1720" s="132" t="s">
        <v>2802</v>
      </c>
      <c r="D1720" s="132" t="s">
        <v>2818</v>
      </c>
      <c r="E1720" s="132" t="s">
        <v>2819</v>
      </c>
      <c r="F1720" s="132" t="s">
        <v>2508</v>
      </c>
      <c r="G1720" s="133">
        <v>23130</v>
      </c>
      <c r="H1720" s="132">
        <v>1961</v>
      </c>
      <c r="I1720" s="134">
        <v>40725</v>
      </c>
      <c r="J1720" s="135"/>
    </row>
    <row r="1721" spans="1:10" ht="16.5" customHeight="1" x14ac:dyDescent="0.25">
      <c r="A1721" s="130" t="s">
        <v>8566</v>
      </c>
      <c r="B1721" s="131" t="str">
        <f t="shared" si="26"/>
        <v>05698 - Humanities &amp; Arts</v>
      </c>
      <c r="C1721" s="132" t="s">
        <v>2802</v>
      </c>
      <c r="D1721" s="132" t="s">
        <v>2820</v>
      </c>
      <c r="E1721" s="132" t="s">
        <v>2821</v>
      </c>
      <c r="F1721" s="132" t="s">
        <v>2508</v>
      </c>
      <c r="G1721" s="133">
        <v>42731</v>
      </c>
      <c r="H1721" s="132">
        <v>1992</v>
      </c>
      <c r="I1721" s="134">
        <v>40725</v>
      </c>
      <c r="J1721" s="135"/>
    </row>
    <row r="1722" spans="1:10" ht="16.5" customHeight="1" x14ac:dyDescent="0.25">
      <c r="A1722" s="130" t="s">
        <v>8567</v>
      </c>
      <c r="B1722" s="131" t="str">
        <f t="shared" si="26"/>
        <v>05701 - Trades &amp; Industries Building-West Campus</v>
      </c>
      <c r="C1722" s="132" t="s">
        <v>2802</v>
      </c>
      <c r="D1722" s="132" t="s">
        <v>2822</v>
      </c>
      <c r="E1722" s="132" t="s">
        <v>2823</v>
      </c>
      <c r="F1722" s="132" t="s">
        <v>2508</v>
      </c>
      <c r="G1722" s="133">
        <v>52132</v>
      </c>
      <c r="H1722" s="132">
        <v>1978</v>
      </c>
      <c r="I1722" s="134">
        <v>40725</v>
      </c>
      <c r="J1722" s="135"/>
    </row>
    <row r="1723" spans="1:10" ht="16.5" customHeight="1" x14ac:dyDescent="0.25">
      <c r="A1723" s="130" t="s">
        <v>8568</v>
      </c>
      <c r="B1723" s="131" t="str">
        <f t="shared" si="26"/>
        <v>05702 - Technical Building-West Campus</v>
      </c>
      <c r="C1723" s="132" t="s">
        <v>2802</v>
      </c>
      <c r="D1723" s="132" t="s">
        <v>2824</v>
      </c>
      <c r="E1723" s="132" t="s">
        <v>2825</v>
      </c>
      <c r="F1723" s="132" t="s">
        <v>2508</v>
      </c>
      <c r="G1723" s="133">
        <v>49083</v>
      </c>
      <c r="H1723" s="132">
        <v>1978</v>
      </c>
      <c r="I1723" s="134">
        <v>40725</v>
      </c>
      <c r="J1723" s="135"/>
    </row>
    <row r="1724" spans="1:10" ht="16.5" customHeight="1" x14ac:dyDescent="0.25">
      <c r="A1724" s="130" t="s">
        <v>8569</v>
      </c>
      <c r="B1724" s="131" t="str">
        <f t="shared" si="26"/>
        <v>05704 - Family Life Building</v>
      </c>
      <c r="C1724" s="132" t="s">
        <v>2802</v>
      </c>
      <c r="D1724" s="132" t="s">
        <v>2826</v>
      </c>
      <c r="E1724" s="132" t="s">
        <v>2821</v>
      </c>
      <c r="F1724" s="132" t="s">
        <v>2508</v>
      </c>
      <c r="G1724" s="133">
        <v>11246</v>
      </c>
      <c r="H1724" s="132">
        <v>1978</v>
      </c>
      <c r="I1724" s="134">
        <v>40725</v>
      </c>
      <c r="J1724" s="135"/>
    </row>
    <row r="1725" spans="1:10" ht="16.5" customHeight="1" x14ac:dyDescent="0.25">
      <c r="A1725" s="130" t="s">
        <v>8570</v>
      </c>
      <c r="B1725" s="131" t="str">
        <f t="shared" si="26"/>
        <v>05707 - Physical Plant Building</v>
      </c>
      <c r="C1725" s="132" t="s">
        <v>2802</v>
      </c>
      <c r="D1725" s="132" t="s">
        <v>2827</v>
      </c>
      <c r="E1725" s="132" t="s">
        <v>2821</v>
      </c>
      <c r="F1725" s="132" t="s">
        <v>2508</v>
      </c>
      <c r="G1725" s="133">
        <v>10745</v>
      </c>
      <c r="H1725" s="132">
        <v>1978</v>
      </c>
      <c r="I1725" s="134">
        <v>40725</v>
      </c>
      <c r="J1725" s="135"/>
    </row>
    <row r="1726" spans="1:10" ht="16.5" customHeight="1" x14ac:dyDescent="0.25">
      <c r="A1726" s="130" t="s">
        <v>8571</v>
      </c>
      <c r="B1726" s="131" t="str">
        <f t="shared" si="26"/>
        <v>05708 - Scene Shop-West Campus</v>
      </c>
      <c r="C1726" s="132" t="s">
        <v>2802</v>
      </c>
      <c r="D1726" s="132" t="s">
        <v>2828</v>
      </c>
      <c r="E1726" s="132" t="s">
        <v>2829</v>
      </c>
      <c r="F1726" s="132" t="s">
        <v>2508</v>
      </c>
      <c r="G1726" s="133">
        <v>8645</v>
      </c>
      <c r="H1726" s="132">
        <v>1978</v>
      </c>
      <c r="I1726" s="134">
        <v>40725</v>
      </c>
      <c r="J1726" s="135"/>
    </row>
    <row r="1727" spans="1:10" ht="16.5" customHeight="1" x14ac:dyDescent="0.25">
      <c r="A1727" s="130" t="s">
        <v>8572</v>
      </c>
      <c r="B1727" s="131" t="str">
        <f t="shared" si="26"/>
        <v>06232 - D C Washburn Building</v>
      </c>
      <c r="C1727" s="132" t="s">
        <v>2802</v>
      </c>
      <c r="D1727" s="132" t="s">
        <v>2830</v>
      </c>
      <c r="E1727" s="132" t="s">
        <v>2831</v>
      </c>
      <c r="F1727" s="132" t="s">
        <v>373</v>
      </c>
      <c r="G1727" s="133">
        <v>110939</v>
      </c>
      <c r="H1727" s="132">
        <v>1977</v>
      </c>
      <c r="I1727" s="134">
        <v>40725</v>
      </c>
      <c r="J1727" s="135"/>
    </row>
    <row r="1728" spans="1:10" ht="16.5" customHeight="1" x14ac:dyDescent="0.25">
      <c r="A1728" s="130" t="s">
        <v>8573</v>
      </c>
      <c r="B1728" s="131" t="str">
        <f t="shared" si="26"/>
        <v>07432 - Maintenance Building - grounds - Richfield</v>
      </c>
      <c r="C1728" s="132" t="s">
        <v>2802</v>
      </c>
      <c r="D1728" s="132" t="s">
        <v>2832</v>
      </c>
      <c r="E1728" s="132" t="s">
        <v>2831</v>
      </c>
      <c r="F1728" s="132" t="s">
        <v>373</v>
      </c>
      <c r="G1728" s="133">
        <v>9100</v>
      </c>
      <c r="H1728" s="132">
        <v>1996</v>
      </c>
      <c r="I1728" s="134">
        <v>40725</v>
      </c>
      <c r="J1728" s="135"/>
    </row>
    <row r="1729" spans="1:10" ht="16.5" customHeight="1" x14ac:dyDescent="0.25">
      <c r="A1729" s="130" t="s">
        <v>8574</v>
      </c>
      <c r="B1729" s="131" t="str">
        <f t="shared" si="26"/>
        <v>08314 - Admin/Convention Building</v>
      </c>
      <c r="C1729" s="132" t="s">
        <v>2802</v>
      </c>
      <c r="D1729" s="132" t="s">
        <v>2833</v>
      </c>
      <c r="E1729" s="132" t="s">
        <v>2831</v>
      </c>
      <c r="F1729" s="132" t="s">
        <v>373</v>
      </c>
      <c r="G1729" s="133">
        <v>34450</v>
      </c>
      <c r="H1729" s="132">
        <v>1996</v>
      </c>
      <c r="I1729" s="134">
        <v>40725</v>
      </c>
      <c r="J1729" s="135"/>
    </row>
    <row r="1730" spans="1:10" ht="16.5" customHeight="1" x14ac:dyDescent="0.25">
      <c r="A1730" s="130" t="s">
        <v>8575</v>
      </c>
      <c r="B1730" s="131" t="str">
        <f t="shared" si="26"/>
        <v>08439 - Greenwood Student Center</v>
      </c>
      <c r="C1730" s="132" t="s">
        <v>2802</v>
      </c>
      <c r="D1730" s="132" t="s">
        <v>2834</v>
      </c>
      <c r="E1730" s="132" t="s">
        <v>2835</v>
      </c>
      <c r="F1730" s="132" t="s">
        <v>2508</v>
      </c>
      <c r="G1730" s="133">
        <v>56912</v>
      </c>
      <c r="H1730" s="132">
        <v>1997</v>
      </c>
      <c r="I1730" s="134">
        <v>40725</v>
      </c>
      <c r="J1730" s="135"/>
    </row>
    <row r="1731" spans="1:10" ht="16.5" customHeight="1" x14ac:dyDescent="0.25">
      <c r="A1731" s="130" t="s">
        <v>8576</v>
      </c>
      <c r="B1731" s="131" t="str">
        <f t="shared" si="26"/>
        <v>08440 - Snow College Sports Complex</v>
      </c>
      <c r="C1731" s="132" t="s">
        <v>2802</v>
      </c>
      <c r="D1731" s="132" t="s">
        <v>2836</v>
      </c>
      <c r="E1731" s="132" t="s">
        <v>2837</v>
      </c>
      <c r="F1731" s="132" t="s">
        <v>2508</v>
      </c>
      <c r="G1731" s="133">
        <v>2300</v>
      </c>
      <c r="H1731" s="132">
        <v>1996</v>
      </c>
      <c r="I1731" s="134">
        <v>40725</v>
      </c>
      <c r="J1731" s="135"/>
    </row>
    <row r="1732" spans="1:10" ht="16.5" customHeight="1" x14ac:dyDescent="0.25">
      <c r="A1732" s="130" t="s">
        <v>8577</v>
      </c>
      <c r="B1732" s="131" t="str">
        <f t="shared" ref="B1732:B1795" si="27">_xlfn.CONCAT(A1732," - ",D1732)</f>
        <v>09534 - Performing Arts Center</v>
      </c>
      <c r="C1732" s="132" t="s">
        <v>2802</v>
      </c>
      <c r="D1732" s="132" t="s">
        <v>2838</v>
      </c>
      <c r="E1732" s="132" t="s">
        <v>2839</v>
      </c>
      <c r="F1732" s="132" t="s">
        <v>2508</v>
      </c>
      <c r="G1732" s="133">
        <v>104088</v>
      </c>
      <c r="H1732" s="132">
        <v>2002</v>
      </c>
      <c r="I1732" s="134">
        <v>40725</v>
      </c>
      <c r="J1732" s="135"/>
    </row>
    <row r="1733" spans="1:10" ht="16.5" customHeight="1" x14ac:dyDescent="0.25">
      <c r="A1733" s="130" t="s">
        <v>8578</v>
      </c>
      <c r="B1733" s="131" t="str">
        <f t="shared" si="27"/>
        <v>10885 - Karen Huntsman Library</v>
      </c>
      <c r="C1733" s="132" t="s">
        <v>2802</v>
      </c>
      <c r="D1733" s="132" t="s">
        <v>2840</v>
      </c>
      <c r="E1733" s="132" t="s">
        <v>2841</v>
      </c>
      <c r="F1733" s="132" t="s">
        <v>2508</v>
      </c>
      <c r="G1733" s="133">
        <v>72530</v>
      </c>
      <c r="H1733" s="132">
        <v>2010</v>
      </c>
      <c r="I1733" s="134">
        <v>40725</v>
      </c>
      <c r="J1733" s="135"/>
    </row>
    <row r="1734" spans="1:10" ht="16.5" customHeight="1" x14ac:dyDescent="0.25">
      <c r="A1734" s="130" t="s">
        <v>8579</v>
      </c>
      <c r="B1734" s="131" t="str">
        <f t="shared" si="27"/>
        <v>12652 - Larsen Home</v>
      </c>
      <c r="C1734" s="132" t="s">
        <v>2802</v>
      </c>
      <c r="D1734" s="132" t="s">
        <v>2842</v>
      </c>
      <c r="E1734" s="132" t="s">
        <v>2843</v>
      </c>
      <c r="F1734" s="132" t="s">
        <v>2508</v>
      </c>
      <c r="G1734" s="133">
        <v>1765</v>
      </c>
      <c r="H1734" s="132">
        <v>1905</v>
      </c>
      <c r="I1734" s="134">
        <v>40725</v>
      </c>
      <c r="J1734" s="135"/>
    </row>
    <row r="1735" spans="1:10" ht="16.5" customHeight="1" x14ac:dyDescent="0.25">
      <c r="A1735" s="130" t="s">
        <v>8580</v>
      </c>
      <c r="B1735" s="131" t="str">
        <f t="shared" si="27"/>
        <v>15700 - Foundation-Baker House</v>
      </c>
      <c r="C1735" s="132" t="s">
        <v>2802</v>
      </c>
      <c r="D1735" s="132" t="s">
        <v>2844</v>
      </c>
      <c r="E1735" s="132" t="s">
        <v>2845</v>
      </c>
      <c r="F1735" s="132" t="s">
        <v>2508</v>
      </c>
      <c r="G1735" s="133">
        <v>2204</v>
      </c>
      <c r="H1735" s="132">
        <v>1890</v>
      </c>
      <c r="I1735" s="134">
        <v>41185</v>
      </c>
      <c r="J1735" s="135"/>
    </row>
    <row r="1736" spans="1:10" ht="16.5" customHeight="1" x14ac:dyDescent="0.25">
      <c r="A1736" s="130" t="s">
        <v>8581</v>
      </c>
      <c r="B1736" s="131" t="str">
        <f t="shared" si="27"/>
        <v>16618 - Business Building - Portable East</v>
      </c>
      <c r="C1736" s="132" t="s">
        <v>2802</v>
      </c>
      <c r="D1736" s="132" t="s">
        <v>2846</v>
      </c>
      <c r="E1736" s="132" t="s">
        <v>2847</v>
      </c>
      <c r="F1736" s="132" t="s">
        <v>2508</v>
      </c>
      <c r="G1736" s="133">
        <v>1200</v>
      </c>
      <c r="H1736" s="132">
        <v>2010</v>
      </c>
      <c r="I1736" s="134">
        <v>40725</v>
      </c>
      <c r="J1736" s="135"/>
    </row>
    <row r="1737" spans="1:10" ht="16.5" customHeight="1" x14ac:dyDescent="0.25">
      <c r="A1737" s="130" t="s">
        <v>8582</v>
      </c>
      <c r="B1737" s="131" t="str">
        <f t="shared" si="27"/>
        <v>16619 - Business Building - Portable West</v>
      </c>
      <c r="C1737" s="132" t="s">
        <v>2802</v>
      </c>
      <c r="D1737" s="132" t="s">
        <v>2848</v>
      </c>
      <c r="E1737" s="132" t="s">
        <v>2847</v>
      </c>
      <c r="F1737" s="132" t="s">
        <v>2508</v>
      </c>
      <c r="G1737" s="133">
        <v>1200</v>
      </c>
      <c r="H1737" s="132">
        <v>2010</v>
      </c>
      <c r="I1737" s="134">
        <v>40725</v>
      </c>
      <c r="J1737" s="135"/>
    </row>
    <row r="1738" spans="1:10" ht="16.5" customHeight="1" x14ac:dyDescent="0.25">
      <c r="A1738" s="130" t="s">
        <v>8583</v>
      </c>
      <c r="B1738" s="131" t="str">
        <f t="shared" si="27"/>
        <v>16683 - Residential Life Suites</v>
      </c>
      <c r="C1738" s="132" t="s">
        <v>2802</v>
      </c>
      <c r="D1738" s="132" t="s">
        <v>2849</v>
      </c>
      <c r="E1738" s="132" t="s">
        <v>2850</v>
      </c>
      <c r="F1738" s="132" t="s">
        <v>2851</v>
      </c>
      <c r="G1738" s="133">
        <v>106760</v>
      </c>
      <c r="H1738" s="132">
        <v>2012</v>
      </c>
      <c r="I1738" s="134">
        <v>41032</v>
      </c>
      <c r="J1738" s="135"/>
    </row>
    <row r="1739" spans="1:10" ht="16.5" customHeight="1" x14ac:dyDescent="0.25">
      <c r="A1739" s="130" t="s">
        <v>8584</v>
      </c>
      <c r="B1739" s="131" t="str">
        <f t="shared" si="27"/>
        <v>17369 - Graham Science Center</v>
      </c>
      <c r="C1739" s="132" t="s">
        <v>2802</v>
      </c>
      <c r="D1739" s="132" t="s">
        <v>2852</v>
      </c>
      <c r="E1739" s="132" t="s">
        <v>2853</v>
      </c>
      <c r="F1739" s="132" t="s">
        <v>2508</v>
      </c>
      <c r="G1739" s="133">
        <v>58203</v>
      </c>
      <c r="H1739" s="132">
        <v>2017</v>
      </c>
      <c r="I1739" s="134">
        <v>41851</v>
      </c>
      <c r="J1739" s="135"/>
    </row>
    <row r="1740" spans="1:10" ht="16.5" customHeight="1" x14ac:dyDescent="0.25">
      <c r="A1740" s="130" t="s">
        <v>8585</v>
      </c>
      <c r="B1740" s="131" t="str">
        <f t="shared" si="27"/>
        <v>18593 - Residential Property #3</v>
      </c>
      <c r="C1740" s="132" t="s">
        <v>2802</v>
      </c>
      <c r="D1740" s="132" t="s">
        <v>2854</v>
      </c>
      <c r="E1740" s="132" t="s">
        <v>2855</v>
      </c>
      <c r="F1740" s="132" t="s">
        <v>2508</v>
      </c>
      <c r="G1740" s="133">
        <v>1793</v>
      </c>
      <c r="H1740" s="132">
        <v>1903</v>
      </c>
      <c r="I1740" s="134">
        <v>43623</v>
      </c>
      <c r="J1740" s="135"/>
    </row>
    <row r="1741" spans="1:10" ht="16.5" customHeight="1" x14ac:dyDescent="0.25">
      <c r="A1741" s="130" t="s">
        <v>8586</v>
      </c>
      <c r="B1741" s="131" t="str">
        <f t="shared" si="27"/>
        <v>18594 - Residential Property #2</v>
      </c>
      <c r="C1741" s="132" t="s">
        <v>2802</v>
      </c>
      <c r="D1741" s="132" t="s">
        <v>2856</v>
      </c>
      <c r="E1741" s="132" t="s">
        <v>2857</v>
      </c>
      <c r="F1741" s="132" t="s">
        <v>2508</v>
      </c>
      <c r="G1741" s="133">
        <v>1479</v>
      </c>
      <c r="H1741" s="132">
        <v>1953</v>
      </c>
      <c r="I1741" s="134">
        <v>43623</v>
      </c>
      <c r="J1741" s="135"/>
    </row>
    <row r="1742" spans="1:10" ht="16.5" customHeight="1" x14ac:dyDescent="0.25">
      <c r="A1742" s="130" t="s">
        <v>8587</v>
      </c>
      <c r="B1742" s="131" t="str">
        <f t="shared" si="27"/>
        <v>18595 - Residential Property #1</v>
      </c>
      <c r="C1742" s="132" t="s">
        <v>2802</v>
      </c>
      <c r="D1742" s="132" t="s">
        <v>2858</v>
      </c>
      <c r="E1742" s="132" t="s">
        <v>2859</v>
      </c>
      <c r="F1742" s="132" t="s">
        <v>2508</v>
      </c>
      <c r="G1742" s="133">
        <v>1930</v>
      </c>
      <c r="H1742" s="132">
        <v>1977</v>
      </c>
      <c r="I1742" s="134">
        <v>43623</v>
      </c>
      <c r="J1742" s="135"/>
    </row>
    <row r="1743" spans="1:10" ht="16.5" customHeight="1" x14ac:dyDescent="0.25">
      <c r="A1743" s="130" t="s">
        <v>8588</v>
      </c>
      <c r="B1743" s="131" t="str">
        <f t="shared" si="27"/>
        <v>18668 - Recycling Center</v>
      </c>
      <c r="C1743" s="132" t="s">
        <v>2802</v>
      </c>
      <c r="D1743" s="132" t="s">
        <v>2860</v>
      </c>
      <c r="E1743" s="132" t="s">
        <v>2861</v>
      </c>
      <c r="F1743" s="132" t="s">
        <v>2508</v>
      </c>
      <c r="G1743" s="133">
        <v>1500</v>
      </c>
      <c r="H1743" s="132">
        <v>2018</v>
      </c>
      <c r="I1743" s="134">
        <v>43633</v>
      </c>
      <c r="J1743" s="135"/>
    </row>
    <row r="1744" spans="1:10" ht="16.5" customHeight="1" x14ac:dyDescent="0.25">
      <c r="A1744" s="130" t="s">
        <v>8589</v>
      </c>
      <c r="B1744" s="131" t="str">
        <f t="shared" si="27"/>
        <v>18669 - Storage Garage</v>
      </c>
      <c r="C1744" s="132" t="s">
        <v>2802</v>
      </c>
      <c r="D1744" s="132" t="s">
        <v>2862</v>
      </c>
      <c r="E1744" s="132" t="s">
        <v>2863</v>
      </c>
      <c r="F1744" s="132" t="s">
        <v>2508</v>
      </c>
      <c r="G1744" s="133">
        <v>480</v>
      </c>
      <c r="H1744" s="132">
        <v>1995</v>
      </c>
      <c r="I1744" s="134">
        <v>43633</v>
      </c>
      <c r="J1744" s="135"/>
    </row>
    <row r="1745" spans="1:10" ht="16.5" customHeight="1" x14ac:dyDescent="0.25">
      <c r="A1745" s="130" t="s">
        <v>8590</v>
      </c>
      <c r="B1745" s="131" t="str">
        <f t="shared" si="27"/>
        <v>18804 - Bergson Athletic Center</v>
      </c>
      <c r="C1745" s="132" t="s">
        <v>2802</v>
      </c>
      <c r="D1745" s="132" t="s">
        <v>2864</v>
      </c>
      <c r="E1745" s="132" t="s">
        <v>2865</v>
      </c>
      <c r="F1745" s="132" t="s">
        <v>2508</v>
      </c>
      <c r="G1745" s="133">
        <v>18492</v>
      </c>
      <c r="H1745" s="132">
        <v>2020</v>
      </c>
      <c r="I1745" s="134">
        <v>43927</v>
      </c>
      <c r="J1745" s="135"/>
    </row>
    <row r="1746" spans="1:10" ht="16.5" customHeight="1" x14ac:dyDescent="0.25">
      <c r="A1746" s="130" t="s">
        <v>8591</v>
      </c>
      <c r="B1746" s="131" t="str">
        <f t="shared" si="27"/>
        <v>21210 - GBS (GBEEC) Shop Building</v>
      </c>
      <c r="C1746" s="132" t="s">
        <v>2802</v>
      </c>
      <c r="D1746" s="132" t="s">
        <v>2866</v>
      </c>
      <c r="E1746" s="132" t="s">
        <v>2867</v>
      </c>
      <c r="F1746" s="132" t="s">
        <v>2508</v>
      </c>
      <c r="G1746" s="133">
        <v>476</v>
      </c>
      <c r="H1746" s="132">
        <v>1917</v>
      </c>
      <c r="I1746" s="134">
        <v>44389</v>
      </c>
      <c r="J1746" s="135"/>
    </row>
    <row r="1747" spans="1:10" ht="16.5" customHeight="1" x14ac:dyDescent="0.25">
      <c r="A1747" s="130" t="s">
        <v>8592</v>
      </c>
      <c r="B1747" s="131" t="str">
        <f t="shared" si="27"/>
        <v>21211 - GBS (GBEEC) Shower House</v>
      </c>
      <c r="C1747" s="132" t="s">
        <v>2802</v>
      </c>
      <c r="D1747" s="132" t="s">
        <v>2868</v>
      </c>
      <c r="E1747" s="132" t="s">
        <v>2867</v>
      </c>
      <c r="F1747" s="132" t="s">
        <v>2508</v>
      </c>
      <c r="G1747" s="133">
        <v>428</v>
      </c>
      <c r="H1747" s="132">
        <v>1939</v>
      </c>
      <c r="I1747" s="134">
        <v>44389</v>
      </c>
      <c r="J1747" s="135"/>
    </row>
    <row r="1748" spans="1:10" ht="16.5" customHeight="1" x14ac:dyDescent="0.25">
      <c r="A1748" s="130" t="s">
        <v>8593</v>
      </c>
      <c r="B1748" s="131" t="str">
        <f t="shared" si="27"/>
        <v>21212 - GBS (GBEEC) South House</v>
      </c>
      <c r="C1748" s="132" t="s">
        <v>2802</v>
      </c>
      <c r="D1748" s="132" t="s">
        <v>2869</v>
      </c>
      <c r="E1748" s="132" t="s">
        <v>2867</v>
      </c>
      <c r="F1748" s="132" t="s">
        <v>2508</v>
      </c>
      <c r="G1748" s="133">
        <v>1203</v>
      </c>
      <c r="H1748" s="132">
        <v>1934</v>
      </c>
      <c r="I1748" s="134">
        <v>44389</v>
      </c>
      <c r="J1748" s="135"/>
    </row>
    <row r="1749" spans="1:10" ht="16.5" customHeight="1" x14ac:dyDescent="0.25">
      <c r="A1749" s="130" t="s">
        <v>8594</v>
      </c>
      <c r="B1749" s="131" t="str">
        <f t="shared" si="27"/>
        <v>21213 - GBS (GBEEC) East House</v>
      </c>
      <c r="C1749" s="132" t="s">
        <v>2802</v>
      </c>
      <c r="D1749" s="132" t="s">
        <v>2870</v>
      </c>
      <c r="E1749" s="132" t="s">
        <v>2867</v>
      </c>
      <c r="F1749" s="132" t="s">
        <v>2508</v>
      </c>
      <c r="G1749" s="133">
        <v>1276</v>
      </c>
      <c r="H1749" s="132">
        <v>1914</v>
      </c>
      <c r="I1749" s="134">
        <v>44389</v>
      </c>
      <c r="J1749" s="135"/>
    </row>
    <row r="1750" spans="1:10" ht="16.5" customHeight="1" x14ac:dyDescent="0.25">
      <c r="A1750" s="130" t="s">
        <v>8595</v>
      </c>
      <c r="B1750" s="131" t="str">
        <f t="shared" si="27"/>
        <v>21214 - GBS (GBEEC) End House</v>
      </c>
      <c r="C1750" s="132" t="s">
        <v>2802</v>
      </c>
      <c r="D1750" s="132" t="s">
        <v>2871</v>
      </c>
      <c r="E1750" s="132" t="s">
        <v>2867</v>
      </c>
      <c r="F1750" s="132" t="s">
        <v>2508</v>
      </c>
      <c r="G1750" s="133">
        <v>1366</v>
      </c>
      <c r="H1750" s="132">
        <v>1933</v>
      </c>
      <c r="I1750" s="134">
        <v>44389</v>
      </c>
      <c r="J1750" s="135"/>
    </row>
    <row r="1751" spans="1:10" ht="16.5" customHeight="1" x14ac:dyDescent="0.25">
      <c r="A1751" s="130" t="s">
        <v>8596</v>
      </c>
      <c r="B1751" s="131" t="str">
        <f t="shared" si="27"/>
        <v>21215 - GBS (GBEEC) Garage</v>
      </c>
      <c r="C1751" s="132" t="s">
        <v>2802</v>
      </c>
      <c r="D1751" s="132" t="s">
        <v>2872</v>
      </c>
      <c r="E1751" s="132" t="s">
        <v>2867</v>
      </c>
      <c r="F1751" s="132" t="s">
        <v>2508</v>
      </c>
      <c r="G1751" s="133">
        <v>1120</v>
      </c>
      <c r="H1751" s="132">
        <v>1934</v>
      </c>
      <c r="I1751" s="134">
        <v>44389</v>
      </c>
      <c r="J1751" s="135"/>
    </row>
    <row r="1752" spans="1:10" ht="16.5" customHeight="1" x14ac:dyDescent="0.25">
      <c r="A1752" s="130" t="s">
        <v>8597</v>
      </c>
      <c r="B1752" s="131" t="str">
        <f t="shared" si="27"/>
        <v>21216 - GBS (GBEEC) Lodge</v>
      </c>
      <c r="C1752" s="132" t="s">
        <v>2802</v>
      </c>
      <c r="D1752" s="132" t="s">
        <v>2873</v>
      </c>
      <c r="E1752" s="132" t="s">
        <v>2867</v>
      </c>
      <c r="F1752" s="132" t="s">
        <v>2508</v>
      </c>
      <c r="G1752" s="133">
        <v>1713</v>
      </c>
      <c r="H1752" s="132">
        <v>1936</v>
      </c>
      <c r="I1752" s="134">
        <v>44389</v>
      </c>
      <c r="J1752" s="135"/>
    </row>
    <row r="1753" spans="1:10" ht="16.5" customHeight="1" x14ac:dyDescent="0.25">
      <c r="A1753" s="130" t="s">
        <v>8598</v>
      </c>
      <c r="B1753" s="131" t="str">
        <f t="shared" si="27"/>
        <v>21217 - GBS (GBEEC) Museum-Lab</v>
      </c>
      <c r="C1753" s="132" t="s">
        <v>2802</v>
      </c>
      <c r="D1753" s="132" t="s">
        <v>2874</v>
      </c>
      <c r="E1753" s="132" t="s">
        <v>2867</v>
      </c>
      <c r="F1753" s="132" t="s">
        <v>2508</v>
      </c>
      <c r="G1753" s="133">
        <v>1305</v>
      </c>
      <c r="H1753" s="132">
        <v>1914</v>
      </c>
      <c r="I1753" s="134">
        <v>44389</v>
      </c>
      <c r="J1753" s="135"/>
    </row>
    <row r="1754" spans="1:10" ht="16.5" customHeight="1" x14ac:dyDescent="0.25">
      <c r="A1754" s="130" t="s">
        <v>8599</v>
      </c>
      <c r="B1754" s="131" t="str">
        <f t="shared" si="27"/>
        <v>21218 - GBS (GBEEC) Palmer Garage</v>
      </c>
      <c r="C1754" s="132" t="s">
        <v>2802</v>
      </c>
      <c r="D1754" s="132" t="s">
        <v>2875</v>
      </c>
      <c r="E1754" s="132" t="s">
        <v>2867</v>
      </c>
      <c r="F1754" s="132" t="s">
        <v>2508</v>
      </c>
      <c r="G1754" s="133">
        <v>1278</v>
      </c>
      <c r="H1754" s="132">
        <v>1925</v>
      </c>
      <c r="I1754" s="134">
        <v>44389</v>
      </c>
      <c r="J1754" s="135"/>
    </row>
    <row r="1755" spans="1:10" ht="16.5" customHeight="1" x14ac:dyDescent="0.25">
      <c r="A1755" s="130" t="s">
        <v>8600</v>
      </c>
      <c r="B1755" s="131" t="str">
        <f t="shared" si="27"/>
        <v>104182 - Richfield Student Housing #1</v>
      </c>
      <c r="C1755" s="132" t="s">
        <v>2802</v>
      </c>
      <c r="D1755" s="132" t="s">
        <v>2876</v>
      </c>
      <c r="E1755" s="132" t="s">
        <v>2877</v>
      </c>
      <c r="F1755" s="132" t="s">
        <v>373</v>
      </c>
      <c r="G1755" s="133">
        <v>11700</v>
      </c>
      <c r="H1755" s="132">
        <v>2008</v>
      </c>
      <c r="I1755" s="134">
        <v>45099</v>
      </c>
      <c r="J1755" s="135"/>
    </row>
    <row r="1756" spans="1:10" ht="16.5" customHeight="1" x14ac:dyDescent="0.25">
      <c r="A1756" s="130" t="s">
        <v>8601</v>
      </c>
      <c r="B1756" s="131" t="str">
        <f t="shared" si="27"/>
        <v>104294 - Motorpool Shed</v>
      </c>
      <c r="C1756" s="132" t="s">
        <v>2802</v>
      </c>
      <c r="D1756" s="132" t="s">
        <v>2878</v>
      </c>
      <c r="E1756" s="132" t="s">
        <v>2879</v>
      </c>
      <c r="F1756" s="132" t="s">
        <v>2851</v>
      </c>
      <c r="G1756" s="133">
        <v>3750</v>
      </c>
      <c r="H1756" s="132">
        <v>1990</v>
      </c>
      <c r="I1756" s="134">
        <v>45093</v>
      </c>
      <c r="J1756" s="135"/>
    </row>
    <row r="1757" spans="1:10" ht="16.5" customHeight="1" x14ac:dyDescent="0.25">
      <c r="A1757" s="130" t="s">
        <v>8602</v>
      </c>
      <c r="B1757" s="131" t="str">
        <f t="shared" si="27"/>
        <v>104296 - House/Paint Storage Shed</v>
      </c>
      <c r="C1757" s="132" t="s">
        <v>2802</v>
      </c>
      <c r="D1757" s="132" t="s">
        <v>2880</v>
      </c>
      <c r="E1757" s="132" t="s">
        <v>2881</v>
      </c>
      <c r="F1757" s="132" t="s">
        <v>2851</v>
      </c>
      <c r="G1757" s="133">
        <v>3000</v>
      </c>
      <c r="H1757" s="132">
        <v>1985</v>
      </c>
      <c r="I1757" s="134">
        <v>45093</v>
      </c>
      <c r="J1757" s="135"/>
    </row>
    <row r="1758" spans="1:10" ht="16.5" customHeight="1" x14ac:dyDescent="0.25">
      <c r="A1758" s="130" t="s">
        <v>8603</v>
      </c>
      <c r="B1758" s="131" t="str">
        <f t="shared" si="27"/>
        <v>104298 - Bus Barn</v>
      </c>
      <c r="C1758" s="132" t="s">
        <v>2802</v>
      </c>
      <c r="D1758" s="132" t="s">
        <v>2882</v>
      </c>
      <c r="E1758" s="132" t="s">
        <v>2883</v>
      </c>
      <c r="F1758" s="132" t="s">
        <v>2851</v>
      </c>
      <c r="G1758" s="133">
        <v>5000</v>
      </c>
      <c r="H1758" s="132">
        <v>2003</v>
      </c>
      <c r="I1758" s="134">
        <v>45093</v>
      </c>
      <c r="J1758" s="135"/>
    </row>
    <row r="1759" spans="1:10" ht="16.5" customHeight="1" x14ac:dyDescent="0.25">
      <c r="A1759" s="130" t="s">
        <v>8604</v>
      </c>
      <c r="B1759" s="131" t="str">
        <f t="shared" si="27"/>
        <v>104545 - East 4-Plex</v>
      </c>
      <c r="C1759" s="132" t="s">
        <v>2802</v>
      </c>
      <c r="D1759" s="132" t="s">
        <v>2884</v>
      </c>
      <c r="E1759" s="132" t="s">
        <v>2885</v>
      </c>
      <c r="F1759" s="132" t="s">
        <v>2508</v>
      </c>
      <c r="G1759" s="133">
        <v>3400</v>
      </c>
      <c r="H1759" s="132">
        <v>1996</v>
      </c>
      <c r="I1759" s="134">
        <v>45161</v>
      </c>
      <c r="J1759" s="135"/>
    </row>
    <row r="1760" spans="1:10" ht="16.5" customHeight="1" x14ac:dyDescent="0.25">
      <c r="A1760" s="130" t="s">
        <v>8605</v>
      </c>
      <c r="B1760" s="131" t="str">
        <f t="shared" si="27"/>
        <v>104547 - Dog House Duplex</v>
      </c>
      <c r="C1760" s="132" t="s">
        <v>2802</v>
      </c>
      <c r="D1760" s="132" t="s">
        <v>2886</v>
      </c>
      <c r="E1760" s="132" t="s">
        <v>2887</v>
      </c>
      <c r="F1760" s="132" t="s">
        <v>2508</v>
      </c>
      <c r="G1760" s="133">
        <v>1360</v>
      </c>
      <c r="H1760" s="132">
        <v>1949</v>
      </c>
      <c r="I1760" s="134">
        <v>45161</v>
      </c>
      <c r="J1760" s="135"/>
    </row>
    <row r="1761" spans="1:10" ht="16.5" customHeight="1" x14ac:dyDescent="0.25">
      <c r="A1761" s="130" t="s">
        <v>8606</v>
      </c>
      <c r="B1761" s="131" t="str">
        <f t="shared" si="27"/>
        <v>104549 - Aston House</v>
      </c>
      <c r="C1761" s="132" t="s">
        <v>2802</v>
      </c>
      <c r="D1761" s="132" t="s">
        <v>2888</v>
      </c>
      <c r="E1761" s="132" t="s">
        <v>2889</v>
      </c>
      <c r="F1761" s="132" t="s">
        <v>2508</v>
      </c>
      <c r="G1761" s="133">
        <v>1328</v>
      </c>
      <c r="H1761" s="132">
        <v>1920</v>
      </c>
      <c r="I1761" s="134">
        <v>45161</v>
      </c>
      <c r="J1761" s="135"/>
    </row>
    <row r="1762" spans="1:10" ht="16.5" customHeight="1" x14ac:dyDescent="0.25">
      <c r="A1762" s="130" t="s">
        <v>8607</v>
      </c>
      <c r="B1762" s="131" t="str">
        <f t="shared" si="27"/>
        <v>104551 - West 4-Plex</v>
      </c>
      <c r="C1762" s="132" t="s">
        <v>2802</v>
      </c>
      <c r="D1762" s="132" t="s">
        <v>2890</v>
      </c>
      <c r="E1762" s="132" t="s">
        <v>2885</v>
      </c>
      <c r="F1762" s="132" t="s">
        <v>2508</v>
      </c>
      <c r="G1762" s="133">
        <v>3816</v>
      </c>
      <c r="H1762" s="132">
        <v>1996</v>
      </c>
      <c r="I1762" s="134">
        <v>45161</v>
      </c>
      <c r="J1762" s="135"/>
    </row>
    <row r="1763" spans="1:10" ht="16.5" customHeight="1" x14ac:dyDescent="0.25">
      <c r="A1763" s="130" t="s">
        <v>8608</v>
      </c>
      <c r="B1763" s="131" t="str">
        <f t="shared" si="27"/>
        <v>104553 - Tan House</v>
      </c>
      <c r="C1763" s="132" t="s">
        <v>2802</v>
      </c>
      <c r="D1763" s="132" t="s">
        <v>2891</v>
      </c>
      <c r="E1763" s="132" t="s">
        <v>2892</v>
      </c>
      <c r="F1763" s="132" t="s">
        <v>2508</v>
      </c>
      <c r="G1763" s="133">
        <v>1764</v>
      </c>
      <c r="H1763" s="132">
        <v>1900</v>
      </c>
      <c r="I1763" s="134">
        <v>45161</v>
      </c>
      <c r="J1763" s="135"/>
    </row>
    <row r="1764" spans="1:10" ht="16.5" customHeight="1" x14ac:dyDescent="0.25">
      <c r="A1764" s="130" t="s">
        <v>8609</v>
      </c>
      <c r="B1764" s="131" t="str">
        <f t="shared" si="27"/>
        <v>104555 - South 4-Plex</v>
      </c>
      <c r="C1764" s="132" t="s">
        <v>2802</v>
      </c>
      <c r="D1764" s="132" t="s">
        <v>2893</v>
      </c>
      <c r="E1764" s="132" t="s">
        <v>2885</v>
      </c>
      <c r="F1764" s="132" t="s">
        <v>2508</v>
      </c>
      <c r="G1764" s="133">
        <v>3400</v>
      </c>
      <c r="H1764" s="132">
        <v>1996</v>
      </c>
      <c r="I1764" s="134">
        <v>45161</v>
      </c>
      <c r="J1764" s="135"/>
    </row>
    <row r="1765" spans="1:10" ht="16.5" customHeight="1" x14ac:dyDescent="0.25">
      <c r="A1765" s="130" t="s">
        <v>8610</v>
      </c>
      <c r="B1765" s="131" t="str">
        <f t="shared" si="27"/>
        <v>104557 - Red House</v>
      </c>
      <c r="C1765" s="132" t="s">
        <v>2802</v>
      </c>
      <c r="D1765" s="132" t="s">
        <v>2894</v>
      </c>
      <c r="E1765" s="132" t="s">
        <v>2885</v>
      </c>
      <c r="F1765" s="132" t="s">
        <v>2508</v>
      </c>
      <c r="G1765" s="133">
        <v>2145</v>
      </c>
      <c r="H1765" s="132">
        <v>1900</v>
      </c>
      <c r="I1765" s="134">
        <v>45161</v>
      </c>
      <c r="J1765" s="135"/>
    </row>
    <row r="1766" spans="1:10" ht="16.5" customHeight="1" x14ac:dyDescent="0.25">
      <c r="A1766" s="130" t="s">
        <v>8611</v>
      </c>
      <c r="B1766" s="131" t="str">
        <f t="shared" si="27"/>
        <v>104694 - Delta Learning Center</v>
      </c>
      <c r="C1766" s="132" t="s">
        <v>2802</v>
      </c>
      <c r="D1766" s="132" t="s">
        <v>2895</v>
      </c>
      <c r="E1766" s="132" t="s">
        <v>2896</v>
      </c>
      <c r="F1766" s="132" t="s">
        <v>2897</v>
      </c>
      <c r="G1766" s="133">
        <v>672</v>
      </c>
      <c r="H1766" s="132">
        <v>2023</v>
      </c>
      <c r="I1766" s="134">
        <v>45089</v>
      </c>
      <c r="J1766" s="135"/>
    </row>
    <row r="1767" spans="1:10" ht="16.5" customHeight="1" x14ac:dyDescent="0.25">
      <c r="A1767" s="130" t="s">
        <v>8612</v>
      </c>
      <c r="B1767" s="131" t="str">
        <f t="shared" si="27"/>
        <v>105972 - Richfield Student Housing #2</v>
      </c>
      <c r="C1767" s="132" t="s">
        <v>2802</v>
      </c>
      <c r="D1767" s="132" t="s">
        <v>2898</v>
      </c>
      <c r="E1767" s="132" t="s">
        <v>2899</v>
      </c>
      <c r="F1767" s="132" t="s">
        <v>373</v>
      </c>
      <c r="G1767" s="133">
        <v>11700</v>
      </c>
      <c r="H1767" s="132">
        <v>2008</v>
      </c>
      <c r="I1767" s="134">
        <v>45383</v>
      </c>
      <c r="J1767" s="135"/>
    </row>
    <row r="1768" spans="1:10" ht="16.5" customHeight="1" x14ac:dyDescent="0.25">
      <c r="A1768" s="130" t="s">
        <v>8613</v>
      </c>
      <c r="B1768" s="131" t="str">
        <f t="shared" si="27"/>
        <v>106600 - Jorgensen Home</v>
      </c>
      <c r="C1768" s="132" t="s">
        <v>2802</v>
      </c>
      <c r="D1768" s="132" t="s">
        <v>2900</v>
      </c>
      <c r="E1768" s="132" t="s">
        <v>2901</v>
      </c>
      <c r="F1768" s="132" t="s">
        <v>2508</v>
      </c>
      <c r="G1768" s="133">
        <v>2160</v>
      </c>
      <c r="H1768" s="132">
        <v>1984</v>
      </c>
      <c r="I1768" s="134">
        <v>45433</v>
      </c>
      <c r="J1768" s="135"/>
    </row>
    <row r="1769" spans="1:10" ht="16.5" customHeight="1" x14ac:dyDescent="0.25">
      <c r="A1769" s="130" t="s">
        <v>8614</v>
      </c>
      <c r="B1769" s="131" t="str">
        <f t="shared" si="27"/>
        <v>106608 - White House</v>
      </c>
      <c r="C1769" s="132" t="s">
        <v>2802</v>
      </c>
      <c r="D1769" s="132" t="s">
        <v>2902</v>
      </c>
      <c r="E1769" s="132" t="s">
        <v>2903</v>
      </c>
      <c r="F1769" s="132" t="s">
        <v>2508</v>
      </c>
      <c r="G1769" s="133">
        <v>994</v>
      </c>
      <c r="H1769" s="132">
        <v>1917</v>
      </c>
      <c r="I1769" s="134">
        <v>45446</v>
      </c>
      <c r="J1769" s="135"/>
    </row>
    <row r="1770" spans="1:10" ht="16.5" customHeight="1" x14ac:dyDescent="0.25">
      <c r="A1770" s="130" t="s">
        <v>8615</v>
      </c>
      <c r="B1770" s="131" t="str">
        <f t="shared" si="27"/>
        <v>109646 - Restroom/Concessions Richfield</v>
      </c>
      <c r="C1770" s="132" t="s">
        <v>2802</v>
      </c>
      <c r="D1770" s="132" t="s">
        <v>2904</v>
      </c>
      <c r="E1770" s="132" t="s">
        <v>2905</v>
      </c>
      <c r="F1770" s="132" t="s">
        <v>373</v>
      </c>
      <c r="G1770" s="133">
        <v>1200</v>
      </c>
      <c r="H1770" s="132">
        <v>1995</v>
      </c>
      <c r="I1770" s="134">
        <v>45741</v>
      </c>
      <c r="J1770" s="135"/>
    </row>
    <row r="1771" spans="1:10" ht="16.5" customHeight="1" x14ac:dyDescent="0.25">
      <c r="A1771" s="130" t="s">
        <v>8616</v>
      </c>
      <c r="B1771" s="131" t="str">
        <f t="shared" si="27"/>
        <v>09533 - Sevier Valley Center - Multi Events Center</v>
      </c>
      <c r="C1771" s="132" t="s">
        <v>2802</v>
      </c>
      <c r="D1771" s="132" t="s">
        <v>2906</v>
      </c>
      <c r="E1771" s="132" t="s">
        <v>2831</v>
      </c>
      <c r="F1771" s="132" t="s">
        <v>373</v>
      </c>
      <c r="G1771" s="133">
        <v>150000</v>
      </c>
      <c r="H1771" s="132">
        <v>2003</v>
      </c>
      <c r="I1771" s="134">
        <v>40725</v>
      </c>
      <c r="J1771" s="135"/>
    </row>
    <row r="1772" spans="1:10" ht="16.5" customHeight="1" x14ac:dyDescent="0.25">
      <c r="A1772" s="130" t="s">
        <v>8617</v>
      </c>
      <c r="B1772" s="131" t="str">
        <f t="shared" si="27"/>
        <v>00184 - Auditorium</v>
      </c>
      <c r="C1772" s="132" t="s">
        <v>2907</v>
      </c>
      <c r="D1772" s="132" t="s">
        <v>459</v>
      </c>
      <c r="E1772" s="132" t="s">
        <v>2908</v>
      </c>
      <c r="F1772" s="132" t="s">
        <v>315</v>
      </c>
      <c r="G1772" s="133">
        <v>35475</v>
      </c>
      <c r="H1772" s="132">
        <v>1955</v>
      </c>
      <c r="I1772" s="134">
        <v>40725</v>
      </c>
      <c r="J1772" s="135"/>
    </row>
    <row r="1773" spans="1:10" ht="16.5" customHeight="1" x14ac:dyDescent="0.25">
      <c r="A1773" s="130" t="s">
        <v>8618</v>
      </c>
      <c r="B1773" s="131" t="str">
        <f t="shared" si="27"/>
        <v>00185 - General Classroom</v>
      </c>
      <c r="C1773" s="132" t="s">
        <v>2907</v>
      </c>
      <c r="D1773" s="132" t="s">
        <v>2909</v>
      </c>
      <c r="E1773" s="132" t="s">
        <v>2910</v>
      </c>
      <c r="F1773" s="132" t="s">
        <v>315</v>
      </c>
      <c r="G1773" s="133">
        <v>63526</v>
      </c>
      <c r="H1773" s="132">
        <v>1962</v>
      </c>
      <c r="I1773" s="134">
        <v>40725</v>
      </c>
      <c r="J1773" s="135"/>
    </row>
    <row r="1774" spans="1:10" ht="16.5" customHeight="1" x14ac:dyDescent="0.25">
      <c r="A1774" s="130" t="s">
        <v>8619</v>
      </c>
      <c r="B1774" s="131" t="str">
        <f t="shared" si="27"/>
        <v>00188 - Main Campus Old Main</v>
      </c>
      <c r="C1774" s="132" t="s">
        <v>2907</v>
      </c>
      <c r="D1774" s="132" t="s">
        <v>2911</v>
      </c>
      <c r="E1774" s="132" t="s">
        <v>2912</v>
      </c>
      <c r="F1774" s="132" t="s">
        <v>315</v>
      </c>
      <c r="G1774" s="133">
        <v>17016</v>
      </c>
      <c r="H1774" s="132">
        <v>1898</v>
      </c>
      <c r="I1774" s="134">
        <v>40725</v>
      </c>
      <c r="J1774" s="135"/>
    </row>
    <row r="1775" spans="1:10" ht="16.5" customHeight="1" x14ac:dyDescent="0.25">
      <c r="A1775" s="130" t="s">
        <v>8620</v>
      </c>
      <c r="B1775" s="131" t="str">
        <f t="shared" si="27"/>
        <v>00189 - R C Braithwaite Liberal Arts Center</v>
      </c>
      <c r="C1775" s="132" t="s">
        <v>2907</v>
      </c>
      <c r="D1775" s="132" t="s">
        <v>2913</v>
      </c>
      <c r="E1775" s="132" t="s">
        <v>2914</v>
      </c>
      <c r="F1775" s="132" t="s">
        <v>315</v>
      </c>
      <c r="G1775" s="133">
        <v>19091</v>
      </c>
      <c r="H1775" s="132">
        <v>1907</v>
      </c>
      <c r="I1775" s="134">
        <v>40725</v>
      </c>
      <c r="J1775" s="135"/>
    </row>
    <row r="1776" spans="1:10" ht="16.5" customHeight="1" x14ac:dyDescent="0.25">
      <c r="A1776" s="130" t="s">
        <v>8621</v>
      </c>
      <c r="B1776" s="131" t="str">
        <f t="shared" si="27"/>
        <v>00190 - South Hall</v>
      </c>
      <c r="C1776" s="132" t="s">
        <v>2907</v>
      </c>
      <c r="D1776" s="132" t="s">
        <v>2915</v>
      </c>
      <c r="E1776" s="132" t="s">
        <v>2916</v>
      </c>
      <c r="F1776" s="132" t="s">
        <v>315</v>
      </c>
      <c r="G1776" s="133">
        <v>13775</v>
      </c>
      <c r="H1776" s="132">
        <v>2003</v>
      </c>
      <c r="I1776" s="134">
        <v>40725</v>
      </c>
      <c r="J1776" s="135"/>
    </row>
    <row r="1777" spans="1:10" ht="16.5" customHeight="1" x14ac:dyDescent="0.25">
      <c r="A1777" s="130" t="s">
        <v>8622</v>
      </c>
      <c r="B1777" s="131" t="str">
        <f t="shared" si="27"/>
        <v>00191 - Music Center</v>
      </c>
      <c r="C1777" s="132" t="s">
        <v>2907</v>
      </c>
      <c r="D1777" s="132" t="s">
        <v>2917</v>
      </c>
      <c r="E1777" s="132" t="s">
        <v>2918</v>
      </c>
      <c r="F1777" s="132" t="s">
        <v>315</v>
      </c>
      <c r="G1777" s="133">
        <v>21003</v>
      </c>
      <c r="H1777" s="132">
        <v>1967</v>
      </c>
      <c r="I1777" s="134">
        <v>40725</v>
      </c>
      <c r="J1777" s="135"/>
    </row>
    <row r="1778" spans="1:10" ht="16.5" customHeight="1" x14ac:dyDescent="0.25">
      <c r="A1778" s="130" t="s">
        <v>8623</v>
      </c>
      <c r="B1778" s="131" t="str">
        <f t="shared" si="27"/>
        <v>00202 - Multipurpose Center</v>
      </c>
      <c r="C1778" s="132" t="s">
        <v>2907</v>
      </c>
      <c r="D1778" s="132" t="s">
        <v>2919</v>
      </c>
      <c r="E1778" s="132" t="s">
        <v>2920</v>
      </c>
      <c r="F1778" s="132" t="s">
        <v>315</v>
      </c>
      <c r="G1778" s="133">
        <v>57259</v>
      </c>
      <c r="H1778" s="132">
        <v>1965</v>
      </c>
      <c r="I1778" s="134">
        <v>40725</v>
      </c>
      <c r="J1778" s="135"/>
    </row>
    <row r="1779" spans="1:10" ht="16.5" customHeight="1" x14ac:dyDescent="0.25">
      <c r="A1779" s="130" t="s">
        <v>8624</v>
      </c>
      <c r="B1779" s="131" t="str">
        <f t="shared" si="27"/>
        <v>00204 - Electronic Learning Center</v>
      </c>
      <c r="C1779" s="132" t="s">
        <v>2907</v>
      </c>
      <c r="D1779" s="132" t="s">
        <v>2921</v>
      </c>
      <c r="E1779" s="132" t="s">
        <v>2922</v>
      </c>
      <c r="F1779" s="132" t="s">
        <v>315</v>
      </c>
      <c r="G1779" s="133">
        <v>54214</v>
      </c>
      <c r="H1779" s="132">
        <v>1968</v>
      </c>
      <c r="I1779" s="134">
        <v>40725</v>
      </c>
      <c r="J1779" s="135"/>
    </row>
    <row r="1780" spans="1:10" ht="16.5" customHeight="1" x14ac:dyDescent="0.25">
      <c r="A1780" s="130" t="s">
        <v>8625</v>
      </c>
      <c r="B1780" s="131" t="str">
        <f t="shared" si="27"/>
        <v>00206 - Heat Plant</v>
      </c>
      <c r="C1780" s="132" t="s">
        <v>2907</v>
      </c>
      <c r="D1780" s="132" t="s">
        <v>2655</v>
      </c>
      <c r="E1780" s="132" t="s">
        <v>2923</v>
      </c>
      <c r="F1780" s="132" t="s">
        <v>315</v>
      </c>
      <c r="G1780" s="133">
        <v>8110</v>
      </c>
      <c r="H1780" s="132">
        <v>1970</v>
      </c>
      <c r="I1780" s="134">
        <v>40725</v>
      </c>
      <c r="J1780" s="135"/>
    </row>
    <row r="1781" spans="1:10" ht="16.5" customHeight="1" x14ac:dyDescent="0.25">
      <c r="A1781" s="130" t="s">
        <v>8626</v>
      </c>
      <c r="B1781" s="131" t="str">
        <f t="shared" si="27"/>
        <v>00211 - Bennion Administration Building</v>
      </c>
      <c r="C1781" s="132" t="s">
        <v>2907</v>
      </c>
      <c r="D1781" s="132" t="s">
        <v>2924</v>
      </c>
      <c r="E1781" s="132" t="s">
        <v>2925</v>
      </c>
      <c r="F1781" s="132" t="s">
        <v>315</v>
      </c>
      <c r="G1781" s="133">
        <v>26419</v>
      </c>
      <c r="H1781" s="132">
        <v>1973</v>
      </c>
      <c r="I1781" s="134">
        <v>40725</v>
      </c>
      <c r="J1781" s="135"/>
    </row>
    <row r="1782" spans="1:10" ht="16.5" customHeight="1" x14ac:dyDescent="0.25">
      <c r="A1782" s="130" t="s">
        <v>8627</v>
      </c>
      <c r="B1782" s="131" t="str">
        <f t="shared" si="27"/>
        <v>00212 - Engineering &amp; Technology Building</v>
      </c>
      <c r="C1782" s="132" t="s">
        <v>2907</v>
      </c>
      <c r="D1782" s="132" t="s">
        <v>2926</v>
      </c>
      <c r="E1782" s="132" t="s">
        <v>2927</v>
      </c>
      <c r="F1782" s="132" t="s">
        <v>315</v>
      </c>
      <c r="G1782" s="133">
        <v>42435</v>
      </c>
      <c r="H1782" s="132">
        <v>1975</v>
      </c>
      <c r="I1782" s="134">
        <v>40725</v>
      </c>
      <c r="J1782" s="135"/>
    </row>
    <row r="1783" spans="1:10" ht="16.5" customHeight="1" x14ac:dyDescent="0.25">
      <c r="A1783" s="130" t="s">
        <v>8628</v>
      </c>
      <c r="B1783" s="131" t="str">
        <f t="shared" si="27"/>
        <v>00213 - Geoscience Building</v>
      </c>
      <c r="C1783" s="132" t="s">
        <v>2907</v>
      </c>
      <c r="D1783" s="132" t="s">
        <v>2928</v>
      </c>
      <c r="E1783" s="132" t="s">
        <v>2929</v>
      </c>
      <c r="F1783" s="132" t="s">
        <v>315</v>
      </c>
      <c r="G1783" s="133">
        <v>26998</v>
      </c>
      <c r="H1783" s="132">
        <v>1980</v>
      </c>
      <c r="I1783" s="134">
        <v>40725</v>
      </c>
      <c r="J1783" s="135"/>
    </row>
    <row r="1784" spans="1:10" ht="16.5" customHeight="1" x14ac:dyDescent="0.25">
      <c r="A1784" s="130" t="s">
        <v>8629</v>
      </c>
      <c r="B1784" s="131" t="str">
        <f t="shared" si="27"/>
        <v>01403 - R Haze Hunter Alumni Center</v>
      </c>
      <c r="C1784" s="132" t="s">
        <v>2907</v>
      </c>
      <c r="D1784" s="132" t="s">
        <v>2930</v>
      </c>
      <c r="E1784" s="132" t="s">
        <v>2931</v>
      </c>
      <c r="F1784" s="132" t="s">
        <v>315</v>
      </c>
      <c r="G1784" s="133">
        <v>37572</v>
      </c>
      <c r="H1784" s="132">
        <v>1928</v>
      </c>
      <c r="I1784" s="134">
        <v>40725</v>
      </c>
      <c r="J1784" s="135"/>
    </row>
    <row r="1785" spans="1:10" ht="16.5" customHeight="1" x14ac:dyDescent="0.25">
      <c r="A1785" s="130" t="s">
        <v>8630</v>
      </c>
      <c r="B1785" s="131" t="str">
        <f t="shared" si="27"/>
        <v>01406 - Mountain Center</v>
      </c>
      <c r="C1785" s="132" t="s">
        <v>2907</v>
      </c>
      <c r="D1785" s="132" t="s">
        <v>2932</v>
      </c>
      <c r="E1785" s="132" t="s">
        <v>2933</v>
      </c>
      <c r="F1785" s="132" t="s">
        <v>315</v>
      </c>
      <c r="G1785" s="133">
        <v>6002</v>
      </c>
      <c r="H1785" s="132">
        <v>1950</v>
      </c>
      <c r="I1785" s="134">
        <v>40725</v>
      </c>
      <c r="J1785" s="135"/>
    </row>
    <row r="1786" spans="1:10" ht="16.5" customHeight="1" x14ac:dyDescent="0.25">
      <c r="A1786" s="130" t="s">
        <v>8631</v>
      </c>
      <c r="B1786" s="131" t="str">
        <f t="shared" si="27"/>
        <v>01421 - Valley Farm Helper Home</v>
      </c>
      <c r="C1786" s="132" t="s">
        <v>2907</v>
      </c>
      <c r="D1786" s="132" t="s">
        <v>2934</v>
      </c>
      <c r="E1786" s="132" t="s">
        <v>2935</v>
      </c>
      <c r="F1786" s="132" t="s">
        <v>315</v>
      </c>
      <c r="G1786" s="133">
        <v>3000</v>
      </c>
      <c r="H1786" s="132">
        <v>1964</v>
      </c>
      <c r="I1786" s="134">
        <v>40725</v>
      </c>
      <c r="J1786" s="135"/>
    </row>
    <row r="1787" spans="1:10" ht="16.5" customHeight="1" x14ac:dyDescent="0.25">
      <c r="A1787" s="130" t="s">
        <v>8632</v>
      </c>
      <c r="B1787" s="131" t="str">
        <f t="shared" si="27"/>
        <v>01422 - Valley Farm Bunk House</v>
      </c>
      <c r="C1787" s="132" t="s">
        <v>2907</v>
      </c>
      <c r="D1787" s="132" t="s">
        <v>2936</v>
      </c>
      <c r="E1787" s="132" t="s">
        <v>2937</v>
      </c>
      <c r="F1787" s="132" t="s">
        <v>315</v>
      </c>
      <c r="G1787" s="133">
        <v>1038</v>
      </c>
      <c r="H1787" s="132">
        <v>1950</v>
      </c>
      <c r="I1787" s="134">
        <v>40725</v>
      </c>
      <c r="J1787" s="135"/>
    </row>
    <row r="1788" spans="1:10" ht="16.5" customHeight="1" x14ac:dyDescent="0.25">
      <c r="A1788" s="130" t="s">
        <v>8633</v>
      </c>
      <c r="B1788" s="131" t="str">
        <f t="shared" si="27"/>
        <v>01423 - Valley FarmGranary</v>
      </c>
      <c r="C1788" s="132" t="s">
        <v>2907</v>
      </c>
      <c r="D1788" s="132" t="s">
        <v>2938</v>
      </c>
      <c r="E1788" s="132" t="s">
        <v>2939</v>
      </c>
      <c r="F1788" s="132" t="s">
        <v>315</v>
      </c>
      <c r="G1788" s="133">
        <v>79</v>
      </c>
      <c r="H1788" s="132">
        <v>1967</v>
      </c>
      <c r="I1788" s="134">
        <v>40725</v>
      </c>
      <c r="J1788" s="135"/>
    </row>
    <row r="1789" spans="1:10" ht="16.5" customHeight="1" x14ac:dyDescent="0.25">
      <c r="A1789" s="130" t="s">
        <v>8634</v>
      </c>
      <c r="B1789" s="131" t="str">
        <f t="shared" si="27"/>
        <v>01424 - Valley Farm Maintenance Shed</v>
      </c>
      <c r="C1789" s="132" t="s">
        <v>2907</v>
      </c>
      <c r="D1789" s="132" t="s">
        <v>2940</v>
      </c>
      <c r="E1789" s="132" t="s">
        <v>2941</v>
      </c>
      <c r="F1789" s="132" t="s">
        <v>315</v>
      </c>
      <c r="G1789" s="133">
        <v>3150</v>
      </c>
      <c r="H1789" s="132">
        <v>1971</v>
      </c>
      <c r="I1789" s="134">
        <v>40725</v>
      </c>
      <c r="J1789" s="135"/>
    </row>
    <row r="1790" spans="1:10" ht="16.5" customHeight="1" x14ac:dyDescent="0.25">
      <c r="A1790" s="130" t="s">
        <v>8635</v>
      </c>
      <c r="B1790" s="131" t="str">
        <f t="shared" si="27"/>
        <v>01425 - Ashcroft Observatory</v>
      </c>
      <c r="C1790" s="132" t="s">
        <v>2907</v>
      </c>
      <c r="D1790" s="132" t="s">
        <v>2942</v>
      </c>
      <c r="E1790" s="132" t="s">
        <v>2943</v>
      </c>
      <c r="F1790" s="132" t="s">
        <v>315</v>
      </c>
      <c r="G1790" s="133">
        <v>705</v>
      </c>
      <c r="H1790" s="132">
        <v>1980</v>
      </c>
      <c r="I1790" s="134">
        <v>40725</v>
      </c>
      <c r="J1790" s="135"/>
    </row>
    <row r="1791" spans="1:10" ht="16.5" customHeight="1" x14ac:dyDescent="0.25">
      <c r="A1791" s="130" t="s">
        <v>8636</v>
      </c>
      <c r="B1791" s="131" t="str">
        <f t="shared" si="27"/>
        <v>04895 - America First Event Center</v>
      </c>
      <c r="C1791" s="132" t="s">
        <v>2907</v>
      </c>
      <c r="D1791" s="132" t="s">
        <v>2944</v>
      </c>
      <c r="E1791" s="132" t="s">
        <v>2945</v>
      </c>
      <c r="F1791" s="132" t="s">
        <v>315</v>
      </c>
      <c r="G1791" s="133">
        <v>104613</v>
      </c>
      <c r="H1791" s="132">
        <v>1985</v>
      </c>
      <c r="I1791" s="134">
        <v>40725</v>
      </c>
      <c r="J1791" s="135"/>
    </row>
    <row r="1792" spans="1:10" ht="16.5" customHeight="1" x14ac:dyDescent="0.25">
      <c r="A1792" s="130" t="s">
        <v>8637</v>
      </c>
      <c r="B1792" s="131" t="str">
        <f t="shared" si="27"/>
        <v>04898 - SUU on Main</v>
      </c>
      <c r="C1792" s="132" t="s">
        <v>2907</v>
      </c>
      <c r="D1792" s="132" t="s">
        <v>2946</v>
      </c>
      <c r="E1792" s="132" t="s">
        <v>2947</v>
      </c>
      <c r="F1792" s="132" t="s">
        <v>315</v>
      </c>
      <c r="G1792" s="133">
        <v>3704</v>
      </c>
      <c r="H1792" s="132">
        <v>2013</v>
      </c>
      <c r="I1792" s="134">
        <v>41456</v>
      </c>
      <c r="J1792" s="135"/>
    </row>
    <row r="1793" spans="1:10" ht="16.5" customHeight="1" x14ac:dyDescent="0.25">
      <c r="A1793" s="130" t="s">
        <v>8638</v>
      </c>
      <c r="B1793" s="131" t="str">
        <f t="shared" si="27"/>
        <v>05816 - Randall Jones Theater</v>
      </c>
      <c r="C1793" s="132" t="s">
        <v>2907</v>
      </c>
      <c r="D1793" s="132" t="s">
        <v>2948</v>
      </c>
      <c r="E1793" s="132" t="s">
        <v>2949</v>
      </c>
      <c r="F1793" s="132" t="s">
        <v>315</v>
      </c>
      <c r="G1793" s="133">
        <v>35894</v>
      </c>
      <c r="H1793" s="132">
        <v>1989</v>
      </c>
      <c r="I1793" s="134">
        <v>40725</v>
      </c>
      <c r="J1793" s="135"/>
    </row>
    <row r="1794" spans="1:10" ht="16.5" customHeight="1" x14ac:dyDescent="0.25">
      <c r="A1794" s="130" t="s">
        <v>8639</v>
      </c>
      <c r="B1794" s="131" t="str">
        <f t="shared" si="27"/>
        <v>05819 - Sharwan Smith Center</v>
      </c>
      <c r="C1794" s="132" t="s">
        <v>2907</v>
      </c>
      <c r="D1794" s="132" t="s">
        <v>2950</v>
      </c>
      <c r="E1794" s="132" t="s">
        <v>2951</v>
      </c>
      <c r="F1794" s="132" t="s">
        <v>315</v>
      </c>
      <c r="G1794" s="133">
        <v>185650</v>
      </c>
      <c r="H1794" s="132">
        <v>1997</v>
      </c>
      <c r="I1794" s="134">
        <v>40725</v>
      </c>
      <c r="J1794" s="135"/>
    </row>
    <row r="1795" spans="1:10" ht="16.5" customHeight="1" x14ac:dyDescent="0.25">
      <c r="A1795" s="130" t="s">
        <v>8640</v>
      </c>
      <c r="B1795" s="131" t="str">
        <f t="shared" si="27"/>
        <v>05820 - Housing Maint Shop (Aux)</v>
      </c>
      <c r="C1795" s="132" t="s">
        <v>2907</v>
      </c>
      <c r="D1795" s="132" t="s">
        <v>2952</v>
      </c>
      <c r="E1795" s="132" t="s">
        <v>2953</v>
      </c>
      <c r="F1795" s="132" t="s">
        <v>315</v>
      </c>
      <c r="G1795" s="133">
        <v>5306</v>
      </c>
      <c r="H1795" s="132">
        <v>1992</v>
      </c>
      <c r="I1795" s="134">
        <v>40725</v>
      </c>
      <c r="J1795" s="135"/>
    </row>
    <row r="1796" spans="1:10" ht="16.5" customHeight="1" x14ac:dyDescent="0.25">
      <c r="A1796" s="130" t="s">
        <v>8641</v>
      </c>
      <c r="B1796" s="131" t="str">
        <f t="shared" ref="B1796:B1859" si="28">_xlfn.CONCAT(A1796," - ",D1796)</f>
        <v>05824 - Stadium Service Building (Rest Rooms)</v>
      </c>
      <c r="C1796" s="132" t="s">
        <v>2907</v>
      </c>
      <c r="D1796" s="132" t="s">
        <v>2954</v>
      </c>
      <c r="E1796" s="132" t="s">
        <v>2955</v>
      </c>
      <c r="F1796" s="132" t="s">
        <v>315</v>
      </c>
      <c r="G1796" s="133">
        <v>2235</v>
      </c>
      <c r="H1796" s="132">
        <v>1989</v>
      </c>
      <c r="I1796" s="134">
        <v>40725</v>
      </c>
      <c r="J1796" s="135"/>
    </row>
    <row r="1797" spans="1:10" ht="16.5" customHeight="1" x14ac:dyDescent="0.25">
      <c r="A1797" s="130" t="s">
        <v>8642</v>
      </c>
      <c r="B1797" s="131" t="str">
        <f t="shared" si="28"/>
        <v>05825 - Radio Building</v>
      </c>
      <c r="C1797" s="132" t="s">
        <v>2907</v>
      </c>
      <c r="D1797" s="132" t="s">
        <v>2956</v>
      </c>
      <c r="E1797" s="132" t="s">
        <v>2957</v>
      </c>
      <c r="F1797" s="132" t="s">
        <v>315</v>
      </c>
      <c r="G1797" s="133">
        <v>120</v>
      </c>
      <c r="H1797" s="132">
        <v>1984</v>
      </c>
      <c r="I1797" s="134">
        <v>40725</v>
      </c>
      <c r="J1797" s="135"/>
    </row>
    <row r="1798" spans="1:10" ht="16.5" customHeight="1" x14ac:dyDescent="0.25">
      <c r="A1798" s="130" t="s">
        <v>8643</v>
      </c>
      <c r="B1798" s="131" t="str">
        <f t="shared" si="28"/>
        <v>05829 - J D &amp; Alice C Harris Center</v>
      </c>
      <c r="C1798" s="132" t="s">
        <v>2907</v>
      </c>
      <c r="D1798" s="132" t="s">
        <v>2958</v>
      </c>
      <c r="E1798" s="132" t="s">
        <v>2959</v>
      </c>
      <c r="F1798" s="132" t="s">
        <v>315</v>
      </c>
      <c r="G1798" s="133">
        <v>8104</v>
      </c>
      <c r="H1798" s="132">
        <v>1989</v>
      </c>
      <c r="I1798" s="134">
        <v>40725</v>
      </c>
      <c r="J1798" s="135"/>
    </row>
    <row r="1799" spans="1:10" ht="16.5" customHeight="1" x14ac:dyDescent="0.25">
      <c r="A1799" s="130" t="s">
        <v>8644</v>
      </c>
      <c r="B1799" s="131" t="str">
        <f t="shared" si="28"/>
        <v>05831 - Valley Farm Animal Sheds</v>
      </c>
      <c r="C1799" s="132" t="s">
        <v>2907</v>
      </c>
      <c r="D1799" s="132" t="s">
        <v>2960</v>
      </c>
      <c r="E1799" s="132" t="s">
        <v>2943</v>
      </c>
      <c r="F1799" s="132" t="s">
        <v>315</v>
      </c>
      <c r="G1799" s="133">
        <v>5700</v>
      </c>
      <c r="H1799" s="132">
        <v>1943</v>
      </c>
      <c r="I1799" s="134">
        <v>40725</v>
      </c>
      <c r="J1799" s="135"/>
    </row>
    <row r="1800" spans="1:10" ht="16.5" customHeight="1" x14ac:dyDescent="0.25">
      <c r="A1800" s="130" t="s">
        <v>8645</v>
      </c>
      <c r="B1800" s="131" t="str">
        <f t="shared" si="28"/>
        <v>05833 - Science Center</v>
      </c>
      <c r="C1800" s="132" t="s">
        <v>2907</v>
      </c>
      <c r="D1800" s="132" t="s">
        <v>2961</v>
      </c>
      <c r="E1800" s="132" t="s">
        <v>2962</v>
      </c>
      <c r="F1800" s="132" t="s">
        <v>315</v>
      </c>
      <c r="G1800" s="133">
        <v>65082</v>
      </c>
      <c r="H1800" s="132">
        <v>1992</v>
      </c>
      <c r="I1800" s="134">
        <v>40725</v>
      </c>
      <c r="J1800" s="135"/>
    </row>
    <row r="1801" spans="1:10" ht="16.5" customHeight="1" x14ac:dyDescent="0.25">
      <c r="A1801" s="130" t="s">
        <v>8646</v>
      </c>
      <c r="B1801" s="131" t="str">
        <f t="shared" si="28"/>
        <v>06659 - Mountain Pavilion (1)</v>
      </c>
      <c r="C1801" s="132" t="s">
        <v>2907</v>
      </c>
      <c r="D1801" s="132" t="s">
        <v>2963</v>
      </c>
      <c r="E1801" s="132" t="s">
        <v>2964</v>
      </c>
      <c r="F1801" s="132" t="s">
        <v>315</v>
      </c>
      <c r="G1801" s="133">
        <v>2000</v>
      </c>
      <c r="H1801" s="132">
        <v>1992</v>
      </c>
      <c r="I1801" s="134">
        <v>40725</v>
      </c>
      <c r="J1801" s="135"/>
    </row>
    <row r="1802" spans="1:10" ht="16.5" customHeight="1" x14ac:dyDescent="0.25">
      <c r="A1802" s="130" t="s">
        <v>8647</v>
      </c>
      <c r="B1802" s="131" t="str">
        <f t="shared" si="28"/>
        <v>06660 - Mountain Pavilion (2)</v>
      </c>
      <c r="C1802" s="132" t="s">
        <v>2907</v>
      </c>
      <c r="D1802" s="132" t="s">
        <v>2965</v>
      </c>
      <c r="E1802" s="132" t="s">
        <v>2964</v>
      </c>
      <c r="F1802" s="132" t="s">
        <v>315</v>
      </c>
      <c r="G1802" s="133">
        <v>1200</v>
      </c>
      <c r="H1802" s="132">
        <v>1992</v>
      </c>
      <c r="I1802" s="134">
        <v>40725</v>
      </c>
      <c r="J1802" s="135"/>
    </row>
    <row r="1803" spans="1:10" ht="16.5" customHeight="1" x14ac:dyDescent="0.25">
      <c r="A1803" s="130" t="s">
        <v>8648</v>
      </c>
      <c r="B1803" s="131" t="str">
        <f t="shared" si="28"/>
        <v>06665 - Valley Farm Beef Management</v>
      </c>
      <c r="C1803" s="132" t="s">
        <v>2907</v>
      </c>
      <c r="D1803" s="132" t="s">
        <v>2966</v>
      </c>
      <c r="E1803" s="132" t="s">
        <v>2939</v>
      </c>
      <c r="F1803" s="132" t="s">
        <v>315</v>
      </c>
      <c r="G1803" s="133">
        <v>4685</v>
      </c>
      <c r="H1803" s="132">
        <v>1991</v>
      </c>
      <c r="I1803" s="134">
        <v>40725</v>
      </c>
      <c r="J1803" s="135"/>
    </row>
    <row r="1804" spans="1:10" ht="16.5" customHeight="1" x14ac:dyDescent="0.25">
      <c r="A1804" s="130" t="s">
        <v>8649</v>
      </c>
      <c r="B1804" s="131" t="str">
        <f t="shared" si="28"/>
        <v>06666 - Stadium (Concession Services)</v>
      </c>
      <c r="C1804" s="132" t="s">
        <v>2907</v>
      </c>
      <c r="D1804" s="132" t="s">
        <v>2967</v>
      </c>
      <c r="E1804" s="132" t="s">
        <v>2968</v>
      </c>
      <c r="F1804" s="132" t="s">
        <v>315</v>
      </c>
      <c r="G1804" s="133">
        <v>1258</v>
      </c>
      <c r="H1804" s="132">
        <v>1991</v>
      </c>
      <c r="I1804" s="134">
        <v>40725</v>
      </c>
      <c r="J1804" s="135"/>
    </row>
    <row r="1805" spans="1:10" ht="16.5" customHeight="1" x14ac:dyDescent="0.25">
      <c r="A1805" s="130" t="s">
        <v>8650</v>
      </c>
      <c r="B1805" s="131" t="str">
        <f t="shared" si="28"/>
        <v>06667 - Facilities Management Grounds</v>
      </c>
      <c r="C1805" s="132" t="s">
        <v>2907</v>
      </c>
      <c r="D1805" s="132" t="s">
        <v>2969</v>
      </c>
      <c r="E1805" s="132" t="s">
        <v>2970</v>
      </c>
      <c r="F1805" s="132" t="s">
        <v>315</v>
      </c>
      <c r="G1805" s="133">
        <v>6108</v>
      </c>
      <c r="H1805" s="132">
        <v>1993</v>
      </c>
      <c r="I1805" s="134">
        <v>40725</v>
      </c>
      <c r="J1805" s="135"/>
    </row>
    <row r="1806" spans="1:10" ht="16.5" customHeight="1" x14ac:dyDescent="0.25">
      <c r="A1806" s="130" t="s">
        <v>8651</v>
      </c>
      <c r="B1806" s="131" t="str">
        <f t="shared" si="28"/>
        <v>06668 - Motorpool</v>
      </c>
      <c r="C1806" s="132" t="s">
        <v>2907</v>
      </c>
      <c r="D1806" s="132" t="s">
        <v>2971</v>
      </c>
      <c r="E1806" s="132" t="s">
        <v>2972</v>
      </c>
      <c r="F1806" s="132" t="s">
        <v>315</v>
      </c>
      <c r="G1806" s="133">
        <v>5133</v>
      </c>
      <c r="H1806" s="132">
        <v>1991</v>
      </c>
      <c r="I1806" s="134">
        <v>40725</v>
      </c>
      <c r="J1806" s="135"/>
    </row>
    <row r="1807" spans="1:10" ht="16.5" customHeight="1" x14ac:dyDescent="0.25">
      <c r="A1807" s="130" t="s">
        <v>8652</v>
      </c>
      <c r="B1807" s="131" t="str">
        <f t="shared" si="28"/>
        <v>06669 - Valley Farm Animal Shed 3</v>
      </c>
      <c r="C1807" s="132" t="s">
        <v>2907</v>
      </c>
      <c r="D1807" s="132" t="s">
        <v>2973</v>
      </c>
      <c r="E1807" s="132" t="s">
        <v>2943</v>
      </c>
      <c r="F1807" s="132" t="s">
        <v>315</v>
      </c>
      <c r="G1807" s="133">
        <v>2500</v>
      </c>
      <c r="H1807" s="132">
        <v>1992</v>
      </c>
      <c r="I1807" s="134">
        <v>40725</v>
      </c>
      <c r="J1807" s="135"/>
    </row>
    <row r="1808" spans="1:10" ht="16.5" customHeight="1" x14ac:dyDescent="0.25">
      <c r="A1808" s="130" t="s">
        <v>8653</v>
      </c>
      <c r="B1808" s="131" t="str">
        <f t="shared" si="28"/>
        <v>06671 - Valley Farm Animal Shed 1</v>
      </c>
      <c r="C1808" s="132" t="s">
        <v>2907</v>
      </c>
      <c r="D1808" s="132" t="s">
        <v>2974</v>
      </c>
      <c r="E1808" s="132" t="s">
        <v>2943</v>
      </c>
      <c r="F1808" s="132" t="s">
        <v>315</v>
      </c>
      <c r="G1808" s="133">
        <v>1200</v>
      </c>
      <c r="H1808" s="132">
        <v>1992</v>
      </c>
      <c r="I1808" s="134">
        <v>40725</v>
      </c>
      <c r="J1808" s="135"/>
    </row>
    <row r="1809" spans="1:10" ht="16.5" customHeight="1" x14ac:dyDescent="0.25">
      <c r="A1809" s="130" t="s">
        <v>8654</v>
      </c>
      <c r="B1809" s="131" t="str">
        <f t="shared" si="28"/>
        <v>06672 - Valley Farm Supervisors Home</v>
      </c>
      <c r="C1809" s="132" t="s">
        <v>2907</v>
      </c>
      <c r="D1809" s="132" t="s">
        <v>2975</v>
      </c>
      <c r="E1809" s="132" t="s">
        <v>2939</v>
      </c>
      <c r="F1809" s="132" t="s">
        <v>315</v>
      </c>
      <c r="G1809" s="133">
        <v>1920</v>
      </c>
      <c r="H1809" s="132">
        <v>1963</v>
      </c>
      <c r="I1809" s="134">
        <v>40725</v>
      </c>
      <c r="J1809" s="135"/>
    </row>
    <row r="1810" spans="1:10" ht="16.5" customHeight="1" x14ac:dyDescent="0.25">
      <c r="A1810" s="130" t="s">
        <v>8655</v>
      </c>
      <c r="B1810" s="131" t="str">
        <f t="shared" si="28"/>
        <v>06673 - Valley Farm Agriculture Classroom</v>
      </c>
      <c r="C1810" s="132" t="s">
        <v>2907</v>
      </c>
      <c r="D1810" s="132" t="s">
        <v>2976</v>
      </c>
      <c r="E1810" s="132" t="s">
        <v>2977</v>
      </c>
      <c r="F1810" s="132" t="s">
        <v>315</v>
      </c>
      <c r="G1810" s="133">
        <v>1180</v>
      </c>
      <c r="H1810" s="132">
        <v>1961</v>
      </c>
      <c r="I1810" s="134">
        <v>40725</v>
      </c>
      <c r="J1810" s="135"/>
    </row>
    <row r="1811" spans="1:10" ht="16.5" customHeight="1" x14ac:dyDescent="0.25">
      <c r="A1811" s="130" t="s">
        <v>8656</v>
      </c>
      <c r="B1811" s="131" t="str">
        <f t="shared" si="28"/>
        <v>06675 - Adams Memorial Theatre</v>
      </c>
      <c r="C1811" s="132" t="s">
        <v>2907</v>
      </c>
      <c r="D1811" s="132" t="s">
        <v>2978</v>
      </c>
      <c r="E1811" s="132" t="s">
        <v>2979</v>
      </c>
      <c r="F1811" s="132" t="s">
        <v>315</v>
      </c>
      <c r="G1811" s="133">
        <v>12972</v>
      </c>
      <c r="H1811" s="132">
        <v>1971</v>
      </c>
      <c r="I1811" s="134">
        <v>40725</v>
      </c>
      <c r="J1811" s="135"/>
    </row>
    <row r="1812" spans="1:10" ht="16.5" customHeight="1" x14ac:dyDescent="0.25">
      <c r="A1812" s="130" t="s">
        <v>8657</v>
      </c>
      <c r="B1812" s="131" t="str">
        <f t="shared" si="28"/>
        <v>06676 - Child Develop Lab (Pre-school)</v>
      </c>
      <c r="C1812" s="132" t="s">
        <v>2907</v>
      </c>
      <c r="D1812" s="132" t="s">
        <v>2980</v>
      </c>
      <c r="E1812" s="132" t="s">
        <v>2981</v>
      </c>
      <c r="F1812" s="132" t="s">
        <v>315</v>
      </c>
      <c r="G1812" s="133">
        <v>3641</v>
      </c>
      <c r="H1812" s="132">
        <v>1973</v>
      </c>
      <c r="I1812" s="134">
        <v>40725</v>
      </c>
      <c r="J1812" s="135"/>
    </row>
    <row r="1813" spans="1:10" ht="16.5" customHeight="1" x14ac:dyDescent="0.25">
      <c r="A1813" s="130" t="s">
        <v>8658</v>
      </c>
      <c r="B1813" s="131" t="str">
        <f t="shared" si="28"/>
        <v>06677 - Eccles Coliseum</v>
      </c>
      <c r="C1813" s="132" t="s">
        <v>2907</v>
      </c>
      <c r="D1813" s="132" t="s">
        <v>2982</v>
      </c>
      <c r="E1813" s="132" t="s">
        <v>2983</v>
      </c>
      <c r="F1813" s="132" t="s">
        <v>315</v>
      </c>
      <c r="G1813" s="133">
        <v>25300</v>
      </c>
      <c r="H1813" s="132">
        <v>1968</v>
      </c>
      <c r="I1813" s="134">
        <v>40725</v>
      </c>
      <c r="J1813" s="135"/>
    </row>
    <row r="1814" spans="1:10" ht="16.5" customHeight="1" x14ac:dyDescent="0.25">
      <c r="A1814" s="130" t="s">
        <v>8659</v>
      </c>
      <c r="B1814" s="131" t="str">
        <f t="shared" si="28"/>
        <v>06773 - Valley Farm Animal Shed 2</v>
      </c>
      <c r="C1814" s="132" t="s">
        <v>2907</v>
      </c>
      <c r="D1814" s="132" t="s">
        <v>2984</v>
      </c>
      <c r="E1814" s="132" t="s">
        <v>2985</v>
      </c>
      <c r="F1814" s="132" t="s">
        <v>315</v>
      </c>
      <c r="G1814" s="133">
        <v>900</v>
      </c>
      <c r="H1814" s="132">
        <v>1992</v>
      </c>
      <c r="I1814" s="134">
        <v>40725</v>
      </c>
      <c r="J1814" s="135"/>
    </row>
    <row r="1815" spans="1:10" ht="16.5" customHeight="1" x14ac:dyDescent="0.25">
      <c r="A1815" s="130" t="s">
        <v>8660</v>
      </c>
      <c r="B1815" s="131" t="str">
        <f t="shared" si="28"/>
        <v>07045 - Facilities Management Construction</v>
      </c>
      <c r="C1815" s="132" t="s">
        <v>2907</v>
      </c>
      <c r="D1815" s="132" t="s">
        <v>2986</v>
      </c>
      <c r="E1815" s="132" t="s">
        <v>2987</v>
      </c>
      <c r="F1815" s="132" t="s">
        <v>315</v>
      </c>
      <c r="G1815" s="133">
        <v>11023</v>
      </c>
      <c r="H1815" s="132">
        <v>1991</v>
      </c>
      <c r="I1815" s="134">
        <v>40725</v>
      </c>
      <c r="J1815" s="135"/>
    </row>
    <row r="1816" spans="1:10" ht="16.5" customHeight="1" x14ac:dyDescent="0.25">
      <c r="A1816" s="130" t="s">
        <v>8661</v>
      </c>
      <c r="B1816" s="131" t="str">
        <f t="shared" si="28"/>
        <v>07046 - Facilities Management Utilities/Custodial Storage</v>
      </c>
      <c r="C1816" s="132" t="s">
        <v>2907</v>
      </c>
      <c r="D1816" s="132" t="s">
        <v>2988</v>
      </c>
      <c r="E1816" s="132" t="s">
        <v>2989</v>
      </c>
      <c r="F1816" s="132" t="s">
        <v>315</v>
      </c>
      <c r="G1816" s="133">
        <v>5133</v>
      </c>
      <c r="H1816" s="132">
        <v>1993</v>
      </c>
      <c r="I1816" s="134">
        <v>40725</v>
      </c>
      <c r="J1816" s="135"/>
    </row>
    <row r="1817" spans="1:10" ht="16.5" customHeight="1" x14ac:dyDescent="0.25">
      <c r="A1817" s="130" t="s">
        <v>8662</v>
      </c>
      <c r="B1817" s="131" t="str">
        <f t="shared" si="28"/>
        <v>07394 - Valley Farm Custodial Storage Building</v>
      </c>
      <c r="C1817" s="132" t="s">
        <v>2907</v>
      </c>
      <c r="D1817" s="132" t="s">
        <v>2990</v>
      </c>
      <c r="E1817" s="132" t="s">
        <v>2939</v>
      </c>
      <c r="F1817" s="132" t="s">
        <v>315</v>
      </c>
      <c r="G1817" s="133">
        <v>4000</v>
      </c>
      <c r="H1817" s="132">
        <v>1994</v>
      </c>
      <c r="I1817" s="134">
        <v>40725</v>
      </c>
      <c r="J1817" s="135"/>
    </row>
    <row r="1818" spans="1:10" ht="16.5" customHeight="1" x14ac:dyDescent="0.25">
      <c r="A1818" s="130" t="s">
        <v>8663</v>
      </c>
      <c r="B1818" s="131" t="str">
        <f t="shared" si="28"/>
        <v>07970 - J D &amp; Alice C Harris West Wing</v>
      </c>
      <c r="C1818" s="132" t="s">
        <v>2907</v>
      </c>
      <c r="D1818" s="132" t="s">
        <v>2991</v>
      </c>
      <c r="E1818" s="132" t="s">
        <v>2992</v>
      </c>
      <c r="F1818" s="132" t="s">
        <v>315</v>
      </c>
      <c r="G1818" s="133">
        <v>7054</v>
      </c>
      <c r="H1818" s="132">
        <v>1994</v>
      </c>
      <c r="I1818" s="134">
        <v>40725</v>
      </c>
      <c r="J1818" s="135"/>
    </row>
    <row r="1819" spans="1:10" ht="16.5" customHeight="1" x14ac:dyDescent="0.25">
      <c r="A1819" s="130" t="s">
        <v>8664</v>
      </c>
      <c r="B1819" s="131" t="str">
        <f t="shared" si="28"/>
        <v>08271 - J. Reuben Clark Building</v>
      </c>
      <c r="C1819" s="132" t="s">
        <v>2907</v>
      </c>
      <c r="D1819" s="132" t="s">
        <v>2993</v>
      </c>
      <c r="E1819" s="132" t="s">
        <v>2994</v>
      </c>
      <c r="F1819" s="132" t="s">
        <v>315</v>
      </c>
      <c r="G1819" s="133">
        <v>5196</v>
      </c>
      <c r="H1819" s="132">
        <v>1995</v>
      </c>
      <c r="I1819" s="134">
        <v>40725</v>
      </c>
      <c r="J1819" s="135"/>
    </row>
    <row r="1820" spans="1:10" ht="16.5" customHeight="1" x14ac:dyDescent="0.25">
      <c r="A1820" s="130" t="s">
        <v>8665</v>
      </c>
      <c r="B1820" s="131" t="str">
        <f t="shared" si="28"/>
        <v>08272 - SUU Child Care Center</v>
      </c>
      <c r="C1820" s="132" t="s">
        <v>2907</v>
      </c>
      <c r="D1820" s="132" t="s">
        <v>2995</v>
      </c>
      <c r="E1820" s="132" t="s">
        <v>2996</v>
      </c>
      <c r="F1820" s="132" t="s">
        <v>315</v>
      </c>
      <c r="G1820" s="133">
        <v>11314</v>
      </c>
      <c r="H1820" s="132">
        <v>1996</v>
      </c>
      <c r="I1820" s="134">
        <v>40725</v>
      </c>
      <c r="J1820" s="135"/>
    </row>
    <row r="1821" spans="1:10" ht="16.5" customHeight="1" x14ac:dyDescent="0.25">
      <c r="A1821" s="130" t="s">
        <v>8666</v>
      </c>
      <c r="B1821" s="131" t="str">
        <f t="shared" si="28"/>
        <v>08273 - Gerald R Sherratt Library</v>
      </c>
      <c r="C1821" s="132" t="s">
        <v>2907</v>
      </c>
      <c r="D1821" s="132" t="s">
        <v>2997</v>
      </c>
      <c r="E1821" s="132" t="s">
        <v>2998</v>
      </c>
      <c r="F1821" s="132" t="s">
        <v>315</v>
      </c>
      <c r="G1821" s="133">
        <v>82418</v>
      </c>
      <c r="H1821" s="132">
        <v>1996</v>
      </c>
      <c r="I1821" s="134">
        <v>40725</v>
      </c>
      <c r="J1821" s="135"/>
    </row>
    <row r="1822" spans="1:10" ht="16.5" customHeight="1" x14ac:dyDescent="0.25">
      <c r="A1822" s="130" t="s">
        <v>8667</v>
      </c>
      <c r="B1822" s="131" t="str">
        <f t="shared" si="28"/>
        <v>08274 - Centurium (Pavilion)</v>
      </c>
      <c r="C1822" s="132" t="s">
        <v>2907</v>
      </c>
      <c r="D1822" s="132" t="s">
        <v>2999</v>
      </c>
      <c r="E1822" s="132" t="s">
        <v>3000</v>
      </c>
      <c r="F1822" s="132" t="s">
        <v>315</v>
      </c>
      <c r="G1822" s="133">
        <v>1300</v>
      </c>
      <c r="H1822" s="132">
        <v>1996</v>
      </c>
      <c r="I1822" s="134">
        <v>40725</v>
      </c>
      <c r="J1822" s="135"/>
    </row>
    <row r="1823" spans="1:10" ht="16.5" customHeight="1" x14ac:dyDescent="0.25">
      <c r="A1823" s="130" t="s">
        <v>8668</v>
      </c>
      <c r="B1823" s="131" t="str">
        <f t="shared" si="28"/>
        <v>08275 - Head Start Enoch</v>
      </c>
      <c r="C1823" s="132" t="s">
        <v>2907</v>
      </c>
      <c r="D1823" s="132" t="s">
        <v>3001</v>
      </c>
      <c r="E1823" s="132" t="s">
        <v>3002</v>
      </c>
      <c r="F1823" s="132" t="s">
        <v>976</v>
      </c>
      <c r="G1823" s="133">
        <v>1152</v>
      </c>
      <c r="H1823" s="132">
        <v>1995</v>
      </c>
      <c r="I1823" s="134">
        <v>40725</v>
      </c>
      <c r="J1823" s="135"/>
    </row>
    <row r="1824" spans="1:10" ht="16.5" customHeight="1" x14ac:dyDescent="0.25">
      <c r="A1824" s="130" t="s">
        <v>8669</v>
      </c>
      <c r="B1824" s="131" t="str">
        <f t="shared" si="28"/>
        <v>08282 - Facilities Management Greenhouse</v>
      </c>
      <c r="C1824" s="132" t="s">
        <v>2907</v>
      </c>
      <c r="D1824" s="132" t="s">
        <v>3003</v>
      </c>
      <c r="E1824" s="132" t="s">
        <v>3004</v>
      </c>
      <c r="F1824" s="132" t="s">
        <v>315</v>
      </c>
      <c r="G1824" s="133">
        <v>2496</v>
      </c>
      <c r="H1824" s="132">
        <v>1995</v>
      </c>
      <c r="I1824" s="134">
        <v>40725</v>
      </c>
      <c r="J1824" s="135"/>
    </row>
    <row r="1825" spans="1:10" ht="16.5" customHeight="1" x14ac:dyDescent="0.25">
      <c r="A1825" s="130" t="s">
        <v>8670</v>
      </c>
      <c r="B1825" s="131" t="str">
        <f t="shared" si="28"/>
        <v>08284 - Valley Farm Hay Storage</v>
      </c>
      <c r="C1825" s="132" t="s">
        <v>2907</v>
      </c>
      <c r="D1825" s="132" t="s">
        <v>3005</v>
      </c>
      <c r="E1825" s="132" t="s">
        <v>2943</v>
      </c>
      <c r="F1825" s="132" t="s">
        <v>315</v>
      </c>
      <c r="G1825" s="133">
        <v>3800</v>
      </c>
      <c r="H1825" s="132">
        <v>1950</v>
      </c>
      <c r="I1825" s="134">
        <v>40725</v>
      </c>
      <c r="J1825" s="135"/>
    </row>
    <row r="1826" spans="1:10" ht="16.5" customHeight="1" x14ac:dyDescent="0.25">
      <c r="A1826" s="130" t="s">
        <v>8671</v>
      </c>
      <c r="B1826" s="131" t="str">
        <f t="shared" si="28"/>
        <v>08414 - Burch Mann Home</v>
      </c>
      <c r="C1826" s="132" t="s">
        <v>2907</v>
      </c>
      <c r="D1826" s="132" t="s">
        <v>3006</v>
      </c>
      <c r="E1826" s="132" t="s">
        <v>3007</v>
      </c>
      <c r="F1826" s="132" t="s">
        <v>315</v>
      </c>
      <c r="G1826" s="133">
        <v>3829</v>
      </c>
      <c r="H1826" s="132">
        <v>1956</v>
      </c>
      <c r="I1826" s="134">
        <v>40725</v>
      </c>
      <c r="J1826" s="135"/>
    </row>
    <row r="1827" spans="1:10" ht="16.5" customHeight="1" x14ac:dyDescent="0.25">
      <c r="A1827" s="130" t="s">
        <v>8672</v>
      </c>
      <c r="B1827" s="131" t="str">
        <f t="shared" si="28"/>
        <v>08415 - Burch Mann Costume Building</v>
      </c>
      <c r="C1827" s="132" t="s">
        <v>2907</v>
      </c>
      <c r="D1827" s="132" t="s">
        <v>3008</v>
      </c>
      <c r="E1827" s="132" t="s">
        <v>3007</v>
      </c>
      <c r="F1827" s="132" t="s">
        <v>315</v>
      </c>
      <c r="G1827" s="133">
        <v>1500</v>
      </c>
      <c r="H1827" s="132">
        <v>1987</v>
      </c>
      <c r="I1827" s="134">
        <v>40725</v>
      </c>
      <c r="J1827" s="135"/>
    </row>
    <row r="1828" spans="1:10" ht="16.5" customHeight="1" x14ac:dyDescent="0.25">
      <c r="A1828" s="130" t="s">
        <v>8673</v>
      </c>
      <c r="B1828" s="131" t="str">
        <f t="shared" si="28"/>
        <v>08863 - Facilities Management Utilities</v>
      </c>
      <c r="C1828" s="132" t="s">
        <v>2907</v>
      </c>
      <c r="D1828" s="132" t="s">
        <v>3009</v>
      </c>
      <c r="E1828" s="132" t="s">
        <v>3010</v>
      </c>
      <c r="F1828" s="132" t="s">
        <v>315</v>
      </c>
      <c r="G1828" s="133">
        <v>4750</v>
      </c>
      <c r="H1828" s="132">
        <v>1998</v>
      </c>
      <c r="I1828" s="134">
        <v>40725</v>
      </c>
      <c r="J1828" s="135"/>
    </row>
    <row r="1829" spans="1:10" ht="16.5" customHeight="1" x14ac:dyDescent="0.25">
      <c r="A1829" s="130" t="s">
        <v>8674</v>
      </c>
      <c r="B1829" s="131" t="str">
        <f t="shared" si="28"/>
        <v>08864 - Head Start, Parowan</v>
      </c>
      <c r="C1829" s="132" t="s">
        <v>2907</v>
      </c>
      <c r="D1829" s="132" t="s">
        <v>3011</v>
      </c>
      <c r="E1829" s="132" t="s">
        <v>3012</v>
      </c>
      <c r="F1829" s="132" t="s">
        <v>307</v>
      </c>
      <c r="G1829" s="133">
        <v>1200</v>
      </c>
      <c r="H1829" s="132">
        <v>1998</v>
      </c>
      <c r="I1829" s="134">
        <v>40725</v>
      </c>
      <c r="J1829" s="135"/>
    </row>
    <row r="1830" spans="1:10" ht="16.5" customHeight="1" x14ac:dyDescent="0.25">
      <c r="A1830" s="130" t="s">
        <v>8675</v>
      </c>
      <c r="B1830" s="131" t="str">
        <f t="shared" si="28"/>
        <v>08878 - J D &amp; Alice C Harris Center-East Wing</v>
      </c>
      <c r="C1830" s="132" t="s">
        <v>2907</v>
      </c>
      <c r="D1830" s="132" t="s">
        <v>3013</v>
      </c>
      <c r="E1830" s="132" t="s">
        <v>3014</v>
      </c>
      <c r="F1830" s="132" t="s">
        <v>315</v>
      </c>
      <c r="G1830" s="133">
        <v>3752</v>
      </c>
      <c r="H1830" s="132">
        <v>1995</v>
      </c>
      <c r="I1830" s="134">
        <v>40725</v>
      </c>
      <c r="J1830" s="135"/>
    </row>
    <row r="1831" spans="1:10" ht="16.5" customHeight="1" x14ac:dyDescent="0.25">
      <c r="A1831" s="130" t="s">
        <v>8676</v>
      </c>
      <c r="B1831" s="131" t="str">
        <f t="shared" si="28"/>
        <v>09275 - Lundgren Home</v>
      </c>
      <c r="C1831" s="132" t="s">
        <v>2907</v>
      </c>
      <c r="D1831" s="132" t="s">
        <v>3015</v>
      </c>
      <c r="E1831" s="132" t="s">
        <v>3016</v>
      </c>
      <c r="F1831" s="132" t="s">
        <v>315</v>
      </c>
      <c r="G1831" s="133">
        <v>3491</v>
      </c>
      <c r="H1831" s="132">
        <v>1954</v>
      </c>
      <c r="I1831" s="134">
        <v>40725</v>
      </c>
      <c r="J1831" s="135"/>
    </row>
    <row r="1832" spans="1:10" ht="16.5" customHeight="1" x14ac:dyDescent="0.25">
      <c r="A1832" s="130" t="s">
        <v>8677</v>
      </c>
      <c r="B1832" s="131" t="str">
        <f t="shared" si="28"/>
        <v>09276 - Lundgren Garage</v>
      </c>
      <c r="C1832" s="132" t="s">
        <v>2907</v>
      </c>
      <c r="D1832" s="132" t="s">
        <v>3017</v>
      </c>
      <c r="E1832" s="132" t="s">
        <v>3016</v>
      </c>
      <c r="F1832" s="132" t="s">
        <v>315</v>
      </c>
      <c r="G1832" s="133">
        <v>625</v>
      </c>
      <c r="H1832" s="132">
        <v>1970</v>
      </c>
      <c r="I1832" s="134">
        <v>40725</v>
      </c>
      <c r="J1832" s="135"/>
    </row>
    <row r="1833" spans="1:10" ht="16.5" customHeight="1" x14ac:dyDescent="0.25">
      <c r="A1833" s="130" t="s">
        <v>8678</v>
      </c>
      <c r="B1833" s="131" t="str">
        <f t="shared" si="28"/>
        <v>09279 - J L Sorenson PE Building</v>
      </c>
      <c r="C1833" s="132" t="s">
        <v>2907</v>
      </c>
      <c r="D1833" s="132" t="s">
        <v>3018</v>
      </c>
      <c r="E1833" s="132" t="s">
        <v>3019</v>
      </c>
      <c r="F1833" s="132" t="s">
        <v>315</v>
      </c>
      <c r="G1833" s="133">
        <v>138358</v>
      </c>
      <c r="H1833" s="132">
        <v>2000</v>
      </c>
      <c r="I1833" s="134">
        <v>40725</v>
      </c>
      <c r="J1833" s="135"/>
    </row>
    <row r="1834" spans="1:10" ht="16.5" customHeight="1" x14ac:dyDescent="0.25">
      <c r="A1834" s="130" t="s">
        <v>8679</v>
      </c>
      <c r="B1834" s="131" t="str">
        <f t="shared" si="28"/>
        <v>09280 - Facilities Management Equipment Storage Building</v>
      </c>
      <c r="C1834" s="132" t="s">
        <v>2907</v>
      </c>
      <c r="D1834" s="132" t="s">
        <v>3020</v>
      </c>
      <c r="E1834" s="132" t="s">
        <v>3021</v>
      </c>
      <c r="F1834" s="132" t="s">
        <v>315</v>
      </c>
      <c r="G1834" s="133">
        <v>3405</v>
      </c>
      <c r="H1834" s="132">
        <v>2000</v>
      </c>
      <c r="I1834" s="134">
        <v>40725</v>
      </c>
      <c r="J1834" s="135"/>
    </row>
    <row r="1835" spans="1:10" ht="16.5" customHeight="1" x14ac:dyDescent="0.25">
      <c r="A1835" s="130" t="s">
        <v>8680</v>
      </c>
      <c r="B1835" s="131" t="str">
        <f t="shared" si="28"/>
        <v>09330 - Bradshaw Home</v>
      </c>
      <c r="C1835" s="132" t="s">
        <v>2907</v>
      </c>
      <c r="D1835" s="132" t="s">
        <v>3022</v>
      </c>
      <c r="E1835" s="132" t="s">
        <v>3023</v>
      </c>
      <c r="F1835" s="132" t="s">
        <v>315</v>
      </c>
      <c r="G1835" s="133">
        <v>6070</v>
      </c>
      <c r="H1835" s="132">
        <v>1965</v>
      </c>
      <c r="I1835" s="134">
        <v>40725</v>
      </c>
      <c r="J1835" s="135"/>
    </row>
    <row r="1836" spans="1:10" ht="16.5" customHeight="1" x14ac:dyDescent="0.25">
      <c r="A1836" s="130" t="s">
        <v>8681</v>
      </c>
      <c r="B1836" s="131" t="str">
        <f t="shared" si="28"/>
        <v>09705 - Eccles Living Learning Center-A</v>
      </c>
      <c r="C1836" s="132" t="s">
        <v>2907</v>
      </c>
      <c r="D1836" s="132" t="s">
        <v>3024</v>
      </c>
      <c r="E1836" s="132" t="s">
        <v>3025</v>
      </c>
      <c r="F1836" s="132" t="s">
        <v>315</v>
      </c>
      <c r="G1836" s="133">
        <v>26150</v>
      </c>
      <c r="H1836" s="132">
        <v>2004</v>
      </c>
      <c r="I1836" s="134">
        <v>40725</v>
      </c>
      <c r="J1836" s="135"/>
    </row>
    <row r="1837" spans="1:10" ht="16.5" customHeight="1" x14ac:dyDescent="0.25">
      <c r="A1837" s="130" t="s">
        <v>8682</v>
      </c>
      <c r="B1837" s="131" t="str">
        <f t="shared" si="28"/>
        <v>09706 - Eccles Living Learning Center-B</v>
      </c>
      <c r="C1837" s="132" t="s">
        <v>2907</v>
      </c>
      <c r="D1837" s="132" t="s">
        <v>3026</v>
      </c>
      <c r="E1837" s="132" t="s">
        <v>3027</v>
      </c>
      <c r="F1837" s="132" t="s">
        <v>315</v>
      </c>
      <c r="G1837" s="133">
        <v>35145</v>
      </c>
      <c r="H1837" s="132">
        <v>2004</v>
      </c>
      <c r="I1837" s="134">
        <v>40725</v>
      </c>
      <c r="J1837" s="135"/>
    </row>
    <row r="1838" spans="1:10" ht="16.5" customHeight="1" x14ac:dyDescent="0.25">
      <c r="A1838" s="130" t="s">
        <v>8683</v>
      </c>
      <c r="B1838" s="131" t="str">
        <f t="shared" si="28"/>
        <v>09707 - Eccles Living Learning Center-C</v>
      </c>
      <c r="C1838" s="132" t="s">
        <v>2907</v>
      </c>
      <c r="D1838" s="132" t="s">
        <v>3028</v>
      </c>
      <c r="E1838" s="132" t="s">
        <v>3029</v>
      </c>
      <c r="F1838" s="132" t="s">
        <v>315</v>
      </c>
      <c r="G1838" s="133">
        <v>46645</v>
      </c>
      <c r="H1838" s="132">
        <v>2004</v>
      </c>
      <c r="I1838" s="134">
        <v>40725</v>
      </c>
      <c r="J1838" s="135"/>
    </row>
    <row r="1839" spans="1:10" ht="16.5" customHeight="1" x14ac:dyDescent="0.25">
      <c r="A1839" s="130" t="s">
        <v>8684</v>
      </c>
      <c r="B1839" s="131" t="str">
        <f t="shared" si="28"/>
        <v>09708 - USF Scenery Shop Bulldog Road</v>
      </c>
      <c r="C1839" s="132" t="s">
        <v>2907</v>
      </c>
      <c r="D1839" s="132" t="s">
        <v>3030</v>
      </c>
      <c r="E1839" s="132" t="s">
        <v>3031</v>
      </c>
      <c r="F1839" s="132" t="s">
        <v>315</v>
      </c>
      <c r="G1839" s="133">
        <v>11750</v>
      </c>
      <c r="H1839" s="132">
        <v>1997</v>
      </c>
      <c r="I1839" s="134">
        <v>40725</v>
      </c>
      <c r="J1839" s="135"/>
    </row>
    <row r="1840" spans="1:10" ht="16.5" customHeight="1" x14ac:dyDescent="0.25">
      <c r="A1840" s="130" t="s">
        <v>8685</v>
      </c>
      <c r="B1840" s="131" t="str">
        <f t="shared" si="28"/>
        <v>09709 - USF Movable Tent Bulldog Road</v>
      </c>
      <c r="C1840" s="132" t="s">
        <v>2907</v>
      </c>
      <c r="D1840" s="132" t="s">
        <v>3032</v>
      </c>
      <c r="E1840" s="132" t="s">
        <v>3031</v>
      </c>
      <c r="F1840" s="132" t="s">
        <v>315</v>
      </c>
      <c r="G1840" s="133">
        <v>3600</v>
      </c>
      <c r="H1840" s="132">
        <v>2003</v>
      </c>
      <c r="I1840" s="134">
        <v>40725</v>
      </c>
      <c r="J1840" s="135"/>
    </row>
    <row r="1841" spans="1:10" ht="16.5" customHeight="1" x14ac:dyDescent="0.25">
      <c r="A1841" s="130" t="s">
        <v>8686</v>
      </c>
      <c r="B1841" s="131" t="str">
        <f t="shared" si="28"/>
        <v>10864 - Ponderosa Apartments</v>
      </c>
      <c r="C1841" s="132" t="s">
        <v>2907</v>
      </c>
      <c r="D1841" s="132" t="s">
        <v>3033</v>
      </c>
      <c r="E1841" s="132" t="s">
        <v>3034</v>
      </c>
      <c r="F1841" s="132" t="s">
        <v>315</v>
      </c>
      <c r="G1841" s="133">
        <v>9746</v>
      </c>
      <c r="H1841" s="132">
        <v>1968</v>
      </c>
      <c r="I1841" s="134">
        <v>40725</v>
      </c>
      <c r="J1841" s="135"/>
    </row>
    <row r="1842" spans="1:10" ht="16.5" customHeight="1" x14ac:dyDescent="0.25">
      <c r="A1842" s="130" t="s">
        <v>8687</v>
      </c>
      <c r="B1842" s="131" t="str">
        <f t="shared" si="28"/>
        <v>10978 - Emma Eccles Jones Education Building</v>
      </c>
      <c r="C1842" s="132" t="s">
        <v>2907</v>
      </c>
      <c r="D1842" s="132" t="s">
        <v>3035</v>
      </c>
      <c r="E1842" s="132" t="s">
        <v>3036</v>
      </c>
      <c r="F1842" s="132" t="s">
        <v>315</v>
      </c>
      <c r="G1842" s="133">
        <v>36731</v>
      </c>
      <c r="H1842" s="132">
        <v>2007</v>
      </c>
      <c r="I1842" s="134">
        <v>40725</v>
      </c>
      <c r="J1842" s="135"/>
    </row>
    <row r="1843" spans="1:10" ht="16.5" customHeight="1" x14ac:dyDescent="0.25">
      <c r="A1843" s="130" t="s">
        <v>8688</v>
      </c>
      <c r="B1843" s="131" t="str">
        <f t="shared" si="28"/>
        <v>12376 - Carter Carillon Bell Tower</v>
      </c>
      <c r="C1843" s="132" t="s">
        <v>2907</v>
      </c>
      <c r="D1843" s="132" t="s">
        <v>3037</v>
      </c>
      <c r="E1843" s="132" t="s">
        <v>3038</v>
      </c>
      <c r="F1843" s="132" t="s">
        <v>315</v>
      </c>
      <c r="G1843" s="133">
        <v>2000</v>
      </c>
      <c r="H1843" s="132">
        <v>2007</v>
      </c>
      <c r="I1843" s="134">
        <v>40725</v>
      </c>
      <c r="J1843" s="135"/>
    </row>
    <row r="1844" spans="1:10" ht="16.5" customHeight="1" x14ac:dyDescent="0.25">
      <c r="A1844" s="130" t="s">
        <v>8689</v>
      </c>
      <c r="B1844" s="131" t="str">
        <f t="shared" si="28"/>
        <v>12713 - USF Prop Storage Bulldog Road</v>
      </c>
      <c r="C1844" s="132" t="s">
        <v>2907</v>
      </c>
      <c r="D1844" s="132" t="s">
        <v>3039</v>
      </c>
      <c r="E1844" s="132" t="s">
        <v>3031</v>
      </c>
      <c r="F1844" s="132" t="s">
        <v>315</v>
      </c>
      <c r="G1844" s="133">
        <v>6000</v>
      </c>
      <c r="H1844" s="132">
        <v>2009</v>
      </c>
      <c r="I1844" s="134">
        <v>40725</v>
      </c>
      <c r="J1844" s="135"/>
    </row>
    <row r="1845" spans="1:10" ht="16.5" customHeight="1" x14ac:dyDescent="0.25">
      <c r="A1845" s="130" t="s">
        <v>8690</v>
      </c>
      <c r="B1845" s="131" t="str">
        <f t="shared" si="28"/>
        <v>12742 - Center for Health &amp; Molecular Studies</v>
      </c>
      <c r="C1845" s="132" t="s">
        <v>2907</v>
      </c>
      <c r="D1845" s="132" t="s">
        <v>3040</v>
      </c>
      <c r="E1845" s="132" t="s">
        <v>2962</v>
      </c>
      <c r="F1845" s="132" t="s">
        <v>315</v>
      </c>
      <c r="G1845" s="133">
        <v>48442</v>
      </c>
      <c r="H1845" s="132">
        <v>2011</v>
      </c>
      <c r="I1845" s="134">
        <v>40725</v>
      </c>
      <c r="J1845" s="135"/>
    </row>
    <row r="1846" spans="1:10" ht="16.5" customHeight="1" x14ac:dyDescent="0.25">
      <c r="A1846" s="130" t="s">
        <v>8691</v>
      </c>
      <c r="B1846" s="131" t="str">
        <f t="shared" si="28"/>
        <v>14098 - Cedar Hall North</v>
      </c>
      <c r="C1846" s="132" t="s">
        <v>2907</v>
      </c>
      <c r="D1846" s="132" t="s">
        <v>3041</v>
      </c>
      <c r="E1846" s="132" t="s">
        <v>3042</v>
      </c>
      <c r="F1846" s="132" t="s">
        <v>315</v>
      </c>
      <c r="G1846" s="133">
        <v>32651</v>
      </c>
      <c r="H1846" s="132">
        <v>2009</v>
      </c>
      <c r="I1846" s="134">
        <v>40725</v>
      </c>
      <c r="J1846" s="135"/>
    </row>
    <row r="1847" spans="1:10" ht="16.5" customHeight="1" x14ac:dyDescent="0.25">
      <c r="A1847" s="130" t="s">
        <v>8692</v>
      </c>
      <c r="B1847" s="131" t="str">
        <f t="shared" si="28"/>
        <v>14099 - Facilities Management Administration</v>
      </c>
      <c r="C1847" s="132" t="s">
        <v>2907</v>
      </c>
      <c r="D1847" s="132" t="s">
        <v>3043</v>
      </c>
      <c r="E1847" s="132" t="s">
        <v>3044</v>
      </c>
      <c r="F1847" s="132" t="s">
        <v>315</v>
      </c>
      <c r="G1847" s="133">
        <v>4160</v>
      </c>
      <c r="H1847" s="132">
        <v>2009</v>
      </c>
      <c r="I1847" s="134">
        <v>40725</v>
      </c>
      <c r="J1847" s="135"/>
    </row>
    <row r="1848" spans="1:10" ht="16.5" customHeight="1" x14ac:dyDescent="0.25">
      <c r="A1848" s="130" t="s">
        <v>8693</v>
      </c>
      <c r="B1848" s="131" t="str">
        <f t="shared" si="28"/>
        <v>16072 - Chamberlain Home</v>
      </c>
      <c r="C1848" s="132" t="s">
        <v>2907</v>
      </c>
      <c r="D1848" s="132" t="s">
        <v>3045</v>
      </c>
      <c r="E1848" s="132" t="s">
        <v>3046</v>
      </c>
      <c r="F1848" s="132" t="s">
        <v>315</v>
      </c>
      <c r="G1848" s="133">
        <v>3200</v>
      </c>
      <c r="H1848" s="132">
        <v>1940</v>
      </c>
      <c r="I1848" s="134">
        <v>40725</v>
      </c>
      <c r="J1848" s="135"/>
    </row>
    <row r="1849" spans="1:10" ht="16.5" customHeight="1" x14ac:dyDescent="0.25">
      <c r="A1849" s="130" t="s">
        <v>8694</v>
      </c>
      <c r="B1849" s="131" t="str">
        <f t="shared" si="28"/>
        <v>16073 - Outdoor Pathways Center (OPC)</v>
      </c>
      <c r="C1849" s="132" t="s">
        <v>2907</v>
      </c>
      <c r="D1849" s="132" t="s">
        <v>3047</v>
      </c>
      <c r="E1849" s="132" t="s">
        <v>3048</v>
      </c>
      <c r="F1849" s="132" t="s">
        <v>315</v>
      </c>
      <c r="G1849" s="133">
        <v>5000</v>
      </c>
      <c r="H1849" s="132">
        <v>1926</v>
      </c>
      <c r="I1849" s="134">
        <v>40724</v>
      </c>
      <c r="J1849" s="135"/>
    </row>
    <row r="1850" spans="1:10" ht="16.5" customHeight="1" x14ac:dyDescent="0.25">
      <c r="A1850" s="130" t="s">
        <v>8695</v>
      </c>
      <c r="B1850" s="131" t="str">
        <f t="shared" si="28"/>
        <v>16363 - SUU PD</v>
      </c>
      <c r="C1850" s="132" t="s">
        <v>2907</v>
      </c>
      <c r="D1850" s="132" t="s">
        <v>3049</v>
      </c>
      <c r="E1850" s="132" t="s">
        <v>3050</v>
      </c>
      <c r="F1850" s="132" t="s">
        <v>315</v>
      </c>
      <c r="G1850" s="133">
        <v>4624</v>
      </c>
      <c r="H1850" s="132">
        <v>1952</v>
      </c>
      <c r="I1850" s="134">
        <v>40725</v>
      </c>
      <c r="J1850" s="135"/>
    </row>
    <row r="1851" spans="1:10" ht="16.5" customHeight="1" x14ac:dyDescent="0.25">
      <c r="A1851" s="130" t="s">
        <v>8696</v>
      </c>
      <c r="B1851" s="131" t="str">
        <f t="shared" si="28"/>
        <v>17101 - USF Facilities Storage Bulldog Road</v>
      </c>
      <c r="C1851" s="132" t="s">
        <v>2907</v>
      </c>
      <c r="D1851" s="132" t="s">
        <v>3051</v>
      </c>
      <c r="E1851" s="132" t="s">
        <v>3031</v>
      </c>
      <c r="F1851" s="132" t="s">
        <v>315</v>
      </c>
      <c r="G1851" s="133">
        <v>6000</v>
      </c>
      <c r="H1851" s="132">
        <v>1999</v>
      </c>
      <c r="I1851" s="134">
        <v>41456</v>
      </c>
      <c r="J1851" s="135"/>
    </row>
    <row r="1852" spans="1:10" ht="16.5" customHeight="1" x14ac:dyDescent="0.25">
      <c r="A1852" s="130" t="s">
        <v>8697</v>
      </c>
      <c r="B1852" s="131" t="str">
        <f t="shared" si="28"/>
        <v>17102 - Management Equipment Storage (South)</v>
      </c>
      <c r="C1852" s="132" t="s">
        <v>2907</v>
      </c>
      <c r="D1852" s="132" t="s">
        <v>3052</v>
      </c>
      <c r="E1852" s="132" t="s">
        <v>3053</v>
      </c>
      <c r="F1852" s="132" t="s">
        <v>315</v>
      </c>
      <c r="G1852" s="133">
        <v>6990</v>
      </c>
      <c r="H1852" s="132">
        <v>2013</v>
      </c>
      <c r="I1852" s="134">
        <v>41456</v>
      </c>
      <c r="J1852" s="135"/>
    </row>
    <row r="1853" spans="1:10" ht="16.5" customHeight="1" x14ac:dyDescent="0.25">
      <c r="A1853" s="130" t="s">
        <v>8698</v>
      </c>
      <c r="B1853" s="131" t="str">
        <f t="shared" si="28"/>
        <v>17436 - Valley Farm Arena Covering</v>
      </c>
      <c r="C1853" s="132" t="s">
        <v>2907</v>
      </c>
      <c r="D1853" s="132" t="s">
        <v>3054</v>
      </c>
      <c r="E1853" s="132" t="s">
        <v>2939</v>
      </c>
      <c r="F1853" s="132" t="s">
        <v>315</v>
      </c>
      <c r="G1853" s="133">
        <v>20000</v>
      </c>
      <c r="H1853" s="132">
        <v>2014</v>
      </c>
      <c r="I1853" s="134">
        <v>41884</v>
      </c>
      <c r="J1853" s="135"/>
    </row>
    <row r="1854" spans="1:10" ht="16.5" customHeight="1" x14ac:dyDescent="0.25">
      <c r="A1854" s="130" t="s">
        <v>8699</v>
      </c>
      <c r="B1854" s="131" t="str">
        <f t="shared" si="28"/>
        <v>17754 - Windsor Court</v>
      </c>
      <c r="C1854" s="132" t="s">
        <v>2907</v>
      </c>
      <c r="D1854" s="132" t="s">
        <v>3055</v>
      </c>
      <c r="E1854" s="132" t="s">
        <v>3056</v>
      </c>
      <c r="F1854" s="132" t="s">
        <v>315</v>
      </c>
      <c r="G1854" s="133">
        <v>34425</v>
      </c>
      <c r="H1854" s="132">
        <v>1966</v>
      </c>
      <c r="I1854" s="134">
        <v>42261</v>
      </c>
      <c r="J1854" s="135"/>
    </row>
    <row r="1855" spans="1:10" ht="16.5" customHeight="1" x14ac:dyDescent="0.25">
      <c r="A1855" s="130" t="s">
        <v>8700</v>
      </c>
      <c r="B1855" s="131" t="str">
        <f t="shared" si="28"/>
        <v>17842 - SUU New Business Building</v>
      </c>
      <c r="C1855" s="132" t="s">
        <v>2907</v>
      </c>
      <c r="D1855" s="132" t="s">
        <v>3057</v>
      </c>
      <c r="E1855" s="132" t="s">
        <v>3058</v>
      </c>
      <c r="F1855" s="132" t="s">
        <v>315</v>
      </c>
      <c r="G1855" s="133">
        <v>41461</v>
      </c>
      <c r="H1855" s="132">
        <v>2018</v>
      </c>
      <c r="I1855" s="134">
        <v>42898</v>
      </c>
      <c r="J1855" s="135"/>
    </row>
    <row r="1856" spans="1:10" ht="16.5" customHeight="1" x14ac:dyDescent="0.25">
      <c r="A1856" s="130" t="s">
        <v>8701</v>
      </c>
      <c r="B1856" s="131" t="str">
        <f t="shared" si="28"/>
        <v>17853 - Southern Utah Museum of Art (SUMA)</v>
      </c>
      <c r="C1856" s="132" t="s">
        <v>2907</v>
      </c>
      <c r="D1856" s="132" t="s">
        <v>3059</v>
      </c>
      <c r="E1856" s="132" t="s">
        <v>3060</v>
      </c>
      <c r="F1856" s="132" t="s">
        <v>315</v>
      </c>
      <c r="G1856" s="133">
        <v>18000</v>
      </c>
      <c r="H1856" s="132">
        <v>2016</v>
      </c>
      <c r="I1856" s="134">
        <v>42534</v>
      </c>
      <c r="J1856" s="135"/>
    </row>
    <row r="1857" spans="1:10" ht="16.5" customHeight="1" x14ac:dyDescent="0.25">
      <c r="A1857" s="130" t="s">
        <v>8702</v>
      </c>
      <c r="B1857" s="131" t="str">
        <f t="shared" si="28"/>
        <v>18007 - SUU Aviation Hangar #1</v>
      </c>
      <c r="C1857" s="132" t="s">
        <v>2907</v>
      </c>
      <c r="D1857" s="132" t="s">
        <v>3061</v>
      </c>
      <c r="E1857" s="132" t="s">
        <v>3062</v>
      </c>
      <c r="F1857" s="132" t="s">
        <v>315</v>
      </c>
      <c r="G1857" s="133">
        <v>18000</v>
      </c>
      <c r="H1857" s="132">
        <v>2008</v>
      </c>
      <c r="I1857" s="134">
        <v>42601</v>
      </c>
      <c r="J1857" s="135"/>
    </row>
    <row r="1858" spans="1:10" ht="16.5" customHeight="1" x14ac:dyDescent="0.25">
      <c r="A1858" s="130" t="s">
        <v>8703</v>
      </c>
      <c r="B1858" s="131" t="str">
        <f t="shared" si="28"/>
        <v>18008 - SUU Aviation Hangar #2</v>
      </c>
      <c r="C1858" s="132" t="s">
        <v>2907</v>
      </c>
      <c r="D1858" s="132" t="s">
        <v>3063</v>
      </c>
      <c r="E1858" s="132" t="s">
        <v>3064</v>
      </c>
      <c r="F1858" s="132" t="s">
        <v>315</v>
      </c>
      <c r="G1858" s="133">
        <v>7816</v>
      </c>
      <c r="H1858" s="132">
        <v>2008</v>
      </c>
      <c r="I1858" s="134">
        <v>42601</v>
      </c>
      <c r="J1858" s="135"/>
    </row>
    <row r="1859" spans="1:10" ht="16.5" customHeight="1" x14ac:dyDescent="0.25">
      <c r="A1859" s="130" t="s">
        <v>8704</v>
      </c>
      <c r="B1859" s="131" t="str">
        <f t="shared" si="28"/>
        <v>18009 - SUU Aviation Matheson Annex</v>
      </c>
      <c r="C1859" s="132" t="s">
        <v>2907</v>
      </c>
      <c r="D1859" s="132" t="s">
        <v>3065</v>
      </c>
      <c r="E1859" s="132" t="s">
        <v>3066</v>
      </c>
      <c r="F1859" s="132" t="s">
        <v>315</v>
      </c>
      <c r="G1859" s="133">
        <v>2760</v>
      </c>
      <c r="H1859" s="132">
        <v>2001</v>
      </c>
      <c r="I1859" s="134">
        <v>42601</v>
      </c>
      <c r="J1859" s="135"/>
    </row>
    <row r="1860" spans="1:10" ht="16.5" customHeight="1" x14ac:dyDescent="0.25">
      <c r="A1860" s="130" t="s">
        <v>8705</v>
      </c>
      <c r="B1860" s="131" t="str">
        <f t="shared" ref="B1860:B1923" si="29">_xlfn.CONCAT(A1860," - ",D1860)</f>
        <v>18010 - SUU Aviation Hangar #4</v>
      </c>
      <c r="C1860" s="132" t="s">
        <v>2907</v>
      </c>
      <c r="D1860" s="132" t="s">
        <v>3067</v>
      </c>
      <c r="E1860" s="132" t="s">
        <v>3068</v>
      </c>
      <c r="F1860" s="132" t="s">
        <v>315</v>
      </c>
      <c r="G1860" s="133">
        <v>2856</v>
      </c>
      <c r="H1860" s="132">
        <v>2003</v>
      </c>
      <c r="I1860" s="134">
        <v>43588</v>
      </c>
      <c r="J1860" s="135"/>
    </row>
    <row r="1861" spans="1:10" ht="16.5" customHeight="1" x14ac:dyDescent="0.25">
      <c r="A1861" s="130" t="s">
        <v>8706</v>
      </c>
      <c r="B1861" s="131" t="str">
        <f t="shared" si="29"/>
        <v>18095 - SUU Aviation Hangar #3</v>
      </c>
      <c r="C1861" s="132" t="s">
        <v>2907</v>
      </c>
      <c r="D1861" s="132" t="s">
        <v>3069</v>
      </c>
      <c r="E1861" s="132" t="s">
        <v>3070</v>
      </c>
      <c r="F1861" s="132" t="s">
        <v>315</v>
      </c>
      <c r="G1861" s="133">
        <v>7819</v>
      </c>
      <c r="H1861" s="132">
        <v>2007</v>
      </c>
      <c r="I1861" s="134">
        <v>42879</v>
      </c>
      <c r="J1861" s="135"/>
    </row>
    <row r="1862" spans="1:10" ht="16.5" customHeight="1" x14ac:dyDescent="0.25">
      <c r="A1862" s="130" t="s">
        <v>8707</v>
      </c>
      <c r="B1862" s="131" t="str">
        <f t="shared" si="29"/>
        <v>18147 - Softball Field/Dugouts</v>
      </c>
      <c r="C1862" s="132" t="s">
        <v>2907</v>
      </c>
      <c r="D1862" s="132" t="s">
        <v>3071</v>
      </c>
      <c r="E1862" s="132" t="s">
        <v>3072</v>
      </c>
      <c r="F1862" s="132" t="s">
        <v>315</v>
      </c>
      <c r="G1862" s="133">
        <v>600</v>
      </c>
      <c r="H1862" s="132">
        <v>1995</v>
      </c>
      <c r="I1862" s="134">
        <v>42898</v>
      </c>
      <c r="J1862" s="135"/>
    </row>
    <row r="1863" spans="1:10" ht="16.5" customHeight="1" x14ac:dyDescent="0.25">
      <c r="A1863" s="130" t="s">
        <v>8708</v>
      </c>
      <c r="B1863" s="131" t="str">
        <f t="shared" si="29"/>
        <v>18362 - SUU Sports Performance Center</v>
      </c>
      <c r="C1863" s="132" t="s">
        <v>2907</v>
      </c>
      <c r="D1863" s="132" t="s">
        <v>3073</v>
      </c>
      <c r="E1863" s="132" t="s">
        <v>3074</v>
      </c>
      <c r="F1863" s="132" t="s">
        <v>315</v>
      </c>
      <c r="G1863" s="133">
        <v>9120</v>
      </c>
      <c r="H1863" s="132">
        <v>2018</v>
      </c>
      <c r="I1863" s="134">
        <v>43312</v>
      </c>
      <c r="J1863" s="135"/>
    </row>
    <row r="1864" spans="1:10" ht="16.5" customHeight="1" x14ac:dyDescent="0.25">
      <c r="A1864" s="130" t="s">
        <v>8709</v>
      </c>
      <c r="B1864" s="131" t="str">
        <f t="shared" si="29"/>
        <v>18405 - Founders Hall</v>
      </c>
      <c r="C1864" s="132" t="s">
        <v>2907</v>
      </c>
      <c r="D1864" s="132" t="s">
        <v>3075</v>
      </c>
      <c r="E1864" s="132" t="s">
        <v>3076</v>
      </c>
      <c r="F1864" s="132" t="s">
        <v>315</v>
      </c>
      <c r="G1864" s="133">
        <v>79136</v>
      </c>
      <c r="H1864" s="132">
        <v>2018</v>
      </c>
      <c r="I1864" s="134">
        <v>43244</v>
      </c>
      <c r="J1864" s="135"/>
    </row>
    <row r="1865" spans="1:10" ht="16.5" customHeight="1" x14ac:dyDescent="0.25">
      <c r="A1865" s="130" t="s">
        <v>8710</v>
      </c>
      <c r="B1865" s="131" t="str">
        <f t="shared" si="29"/>
        <v>18495 - Cedar Hall South</v>
      </c>
      <c r="C1865" s="132" t="s">
        <v>2907</v>
      </c>
      <c r="D1865" s="132" t="s">
        <v>3077</v>
      </c>
      <c r="E1865" s="132" t="s">
        <v>3042</v>
      </c>
      <c r="F1865" s="132" t="s">
        <v>315</v>
      </c>
      <c r="G1865" s="133">
        <v>32651</v>
      </c>
      <c r="H1865" s="132">
        <v>2009</v>
      </c>
      <c r="I1865" s="134">
        <v>40725</v>
      </c>
      <c r="J1865" s="135"/>
    </row>
    <row r="1866" spans="1:10" ht="16.5" customHeight="1" x14ac:dyDescent="0.25">
      <c r="A1866" s="130" t="s">
        <v>8711</v>
      </c>
      <c r="B1866" s="131" t="str">
        <f t="shared" si="29"/>
        <v>18499 - Warthen Home</v>
      </c>
      <c r="C1866" s="132" t="s">
        <v>2907</v>
      </c>
      <c r="D1866" s="132" t="s">
        <v>3078</v>
      </c>
      <c r="E1866" s="132" t="s">
        <v>3079</v>
      </c>
      <c r="F1866" s="132" t="s">
        <v>315</v>
      </c>
      <c r="G1866" s="133">
        <v>5207</v>
      </c>
      <c r="H1866" s="132">
        <v>1979</v>
      </c>
      <c r="I1866" s="134">
        <v>43313</v>
      </c>
      <c r="J1866" s="135"/>
    </row>
    <row r="1867" spans="1:10" ht="16.5" customHeight="1" x14ac:dyDescent="0.25">
      <c r="A1867" s="130" t="s">
        <v>8712</v>
      </c>
      <c r="B1867" s="131" t="str">
        <f t="shared" si="29"/>
        <v>18666 - Valley Farm Restroom Building</v>
      </c>
      <c r="C1867" s="132" t="s">
        <v>2907</v>
      </c>
      <c r="D1867" s="132" t="s">
        <v>3080</v>
      </c>
      <c r="E1867" s="132" t="s">
        <v>2939</v>
      </c>
      <c r="F1867" s="132" t="s">
        <v>315</v>
      </c>
      <c r="G1867" s="133">
        <v>500</v>
      </c>
      <c r="H1867" s="132">
        <v>2018</v>
      </c>
      <c r="I1867" s="134">
        <v>43634</v>
      </c>
      <c r="J1867" s="135"/>
    </row>
    <row r="1868" spans="1:10" ht="16.5" customHeight="1" x14ac:dyDescent="0.25">
      <c r="A1868" s="130" t="s">
        <v>8713</v>
      </c>
      <c r="B1868" s="131" t="str">
        <f t="shared" si="29"/>
        <v>18667 - SUU Dome Home</v>
      </c>
      <c r="C1868" s="132" t="s">
        <v>2907</v>
      </c>
      <c r="D1868" s="132" t="s">
        <v>3081</v>
      </c>
      <c r="E1868" s="132" t="s">
        <v>3082</v>
      </c>
      <c r="F1868" s="132" t="s">
        <v>315</v>
      </c>
      <c r="G1868" s="133">
        <v>1956</v>
      </c>
      <c r="H1868" s="132">
        <v>2010</v>
      </c>
      <c r="I1868" s="134">
        <v>43634</v>
      </c>
      <c r="J1868" s="135"/>
    </row>
    <row r="1869" spans="1:10" ht="16.5" customHeight="1" x14ac:dyDescent="0.25">
      <c r="A1869" s="130" t="s">
        <v>8714</v>
      </c>
      <c r="B1869" s="131" t="str">
        <f t="shared" si="29"/>
        <v>18810 - USF Clock Tower</v>
      </c>
      <c r="C1869" s="132" t="s">
        <v>2907</v>
      </c>
      <c r="D1869" s="132" t="s">
        <v>3083</v>
      </c>
      <c r="E1869" s="132" t="s">
        <v>3084</v>
      </c>
      <c r="F1869" s="132" t="s">
        <v>315</v>
      </c>
      <c r="G1869" s="133">
        <v>64</v>
      </c>
      <c r="H1869" s="132">
        <v>2019</v>
      </c>
      <c r="I1869" s="134">
        <v>43934</v>
      </c>
      <c r="J1869" s="135"/>
    </row>
    <row r="1870" spans="1:10" ht="16.5" customHeight="1" x14ac:dyDescent="0.25">
      <c r="A1870" s="130" t="s">
        <v>8715</v>
      </c>
      <c r="B1870" s="131" t="str">
        <f t="shared" si="29"/>
        <v>18887 - SUU Aviation Hangar #5</v>
      </c>
      <c r="C1870" s="132" t="s">
        <v>2907</v>
      </c>
      <c r="D1870" s="132" t="s">
        <v>3085</v>
      </c>
      <c r="E1870" s="132" t="s">
        <v>3086</v>
      </c>
      <c r="F1870" s="132" t="s">
        <v>315</v>
      </c>
      <c r="G1870" s="133">
        <v>18887</v>
      </c>
      <c r="H1870" s="132">
        <v>2003</v>
      </c>
      <c r="I1870" s="134">
        <v>44070</v>
      </c>
      <c r="J1870" s="135"/>
    </row>
    <row r="1871" spans="1:10" ht="16.5" customHeight="1" x14ac:dyDescent="0.25">
      <c r="A1871" s="130" t="s">
        <v>8716</v>
      </c>
      <c r="B1871" s="131" t="str">
        <f t="shared" si="29"/>
        <v>18964 - USF Sweet Shoppe</v>
      </c>
      <c r="C1871" s="132" t="s">
        <v>2907</v>
      </c>
      <c r="D1871" s="132" t="s">
        <v>3087</v>
      </c>
      <c r="E1871" s="132" t="s">
        <v>3088</v>
      </c>
      <c r="F1871" s="132" t="s">
        <v>315</v>
      </c>
      <c r="G1871" s="133">
        <v>215</v>
      </c>
      <c r="H1871" s="132">
        <v>2019</v>
      </c>
      <c r="I1871" s="134">
        <v>44182</v>
      </c>
      <c r="J1871" s="135"/>
    </row>
    <row r="1872" spans="1:10" ht="16.5" customHeight="1" x14ac:dyDescent="0.25">
      <c r="A1872" s="130" t="s">
        <v>8717</v>
      </c>
      <c r="B1872" s="131" t="str">
        <f t="shared" si="29"/>
        <v>21259 - Historic Home</v>
      </c>
      <c r="C1872" s="132" t="s">
        <v>2907</v>
      </c>
      <c r="D1872" s="132" t="s">
        <v>3089</v>
      </c>
      <c r="E1872" s="132" t="s">
        <v>3090</v>
      </c>
      <c r="F1872" s="132" t="s">
        <v>315</v>
      </c>
      <c r="G1872" s="133">
        <v>3673</v>
      </c>
      <c r="H1872" s="132">
        <v>1903</v>
      </c>
      <c r="I1872" s="134">
        <v>44463</v>
      </c>
      <c r="J1872" s="135"/>
    </row>
    <row r="1873" spans="1:10" ht="16.5" customHeight="1" x14ac:dyDescent="0.25">
      <c r="A1873" s="130" t="s">
        <v>8718</v>
      </c>
      <c r="B1873" s="131" t="str">
        <f t="shared" si="29"/>
        <v>21260 - SUU Leavitt Home</v>
      </c>
      <c r="C1873" s="132" t="s">
        <v>2907</v>
      </c>
      <c r="D1873" s="132" t="s">
        <v>3091</v>
      </c>
      <c r="E1873" s="132" t="s">
        <v>3092</v>
      </c>
      <c r="F1873" s="132" t="s">
        <v>315</v>
      </c>
      <c r="G1873" s="133">
        <v>5330</v>
      </c>
      <c r="H1873" s="132">
        <v>1925</v>
      </c>
      <c r="I1873" s="134">
        <v>44463</v>
      </c>
      <c r="J1873" s="135"/>
    </row>
    <row r="1874" spans="1:10" ht="16.5" customHeight="1" x14ac:dyDescent="0.25">
      <c r="A1874" s="130" t="s">
        <v>8719</v>
      </c>
      <c r="B1874" s="131" t="str">
        <f t="shared" si="29"/>
        <v>21261 - Red Rock Building</v>
      </c>
      <c r="C1874" s="132" t="s">
        <v>2907</v>
      </c>
      <c r="D1874" s="132" t="s">
        <v>3093</v>
      </c>
      <c r="E1874" s="132" t="s">
        <v>3092</v>
      </c>
      <c r="F1874" s="132" t="s">
        <v>315</v>
      </c>
      <c r="G1874" s="133">
        <v>3015</v>
      </c>
      <c r="H1874" s="132">
        <v>1925</v>
      </c>
      <c r="I1874" s="134">
        <v>44463</v>
      </c>
      <c r="J1874" s="135"/>
    </row>
    <row r="1875" spans="1:10" ht="16.5" customHeight="1" x14ac:dyDescent="0.25">
      <c r="A1875" s="130" t="s">
        <v>8720</v>
      </c>
      <c r="B1875" s="131" t="str">
        <f t="shared" si="29"/>
        <v>21262 - University Campus Service Building</v>
      </c>
      <c r="C1875" s="132" t="s">
        <v>2907</v>
      </c>
      <c r="D1875" s="132" t="s">
        <v>3094</v>
      </c>
      <c r="E1875" s="132" t="s">
        <v>3095</v>
      </c>
      <c r="F1875" s="132" t="s">
        <v>315</v>
      </c>
      <c r="G1875" s="133">
        <v>23357</v>
      </c>
      <c r="H1875" s="132">
        <v>1923</v>
      </c>
      <c r="I1875" s="134">
        <v>44463</v>
      </c>
      <c r="J1875" s="135"/>
    </row>
    <row r="1876" spans="1:10" ht="16.5" customHeight="1" x14ac:dyDescent="0.25">
      <c r="A1876" s="130" t="s">
        <v>8721</v>
      </c>
      <c r="B1876" s="131" t="str">
        <f t="shared" si="29"/>
        <v>100000 - University Campus Services Residence</v>
      </c>
      <c r="C1876" s="132" t="s">
        <v>2907</v>
      </c>
      <c r="D1876" s="132" t="s">
        <v>3096</v>
      </c>
      <c r="E1876" s="132" t="s">
        <v>3097</v>
      </c>
      <c r="F1876" s="132" t="s">
        <v>315</v>
      </c>
      <c r="G1876" s="133">
        <v>3323</v>
      </c>
      <c r="H1876" s="132">
        <v>1902</v>
      </c>
      <c r="I1876" s="134">
        <v>44496</v>
      </c>
      <c r="J1876" s="135"/>
    </row>
    <row r="1877" spans="1:10" ht="16.5" customHeight="1" x14ac:dyDescent="0.25">
      <c r="A1877" s="130" t="s">
        <v>8722</v>
      </c>
      <c r="B1877" s="131" t="str">
        <f t="shared" si="29"/>
        <v>100089 - Bristlecone Hall</v>
      </c>
      <c r="C1877" s="132" t="s">
        <v>2907</v>
      </c>
      <c r="D1877" s="132" t="s">
        <v>3098</v>
      </c>
      <c r="E1877" s="132" t="s">
        <v>3099</v>
      </c>
      <c r="F1877" s="132" t="s">
        <v>315</v>
      </c>
      <c r="G1877" s="133">
        <v>90768</v>
      </c>
      <c r="H1877" s="132">
        <v>2023</v>
      </c>
      <c r="I1877" s="134">
        <v>45026</v>
      </c>
      <c r="J1877" s="135"/>
    </row>
    <row r="1878" spans="1:10" ht="16.5" customHeight="1" x14ac:dyDescent="0.25">
      <c r="A1878" s="130" t="s">
        <v>8723</v>
      </c>
      <c r="B1878" s="131" t="str">
        <f t="shared" si="29"/>
        <v>101068 - Valley Farm Hay Storage #2</v>
      </c>
      <c r="C1878" s="132" t="s">
        <v>2907</v>
      </c>
      <c r="D1878" s="132" t="s">
        <v>3100</v>
      </c>
      <c r="E1878" s="132" t="s">
        <v>3101</v>
      </c>
      <c r="F1878" s="132" t="s">
        <v>315</v>
      </c>
      <c r="G1878" s="133">
        <v>2400</v>
      </c>
      <c r="H1878" s="132">
        <v>1950</v>
      </c>
      <c r="I1878" s="134">
        <v>44677</v>
      </c>
      <c r="J1878" s="135"/>
    </row>
    <row r="1879" spans="1:10" ht="16.5" customHeight="1" x14ac:dyDescent="0.25">
      <c r="A1879" s="130" t="s">
        <v>8724</v>
      </c>
      <c r="B1879" s="131" t="str">
        <f t="shared" si="29"/>
        <v>101071 - Lamoreaux Garage</v>
      </c>
      <c r="C1879" s="132" t="s">
        <v>2907</v>
      </c>
      <c r="D1879" s="132" t="s">
        <v>3102</v>
      </c>
      <c r="E1879" s="132" t="s">
        <v>3103</v>
      </c>
      <c r="F1879" s="132" t="s">
        <v>315</v>
      </c>
      <c r="G1879" s="133">
        <v>600</v>
      </c>
      <c r="H1879" s="132">
        <v>1952</v>
      </c>
      <c r="I1879" s="134">
        <v>44677</v>
      </c>
      <c r="J1879" s="135"/>
    </row>
    <row r="1880" spans="1:10" ht="16.5" customHeight="1" x14ac:dyDescent="0.25">
      <c r="A1880" s="130" t="s">
        <v>8725</v>
      </c>
      <c r="B1880" s="131" t="str">
        <f t="shared" si="29"/>
        <v>101671 - The Cottages West</v>
      </c>
      <c r="C1880" s="132" t="s">
        <v>2907</v>
      </c>
      <c r="D1880" s="132" t="s">
        <v>3104</v>
      </c>
      <c r="E1880" s="132" t="s">
        <v>3105</v>
      </c>
      <c r="F1880" s="132" t="s">
        <v>315</v>
      </c>
      <c r="G1880" s="133">
        <v>34710</v>
      </c>
      <c r="H1880" s="132">
        <v>2019</v>
      </c>
      <c r="I1880" s="134">
        <v>44743</v>
      </c>
      <c r="J1880" s="135"/>
    </row>
    <row r="1881" spans="1:10" ht="16.5" customHeight="1" x14ac:dyDescent="0.25">
      <c r="A1881" s="130" t="s">
        <v>8726</v>
      </c>
      <c r="B1881" s="131" t="str">
        <f t="shared" si="29"/>
        <v>101673 - The Cottages East</v>
      </c>
      <c r="C1881" s="132" t="s">
        <v>2907</v>
      </c>
      <c r="D1881" s="132" t="s">
        <v>3106</v>
      </c>
      <c r="E1881" s="132" t="s">
        <v>3107</v>
      </c>
      <c r="F1881" s="132" t="s">
        <v>315</v>
      </c>
      <c r="G1881" s="133">
        <v>34710</v>
      </c>
      <c r="H1881" s="132">
        <v>2019</v>
      </c>
      <c r="I1881" s="134">
        <v>44743</v>
      </c>
      <c r="J1881" s="135"/>
    </row>
    <row r="1882" spans="1:10" ht="16.5" customHeight="1" x14ac:dyDescent="0.25">
      <c r="A1882" s="130" t="s">
        <v>8727</v>
      </c>
      <c r="B1882" s="131" t="str">
        <f t="shared" si="29"/>
        <v>101675 - The Cottages Residence</v>
      </c>
      <c r="C1882" s="132" t="s">
        <v>2907</v>
      </c>
      <c r="D1882" s="132" t="s">
        <v>3108</v>
      </c>
      <c r="E1882" s="132" t="s">
        <v>3109</v>
      </c>
      <c r="F1882" s="132" t="s">
        <v>315</v>
      </c>
      <c r="G1882" s="133">
        <v>4740</v>
      </c>
      <c r="H1882" s="132">
        <v>1936</v>
      </c>
      <c r="I1882" s="134">
        <v>44743</v>
      </c>
      <c r="J1882" s="135"/>
    </row>
    <row r="1883" spans="1:10" ht="16.5" customHeight="1" x14ac:dyDescent="0.25">
      <c r="A1883" s="130" t="s">
        <v>8728</v>
      </c>
      <c r="B1883" s="131" t="str">
        <f t="shared" si="29"/>
        <v>104032 - SUU on 56</v>
      </c>
      <c r="C1883" s="132" t="s">
        <v>2907</v>
      </c>
      <c r="D1883" s="132" t="s">
        <v>3110</v>
      </c>
      <c r="E1883" s="132" t="s">
        <v>3111</v>
      </c>
      <c r="F1883" s="132" t="s">
        <v>315</v>
      </c>
      <c r="G1883" s="133">
        <v>19112</v>
      </c>
      <c r="H1883" s="135"/>
      <c r="I1883" s="134">
        <v>45070</v>
      </c>
      <c r="J1883" s="135"/>
    </row>
    <row r="1884" spans="1:10" ht="16.5" customHeight="1" x14ac:dyDescent="0.25">
      <c r="A1884" s="130" t="s">
        <v>8729</v>
      </c>
      <c r="B1884" s="131" t="str">
        <f t="shared" si="29"/>
        <v>105609 - Stock Building</v>
      </c>
      <c r="C1884" s="132" t="s">
        <v>2907</v>
      </c>
      <c r="D1884" s="132" t="s">
        <v>3112</v>
      </c>
      <c r="E1884" s="132" t="s">
        <v>3113</v>
      </c>
      <c r="F1884" s="132" t="s">
        <v>315</v>
      </c>
      <c r="G1884" s="133">
        <v>8200</v>
      </c>
      <c r="H1884" s="132">
        <v>2024</v>
      </c>
      <c r="I1884" s="134">
        <v>45329</v>
      </c>
      <c r="J1884" s="135"/>
    </row>
    <row r="1885" spans="1:10" ht="16.5" customHeight="1" x14ac:dyDescent="0.25">
      <c r="A1885" s="130" t="s">
        <v>8730</v>
      </c>
      <c r="B1885" s="131" t="str">
        <f t="shared" si="29"/>
        <v>106742 - Head Start Tonaquint</v>
      </c>
      <c r="C1885" s="132" t="s">
        <v>2907</v>
      </c>
      <c r="D1885" s="132" t="s">
        <v>3114</v>
      </c>
      <c r="E1885" s="132" t="s">
        <v>3115</v>
      </c>
      <c r="F1885" s="132" t="s">
        <v>363</v>
      </c>
      <c r="G1885" s="133">
        <v>2214</v>
      </c>
      <c r="H1885" s="132">
        <v>2011</v>
      </c>
      <c r="I1885" s="134">
        <v>45456</v>
      </c>
      <c r="J1885" s="135"/>
    </row>
    <row r="1886" spans="1:10" ht="16.5" customHeight="1" x14ac:dyDescent="0.25">
      <c r="A1886" s="130" t="s">
        <v>8731</v>
      </c>
      <c r="B1886" s="131" t="str">
        <f t="shared" si="29"/>
        <v>108391 - Burgess Business Building</v>
      </c>
      <c r="C1886" s="132" t="s">
        <v>2907</v>
      </c>
      <c r="D1886" s="132" t="s">
        <v>3116</v>
      </c>
      <c r="E1886" s="132" t="s">
        <v>3117</v>
      </c>
      <c r="F1886" s="132" t="s">
        <v>315</v>
      </c>
      <c r="G1886" s="133">
        <v>21900</v>
      </c>
      <c r="H1886" s="132">
        <v>2025</v>
      </c>
      <c r="I1886" s="134">
        <v>45474</v>
      </c>
      <c r="J1886" s="135"/>
    </row>
    <row r="1887" spans="1:10" ht="16.5" customHeight="1" x14ac:dyDescent="0.25">
      <c r="A1887" s="130" t="s">
        <v>8732</v>
      </c>
      <c r="B1887" s="131" t="str">
        <f t="shared" si="29"/>
        <v>109648 - SUU - College Park Apartments</v>
      </c>
      <c r="C1887" s="132" t="s">
        <v>2907</v>
      </c>
      <c r="D1887" s="132" t="s">
        <v>3118</v>
      </c>
      <c r="E1887" s="132" t="s">
        <v>3119</v>
      </c>
      <c r="F1887" s="132" t="s">
        <v>315</v>
      </c>
      <c r="G1887" s="133">
        <v>13632</v>
      </c>
      <c r="H1887" s="132">
        <v>1985</v>
      </c>
      <c r="I1887" s="134">
        <v>45744</v>
      </c>
      <c r="J1887" s="135"/>
    </row>
    <row r="1888" spans="1:10" ht="16.5" customHeight="1" x14ac:dyDescent="0.25">
      <c r="A1888" s="130" t="s">
        <v>8733</v>
      </c>
      <c r="B1888" s="131" t="str">
        <f t="shared" si="29"/>
        <v>110607 - 216 S 800 W</v>
      </c>
      <c r="C1888" s="132" t="s">
        <v>2907</v>
      </c>
      <c r="D1888" s="132" t="s">
        <v>3120</v>
      </c>
      <c r="E1888" s="132" t="s">
        <v>3121</v>
      </c>
      <c r="F1888" s="132" t="s">
        <v>315</v>
      </c>
      <c r="G1888" s="133">
        <v>1122</v>
      </c>
      <c r="H1888" s="132">
        <v>1951</v>
      </c>
      <c r="I1888" s="134">
        <v>45856</v>
      </c>
      <c r="J1888" s="135"/>
    </row>
    <row r="1889" spans="1:10" ht="16.5" customHeight="1" x14ac:dyDescent="0.25">
      <c r="A1889" s="130" t="s">
        <v>8734</v>
      </c>
      <c r="B1889" s="131" t="str">
        <f t="shared" si="29"/>
        <v>110608 - 204 S 800 W</v>
      </c>
      <c r="C1889" s="132" t="s">
        <v>2907</v>
      </c>
      <c r="D1889" s="132" t="s">
        <v>3122</v>
      </c>
      <c r="E1889" s="132" t="s">
        <v>3123</v>
      </c>
      <c r="F1889" s="132" t="s">
        <v>315</v>
      </c>
      <c r="G1889" s="133">
        <v>2314</v>
      </c>
      <c r="H1889" s="132">
        <v>1955</v>
      </c>
      <c r="I1889" s="134">
        <v>45856</v>
      </c>
      <c r="J1889" s="135"/>
    </row>
    <row r="1890" spans="1:10" ht="16.5" customHeight="1" x14ac:dyDescent="0.25">
      <c r="A1890" s="130" t="s">
        <v>8735</v>
      </c>
      <c r="B1890" s="131" t="str">
        <f t="shared" si="29"/>
        <v>110609 - 221 S 450 W</v>
      </c>
      <c r="C1890" s="132" t="s">
        <v>2907</v>
      </c>
      <c r="D1890" s="132" t="s">
        <v>3124</v>
      </c>
      <c r="E1890" s="132" t="s">
        <v>3125</v>
      </c>
      <c r="F1890" s="132" t="s">
        <v>315</v>
      </c>
      <c r="G1890" s="133">
        <v>3087</v>
      </c>
      <c r="H1890" s="132">
        <v>1926</v>
      </c>
      <c r="I1890" s="134">
        <v>45856</v>
      </c>
      <c r="J1890" s="135"/>
    </row>
    <row r="1891" spans="1:10" ht="16.5" customHeight="1" x14ac:dyDescent="0.25">
      <c r="A1891" s="130" t="s">
        <v>8736</v>
      </c>
      <c r="B1891" s="131" t="str">
        <f t="shared" si="29"/>
        <v>110610 - 417 W 200 S</v>
      </c>
      <c r="C1891" s="132" t="s">
        <v>2907</v>
      </c>
      <c r="D1891" s="132" t="s">
        <v>3126</v>
      </c>
      <c r="E1891" s="132" t="s">
        <v>3127</v>
      </c>
      <c r="F1891" s="132" t="s">
        <v>315</v>
      </c>
      <c r="G1891" s="133">
        <v>2616</v>
      </c>
      <c r="H1891" s="132">
        <v>1924</v>
      </c>
      <c r="I1891" s="134">
        <v>45856</v>
      </c>
      <c r="J1891" s="135"/>
    </row>
    <row r="1892" spans="1:10" ht="16.5" customHeight="1" x14ac:dyDescent="0.25">
      <c r="A1892" s="130" t="s">
        <v>8737</v>
      </c>
      <c r="B1892" s="131" t="str">
        <f t="shared" si="29"/>
        <v>111678 - 2260 W North Grant Hangar</v>
      </c>
      <c r="C1892" s="132" t="s">
        <v>2907</v>
      </c>
      <c r="D1892" s="132" t="s">
        <v>3128</v>
      </c>
      <c r="E1892" s="132" t="s">
        <v>3129</v>
      </c>
      <c r="F1892" s="132" t="s">
        <v>315</v>
      </c>
      <c r="G1892" s="133">
        <v>6904</v>
      </c>
      <c r="H1892" s="132">
        <v>2005</v>
      </c>
      <c r="I1892" s="135"/>
      <c r="J1892" s="135"/>
    </row>
    <row r="1893" spans="1:10" ht="16.5" customHeight="1" x14ac:dyDescent="0.25">
      <c r="A1893" s="130" t="s">
        <v>8738</v>
      </c>
      <c r="B1893" s="131" t="str">
        <f t="shared" si="29"/>
        <v>112867 - Zion Hangar</v>
      </c>
      <c r="C1893" s="132" t="s">
        <v>2907</v>
      </c>
      <c r="D1893" s="132" t="s">
        <v>3130</v>
      </c>
      <c r="E1893" s="132" t="s">
        <v>3131</v>
      </c>
      <c r="F1893" s="132" t="s">
        <v>315</v>
      </c>
      <c r="G1893" s="133">
        <v>20000</v>
      </c>
      <c r="H1893" s="132">
        <v>2008</v>
      </c>
      <c r="I1893" s="134">
        <v>46076</v>
      </c>
      <c r="J1893" s="135"/>
    </row>
    <row r="1894" spans="1:10" ht="16.5" customHeight="1" x14ac:dyDescent="0.25">
      <c r="A1894" s="130" t="s">
        <v>8739</v>
      </c>
      <c r="B1894" s="131" t="str">
        <f t="shared" si="29"/>
        <v>17130 - USF Administration, Engelstad Theatre, Anes Theatre</v>
      </c>
      <c r="C1894" s="132" t="s">
        <v>2907</v>
      </c>
      <c r="D1894" s="132" t="s">
        <v>3132</v>
      </c>
      <c r="E1894" s="132" t="s">
        <v>3133</v>
      </c>
      <c r="F1894" s="132" t="s">
        <v>315</v>
      </c>
      <c r="G1894" s="133">
        <v>82075</v>
      </c>
      <c r="H1894" s="132">
        <v>2016</v>
      </c>
      <c r="I1894" s="134">
        <v>41729</v>
      </c>
      <c r="J1894" s="135"/>
    </row>
    <row r="1895" spans="1:10" ht="16.5" customHeight="1" x14ac:dyDescent="0.25">
      <c r="A1895" s="130" t="s">
        <v>8740</v>
      </c>
      <c r="B1895" s="131" t="str">
        <f t="shared" si="29"/>
        <v>05762 - STECH - Automotive and Technology Building</v>
      </c>
      <c r="C1895" s="132" t="s">
        <v>3134</v>
      </c>
      <c r="D1895" s="132" t="s">
        <v>3135</v>
      </c>
      <c r="E1895" s="132" t="s">
        <v>3136</v>
      </c>
      <c r="F1895" s="132" t="s">
        <v>315</v>
      </c>
      <c r="G1895" s="133">
        <v>37147</v>
      </c>
      <c r="H1895" s="132">
        <v>1984</v>
      </c>
      <c r="I1895" s="134">
        <v>40725</v>
      </c>
      <c r="J1895" s="135"/>
    </row>
    <row r="1896" spans="1:10" ht="16.5" customHeight="1" x14ac:dyDescent="0.25">
      <c r="A1896" s="130" t="s">
        <v>8741</v>
      </c>
      <c r="B1896" s="131" t="str">
        <f t="shared" si="29"/>
        <v>10863 - Southwest Tech - Kanab</v>
      </c>
      <c r="C1896" s="132" t="s">
        <v>3134</v>
      </c>
      <c r="D1896" s="132" t="s">
        <v>3137</v>
      </c>
      <c r="E1896" s="132" t="s">
        <v>3138</v>
      </c>
      <c r="F1896" s="132" t="s">
        <v>1110</v>
      </c>
      <c r="G1896" s="133">
        <v>8500</v>
      </c>
      <c r="H1896" s="132">
        <v>2005</v>
      </c>
      <c r="I1896" s="134">
        <v>44257</v>
      </c>
      <c r="J1896" s="135"/>
    </row>
    <row r="1897" spans="1:10" ht="16.5" customHeight="1" x14ac:dyDescent="0.25">
      <c r="A1897" s="130" t="s">
        <v>8742</v>
      </c>
      <c r="B1897" s="131" t="str">
        <f t="shared" si="29"/>
        <v>14304 - STECH - Health Professions and Trades Building</v>
      </c>
      <c r="C1897" s="132" t="s">
        <v>3134</v>
      </c>
      <c r="D1897" s="132" t="s">
        <v>3139</v>
      </c>
      <c r="E1897" s="132" t="s">
        <v>3140</v>
      </c>
      <c r="F1897" s="132" t="s">
        <v>315</v>
      </c>
      <c r="G1897" s="133">
        <v>80324</v>
      </c>
      <c r="H1897" s="132">
        <v>2015</v>
      </c>
      <c r="I1897" s="134">
        <v>42513</v>
      </c>
      <c r="J1897" s="135"/>
    </row>
    <row r="1898" spans="1:10" ht="16.5" customHeight="1" x14ac:dyDescent="0.25">
      <c r="A1898" s="130" t="s">
        <v>8743</v>
      </c>
      <c r="B1898" s="131" t="str">
        <f t="shared" si="29"/>
        <v>13102 - Tooele Applied Technology College</v>
      </c>
      <c r="C1898" s="132" t="s">
        <v>3141</v>
      </c>
      <c r="D1898" s="132" t="s">
        <v>3142</v>
      </c>
      <c r="E1898" s="132" t="s">
        <v>3143</v>
      </c>
      <c r="F1898" s="132" t="s">
        <v>303</v>
      </c>
      <c r="G1898" s="133">
        <v>73751</v>
      </c>
      <c r="H1898" s="132">
        <v>2013</v>
      </c>
      <c r="I1898" s="134">
        <v>41456</v>
      </c>
      <c r="J1898" s="135"/>
    </row>
    <row r="1899" spans="1:10" ht="16.5" customHeight="1" x14ac:dyDescent="0.25">
      <c r="A1899" s="130" t="s">
        <v>8744</v>
      </c>
      <c r="B1899" s="131" t="str">
        <f t="shared" si="29"/>
        <v>17743 - Maintenance Garage</v>
      </c>
      <c r="C1899" s="132" t="s">
        <v>3141</v>
      </c>
      <c r="D1899" s="132" t="s">
        <v>3144</v>
      </c>
      <c r="E1899" s="132" t="s">
        <v>3143</v>
      </c>
      <c r="F1899" s="132" t="s">
        <v>303</v>
      </c>
      <c r="G1899" s="133">
        <v>2032</v>
      </c>
      <c r="H1899" s="132">
        <v>2016</v>
      </c>
      <c r="I1899" s="134">
        <v>42214</v>
      </c>
      <c r="J1899" s="135"/>
    </row>
    <row r="1900" spans="1:10" ht="16.5" customHeight="1" x14ac:dyDescent="0.25">
      <c r="A1900" s="130" t="s">
        <v>8745</v>
      </c>
      <c r="B1900" s="131" t="str">
        <f t="shared" si="29"/>
        <v>21022 - Trades Training Building</v>
      </c>
      <c r="C1900" s="132" t="s">
        <v>3141</v>
      </c>
      <c r="D1900" s="132" t="s">
        <v>3145</v>
      </c>
      <c r="E1900" s="132" t="s">
        <v>3146</v>
      </c>
      <c r="F1900" s="132" t="s">
        <v>303</v>
      </c>
      <c r="G1900" s="133">
        <v>12000</v>
      </c>
      <c r="H1900" s="132">
        <v>2025</v>
      </c>
      <c r="I1900" s="134">
        <v>44277</v>
      </c>
      <c r="J1900" s="135"/>
    </row>
    <row r="1901" spans="1:10" ht="16.5" customHeight="1" x14ac:dyDescent="0.25">
      <c r="A1901" s="130" t="s">
        <v>8746</v>
      </c>
      <c r="B1901" s="131" t="str">
        <f t="shared" si="29"/>
        <v>00027 - (7 Bay) Equipment Storage Building (ESB)</v>
      </c>
      <c r="C1901" s="132" t="s">
        <v>434</v>
      </c>
      <c r="D1901" s="132" t="s">
        <v>3147</v>
      </c>
      <c r="E1901" s="132" t="s">
        <v>3148</v>
      </c>
      <c r="F1901" s="132" t="s">
        <v>149</v>
      </c>
      <c r="G1901" s="133">
        <v>6116</v>
      </c>
      <c r="H1901" s="132">
        <v>1974</v>
      </c>
      <c r="I1901" s="134">
        <v>40725</v>
      </c>
      <c r="J1901" s="135"/>
    </row>
    <row r="1902" spans="1:10" ht="16.5" customHeight="1" x14ac:dyDescent="0.25">
      <c r="A1902" s="130" t="s">
        <v>8747</v>
      </c>
      <c r="B1902" s="131" t="str">
        <f t="shared" si="29"/>
        <v>00032 - Maintenance Station (MS)</v>
      </c>
      <c r="C1902" s="132" t="s">
        <v>434</v>
      </c>
      <c r="D1902" s="132" t="s">
        <v>3149</v>
      </c>
      <c r="E1902" s="132" t="s">
        <v>3150</v>
      </c>
      <c r="F1902" s="132" t="s">
        <v>149</v>
      </c>
      <c r="G1902" s="133">
        <v>6600</v>
      </c>
      <c r="H1902" s="132">
        <v>1971</v>
      </c>
      <c r="I1902" s="134">
        <v>40725</v>
      </c>
      <c r="J1902" s="135"/>
    </row>
    <row r="1903" spans="1:10" ht="16.5" customHeight="1" x14ac:dyDescent="0.25">
      <c r="A1903" s="130" t="s">
        <v>8748</v>
      </c>
      <c r="B1903" s="131" t="str">
        <f t="shared" si="29"/>
        <v>00114 - POE</v>
      </c>
      <c r="C1903" s="132" t="s">
        <v>434</v>
      </c>
      <c r="D1903" s="132" t="s">
        <v>3151</v>
      </c>
      <c r="E1903" s="132" t="s">
        <v>3152</v>
      </c>
      <c r="F1903" s="132" t="s">
        <v>3153</v>
      </c>
      <c r="G1903" s="133">
        <v>725</v>
      </c>
      <c r="H1903" s="132">
        <v>1965</v>
      </c>
      <c r="I1903" s="134">
        <v>40725</v>
      </c>
      <c r="J1903" s="135"/>
    </row>
    <row r="1904" spans="1:10" ht="16.5" customHeight="1" x14ac:dyDescent="0.25">
      <c r="A1904" s="130" t="s">
        <v>8749</v>
      </c>
      <c r="B1904" s="131" t="str">
        <f t="shared" si="29"/>
        <v>00117 - Equipment Repair Shop (RS)</v>
      </c>
      <c r="C1904" s="132" t="s">
        <v>434</v>
      </c>
      <c r="D1904" s="132" t="s">
        <v>3154</v>
      </c>
      <c r="E1904" s="132" t="s">
        <v>3155</v>
      </c>
      <c r="F1904" s="132" t="s">
        <v>374</v>
      </c>
      <c r="G1904" s="133">
        <v>14636</v>
      </c>
      <c r="H1904" s="132">
        <v>1962</v>
      </c>
      <c r="I1904" s="134">
        <v>40725</v>
      </c>
      <c r="J1904" s="135"/>
    </row>
    <row r="1905" spans="1:10" ht="16.5" customHeight="1" x14ac:dyDescent="0.25">
      <c r="A1905" s="130" t="s">
        <v>8750</v>
      </c>
      <c r="B1905" s="131" t="str">
        <f t="shared" si="29"/>
        <v>00118 - Paint Shop</v>
      </c>
      <c r="C1905" s="132" t="s">
        <v>434</v>
      </c>
      <c r="D1905" s="132" t="s">
        <v>683</v>
      </c>
      <c r="E1905" s="132" t="s">
        <v>3155</v>
      </c>
      <c r="F1905" s="132" t="s">
        <v>374</v>
      </c>
      <c r="G1905" s="133">
        <v>6273</v>
      </c>
      <c r="H1905" s="132">
        <v>1964</v>
      </c>
      <c r="I1905" s="134">
        <v>40725</v>
      </c>
      <c r="J1905" s="135"/>
    </row>
    <row r="1906" spans="1:10" ht="16.5" customHeight="1" x14ac:dyDescent="0.25">
      <c r="A1906" s="130" t="s">
        <v>8751</v>
      </c>
      <c r="B1906" s="131" t="str">
        <f t="shared" si="29"/>
        <v>00119 - Heating Plant</v>
      </c>
      <c r="C1906" s="132" t="s">
        <v>434</v>
      </c>
      <c r="D1906" s="132" t="s">
        <v>3156</v>
      </c>
      <c r="E1906" s="132" t="s">
        <v>3155</v>
      </c>
      <c r="F1906" s="132" t="s">
        <v>374</v>
      </c>
      <c r="G1906" s="133">
        <v>810</v>
      </c>
      <c r="H1906" s="132">
        <v>1962</v>
      </c>
      <c r="I1906" s="134">
        <v>40725</v>
      </c>
      <c r="J1906" s="135"/>
    </row>
    <row r="1907" spans="1:10" ht="16.5" customHeight="1" x14ac:dyDescent="0.25">
      <c r="A1907" s="130" t="s">
        <v>8752</v>
      </c>
      <c r="B1907" s="131" t="str">
        <f t="shared" si="29"/>
        <v>00142 - (5 Bay) Equipment Storage Building (ESB)</v>
      </c>
      <c r="C1907" s="132" t="s">
        <v>434</v>
      </c>
      <c r="D1907" s="132" t="s">
        <v>3157</v>
      </c>
      <c r="E1907" s="132" t="s">
        <v>3158</v>
      </c>
      <c r="F1907" s="132" t="s">
        <v>2286</v>
      </c>
      <c r="G1907" s="133">
        <v>6047</v>
      </c>
      <c r="H1907" s="132">
        <v>1973</v>
      </c>
      <c r="I1907" s="134">
        <v>40725</v>
      </c>
      <c r="J1907" s="135"/>
    </row>
    <row r="1908" spans="1:10" ht="16.5" customHeight="1" x14ac:dyDescent="0.25">
      <c r="A1908" s="130" t="s">
        <v>8753</v>
      </c>
      <c r="B1908" s="131" t="str">
        <f t="shared" si="29"/>
        <v>00149 - Equipment Storage Building (ESB)</v>
      </c>
      <c r="C1908" s="132" t="s">
        <v>434</v>
      </c>
      <c r="D1908" s="132" t="s">
        <v>3159</v>
      </c>
      <c r="E1908" s="132" t="s">
        <v>3160</v>
      </c>
      <c r="F1908" s="132" t="s">
        <v>955</v>
      </c>
      <c r="G1908" s="133">
        <v>4929</v>
      </c>
      <c r="H1908" s="132">
        <v>1960</v>
      </c>
      <c r="I1908" s="134">
        <v>40725</v>
      </c>
      <c r="J1908" s="135"/>
    </row>
    <row r="1909" spans="1:10" ht="16.5" customHeight="1" x14ac:dyDescent="0.25">
      <c r="A1909" s="130" t="s">
        <v>8754</v>
      </c>
      <c r="B1909" s="131" t="str">
        <f t="shared" si="29"/>
        <v>00151 - Maintenance Station (MS)</v>
      </c>
      <c r="C1909" s="132" t="s">
        <v>434</v>
      </c>
      <c r="D1909" s="132" t="s">
        <v>3149</v>
      </c>
      <c r="E1909" s="132" t="s">
        <v>3161</v>
      </c>
      <c r="F1909" s="132" t="s">
        <v>3162</v>
      </c>
      <c r="G1909" s="133">
        <v>5170</v>
      </c>
      <c r="H1909" s="132">
        <v>1967</v>
      </c>
      <c r="I1909" s="134">
        <v>40725</v>
      </c>
      <c r="J1909" s="135"/>
    </row>
    <row r="1910" spans="1:10" ht="16.5" customHeight="1" x14ac:dyDescent="0.25">
      <c r="A1910" s="130" t="s">
        <v>8755</v>
      </c>
      <c r="B1910" s="131" t="str">
        <f t="shared" si="29"/>
        <v>00153 - Maintenance Station (MS)</v>
      </c>
      <c r="C1910" s="132" t="s">
        <v>434</v>
      </c>
      <c r="D1910" s="132" t="s">
        <v>3149</v>
      </c>
      <c r="E1910" s="132" t="s">
        <v>3163</v>
      </c>
      <c r="F1910" s="132" t="s">
        <v>1614</v>
      </c>
      <c r="G1910" s="133">
        <v>7208</v>
      </c>
      <c r="H1910" s="132">
        <v>2004</v>
      </c>
      <c r="I1910" s="134">
        <v>40725</v>
      </c>
      <c r="J1910" s="135"/>
    </row>
    <row r="1911" spans="1:10" ht="16.5" customHeight="1" x14ac:dyDescent="0.25">
      <c r="A1911" s="130" t="s">
        <v>8756</v>
      </c>
      <c r="B1911" s="131" t="str">
        <f t="shared" si="29"/>
        <v>00174 - (7 Bay) Equipment Storage Building (ESB)</v>
      </c>
      <c r="C1911" s="132" t="s">
        <v>434</v>
      </c>
      <c r="D1911" s="132" t="s">
        <v>3147</v>
      </c>
      <c r="E1911" s="132" t="s">
        <v>3164</v>
      </c>
      <c r="F1911" s="132" t="s">
        <v>3165</v>
      </c>
      <c r="G1911" s="133">
        <v>7005</v>
      </c>
      <c r="H1911" s="132">
        <v>1971</v>
      </c>
      <c r="I1911" s="134">
        <v>40725</v>
      </c>
      <c r="J1911" s="135"/>
    </row>
    <row r="1912" spans="1:10" ht="16.5" customHeight="1" x14ac:dyDescent="0.25">
      <c r="A1912" s="130" t="s">
        <v>8757</v>
      </c>
      <c r="B1912" s="131" t="str">
        <f t="shared" si="29"/>
        <v>00180 - (9 Bay) Equipment Storage Building (ESB)</v>
      </c>
      <c r="C1912" s="132" t="s">
        <v>434</v>
      </c>
      <c r="D1912" s="132" t="s">
        <v>3166</v>
      </c>
      <c r="E1912" s="132" t="s">
        <v>3167</v>
      </c>
      <c r="F1912" s="132" t="s">
        <v>315</v>
      </c>
      <c r="G1912" s="133">
        <v>7128</v>
      </c>
      <c r="H1912" s="132">
        <v>1976</v>
      </c>
      <c r="I1912" s="134">
        <v>40725</v>
      </c>
      <c r="J1912" s="135"/>
    </row>
    <row r="1913" spans="1:10" ht="16.5" customHeight="1" x14ac:dyDescent="0.25">
      <c r="A1913" s="130" t="s">
        <v>8758</v>
      </c>
      <c r="B1913" s="131" t="str">
        <f t="shared" si="29"/>
        <v>00217 - Maintenance Station (MS)</v>
      </c>
      <c r="C1913" s="132" t="s">
        <v>434</v>
      </c>
      <c r="D1913" s="132" t="s">
        <v>3149</v>
      </c>
      <c r="E1913" s="132" t="s">
        <v>3168</v>
      </c>
      <c r="F1913" s="132" t="s">
        <v>1110</v>
      </c>
      <c r="G1913" s="133">
        <v>10832</v>
      </c>
      <c r="H1913" s="132">
        <v>1991</v>
      </c>
      <c r="I1913" s="134">
        <v>40725</v>
      </c>
      <c r="J1913" s="135"/>
    </row>
    <row r="1914" spans="1:10" ht="16.5" customHeight="1" x14ac:dyDescent="0.25">
      <c r="A1914" s="130" t="s">
        <v>8759</v>
      </c>
      <c r="B1914" s="131" t="str">
        <f t="shared" si="29"/>
        <v>00222 - Maintenance Station (MS)</v>
      </c>
      <c r="C1914" s="132" t="s">
        <v>434</v>
      </c>
      <c r="D1914" s="132" t="s">
        <v>3149</v>
      </c>
      <c r="E1914" s="132" t="s">
        <v>3169</v>
      </c>
      <c r="F1914" s="132" t="s">
        <v>2897</v>
      </c>
      <c r="G1914" s="133">
        <v>10332</v>
      </c>
      <c r="H1914" s="132">
        <v>1985</v>
      </c>
      <c r="I1914" s="134">
        <v>40725</v>
      </c>
      <c r="J1914" s="135"/>
    </row>
    <row r="1915" spans="1:10" ht="16.5" customHeight="1" x14ac:dyDescent="0.25">
      <c r="A1915" s="130" t="s">
        <v>8760</v>
      </c>
      <c r="B1915" s="131" t="str">
        <f t="shared" si="29"/>
        <v>00227 - (5 Bay) Equipment Storage Building (ESB)</v>
      </c>
      <c r="C1915" s="132" t="s">
        <v>434</v>
      </c>
      <c r="D1915" s="132" t="s">
        <v>3157</v>
      </c>
      <c r="E1915" s="132" t="s">
        <v>3170</v>
      </c>
      <c r="F1915" s="132" t="s">
        <v>3171</v>
      </c>
      <c r="G1915" s="133">
        <v>3434</v>
      </c>
      <c r="H1915" s="132">
        <v>1960</v>
      </c>
      <c r="I1915" s="134">
        <v>40725</v>
      </c>
      <c r="J1915" s="135"/>
    </row>
    <row r="1916" spans="1:10" ht="16.5" customHeight="1" x14ac:dyDescent="0.25">
      <c r="A1916" s="130" t="s">
        <v>8761</v>
      </c>
      <c r="B1916" s="131" t="str">
        <f t="shared" si="29"/>
        <v>00229 - Weber Canyon Restrooms</v>
      </c>
      <c r="C1916" s="132" t="s">
        <v>434</v>
      </c>
      <c r="D1916" s="132" t="s">
        <v>3172</v>
      </c>
      <c r="E1916" s="132" t="s">
        <v>3173</v>
      </c>
      <c r="F1916" s="132" t="s">
        <v>3174</v>
      </c>
      <c r="G1916" s="133">
        <v>625</v>
      </c>
      <c r="H1916" s="132">
        <v>1968</v>
      </c>
      <c r="I1916" s="134">
        <v>40725</v>
      </c>
      <c r="J1916" s="135"/>
    </row>
    <row r="1917" spans="1:10" ht="16.5" customHeight="1" x14ac:dyDescent="0.25">
      <c r="A1917" s="130" t="s">
        <v>8762</v>
      </c>
      <c r="B1917" s="131" t="str">
        <f t="shared" si="29"/>
        <v>00235 - (4 Bay) Equipment Storage Building (ESB)</v>
      </c>
      <c r="C1917" s="132" t="s">
        <v>434</v>
      </c>
      <c r="D1917" s="132" t="s">
        <v>3175</v>
      </c>
      <c r="E1917" s="132" t="s">
        <v>3176</v>
      </c>
      <c r="F1917" s="132" t="s">
        <v>3177</v>
      </c>
      <c r="G1917" s="133">
        <v>3180</v>
      </c>
      <c r="H1917" s="132">
        <v>1991</v>
      </c>
      <c r="I1917" s="134">
        <v>40725</v>
      </c>
      <c r="J1917" s="135"/>
    </row>
    <row r="1918" spans="1:10" ht="16.5" customHeight="1" x14ac:dyDescent="0.25">
      <c r="A1918" s="130" t="s">
        <v>8763</v>
      </c>
      <c r="B1918" s="131" t="str">
        <f t="shared" si="29"/>
        <v>00239 - Maintenance Station (MS)</v>
      </c>
      <c r="C1918" s="132" t="s">
        <v>434</v>
      </c>
      <c r="D1918" s="132" t="s">
        <v>3149</v>
      </c>
      <c r="E1918" s="132" t="s">
        <v>3178</v>
      </c>
      <c r="F1918" s="132" t="s">
        <v>540</v>
      </c>
      <c r="G1918" s="133">
        <v>7695</v>
      </c>
      <c r="H1918" s="132">
        <v>1972</v>
      </c>
      <c r="I1918" s="134">
        <v>40725</v>
      </c>
      <c r="J1918" s="135"/>
    </row>
    <row r="1919" spans="1:10" ht="16.5" customHeight="1" x14ac:dyDescent="0.25">
      <c r="A1919" s="130" t="s">
        <v>8764</v>
      </c>
      <c r="B1919" s="131" t="str">
        <f t="shared" si="29"/>
        <v>00251 - Headquarters</v>
      </c>
      <c r="C1919" s="132" t="s">
        <v>434</v>
      </c>
      <c r="D1919" s="132" t="s">
        <v>3179</v>
      </c>
      <c r="E1919" s="132" t="s">
        <v>3180</v>
      </c>
      <c r="F1919" s="132" t="s">
        <v>145</v>
      </c>
      <c r="G1919" s="133">
        <v>12920</v>
      </c>
      <c r="H1919" s="132">
        <v>1970</v>
      </c>
      <c r="I1919" s="134">
        <v>40725</v>
      </c>
      <c r="J1919" s="135"/>
    </row>
    <row r="1920" spans="1:10" ht="16.5" customHeight="1" x14ac:dyDescent="0.25">
      <c r="A1920" s="130" t="s">
        <v>8765</v>
      </c>
      <c r="B1920" s="131" t="str">
        <f t="shared" si="29"/>
        <v>00252 - Material Lab (Fixed)</v>
      </c>
      <c r="C1920" s="132" t="s">
        <v>434</v>
      </c>
      <c r="D1920" s="132" t="s">
        <v>3181</v>
      </c>
      <c r="E1920" s="132" t="s">
        <v>3180</v>
      </c>
      <c r="F1920" s="132" t="s">
        <v>145</v>
      </c>
      <c r="G1920" s="133">
        <v>8800</v>
      </c>
      <c r="H1920" s="132">
        <v>1967</v>
      </c>
      <c r="I1920" s="134">
        <v>40725</v>
      </c>
      <c r="J1920" s="135"/>
    </row>
    <row r="1921" spans="1:10" ht="16.5" customHeight="1" x14ac:dyDescent="0.25">
      <c r="A1921" s="130" t="s">
        <v>8766</v>
      </c>
      <c r="B1921" s="131" t="str">
        <f t="shared" si="29"/>
        <v>00272 - (2 Bay) Equipment Storage Building (ESB)</v>
      </c>
      <c r="C1921" s="132" t="s">
        <v>434</v>
      </c>
      <c r="D1921" s="132" t="s">
        <v>3182</v>
      </c>
      <c r="E1921" s="132" t="s">
        <v>3183</v>
      </c>
      <c r="F1921" s="132" t="s">
        <v>3184</v>
      </c>
      <c r="G1921" s="133">
        <v>1200</v>
      </c>
      <c r="H1921" s="132">
        <v>1979</v>
      </c>
      <c r="I1921" s="134">
        <v>40725</v>
      </c>
      <c r="J1921" s="135"/>
    </row>
    <row r="1922" spans="1:10" ht="16.5" customHeight="1" x14ac:dyDescent="0.25">
      <c r="A1922" s="130" t="s">
        <v>8767</v>
      </c>
      <c r="B1922" s="131" t="str">
        <f t="shared" si="29"/>
        <v>00505 - (5 Bay) Equipment Storage Building (ESB)</v>
      </c>
      <c r="C1922" s="132" t="s">
        <v>434</v>
      </c>
      <c r="D1922" s="132" t="s">
        <v>3157</v>
      </c>
      <c r="E1922" s="132" t="s">
        <v>3185</v>
      </c>
      <c r="F1922" s="132" t="s">
        <v>3186</v>
      </c>
      <c r="G1922" s="133">
        <v>5885</v>
      </c>
      <c r="H1922" s="132">
        <v>1965</v>
      </c>
      <c r="I1922" s="134">
        <v>40725</v>
      </c>
      <c r="J1922" s="135"/>
    </row>
    <row r="1923" spans="1:10" ht="16.5" customHeight="1" x14ac:dyDescent="0.25">
      <c r="A1923" s="130" t="s">
        <v>8768</v>
      </c>
      <c r="B1923" s="131" t="str">
        <f t="shared" si="29"/>
        <v>00507 - POE</v>
      </c>
      <c r="C1923" s="132" t="s">
        <v>434</v>
      </c>
      <c r="D1923" s="132" t="s">
        <v>3151</v>
      </c>
      <c r="E1923" s="132" t="s">
        <v>3187</v>
      </c>
      <c r="F1923" s="132" t="s">
        <v>3188</v>
      </c>
      <c r="G1923" s="133">
        <v>1476</v>
      </c>
      <c r="H1923" s="132">
        <v>2000</v>
      </c>
      <c r="I1923" s="134">
        <v>40725</v>
      </c>
      <c r="J1923" s="135"/>
    </row>
    <row r="1924" spans="1:10" ht="16.5" customHeight="1" x14ac:dyDescent="0.25">
      <c r="A1924" s="130" t="s">
        <v>8769</v>
      </c>
      <c r="B1924" s="131" t="str">
        <f t="shared" ref="B1924:B1987" si="30">_xlfn.CONCAT(A1924," - ",D1924)</f>
        <v>00512 - (5 Bay) Equipment Storage Building (ESB)</v>
      </c>
      <c r="C1924" s="132" t="s">
        <v>434</v>
      </c>
      <c r="D1924" s="132" t="s">
        <v>3157</v>
      </c>
      <c r="E1924" s="132" t="s">
        <v>3189</v>
      </c>
      <c r="F1924" s="132" t="s">
        <v>3190</v>
      </c>
      <c r="G1924" s="133">
        <v>3312</v>
      </c>
      <c r="H1924" s="132">
        <v>1962</v>
      </c>
      <c r="I1924" s="134">
        <v>40725</v>
      </c>
      <c r="J1924" s="135"/>
    </row>
    <row r="1925" spans="1:10" ht="16.5" customHeight="1" x14ac:dyDescent="0.25">
      <c r="A1925" s="130" t="s">
        <v>8770</v>
      </c>
      <c r="B1925" s="131" t="str">
        <f t="shared" si="30"/>
        <v>00542 - Office (Richfield District Admin)</v>
      </c>
      <c r="C1925" s="132" t="s">
        <v>434</v>
      </c>
      <c r="D1925" s="132" t="s">
        <v>3191</v>
      </c>
      <c r="E1925" s="132" t="s">
        <v>3192</v>
      </c>
      <c r="F1925" s="132" t="s">
        <v>373</v>
      </c>
      <c r="G1925" s="133">
        <v>7308</v>
      </c>
      <c r="H1925" s="132">
        <v>1964</v>
      </c>
      <c r="I1925" s="134">
        <v>40725</v>
      </c>
      <c r="J1925" s="135"/>
    </row>
    <row r="1926" spans="1:10" ht="16.5" customHeight="1" x14ac:dyDescent="0.25">
      <c r="A1926" s="130" t="s">
        <v>8771</v>
      </c>
      <c r="B1926" s="131" t="str">
        <f t="shared" si="30"/>
        <v>00543 - Material Lab (Fixed) #1</v>
      </c>
      <c r="C1926" s="132" t="s">
        <v>434</v>
      </c>
      <c r="D1926" s="132" t="s">
        <v>3193</v>
      </c>
      <c r="E1926" s="132" t="s">
        <v>3192</v>
      </c>
      <c r="F1926" s="132" t="s">
        <v>373</v>
      </c>
      <c r="G1926" s="133">
        <v>3040</v>
      </c>
      <c r="H1926" s="132">
        <v>1966</v>
      </c>
      <c r="I1926" s="134">
        <v>40725</v>
      </c>
      <c r="J1926" s="135"/>
    </row>
    <row r="1927" spans="1:10" ht="16.5" customHeight="1" x14ac:dyDescent="0.25">
      <c r="A1927" s="130" t="s">
        <v>8772</v>
      </c>
      <c r="B1927" s="131" t="str">
        <f t="shared" si="30"/>
        <v>00545 - Headquarters</v>
      </c>
      <c r="C1927" s="132" t="s">
        <v>434</v>
      </c>
      <c r="D1927" s="132" t="s">
        <v>3179</v>
      </c>
      <c r="E1927" s="132" t="s">
        <v>3192</v>
      </c>
      <c r="F1927" s="132" t="s">
        <v>373</v>
      </c>
      <c r="G1927" s="133">
        <v>16344</v>
      </c>
      <c r="H1927" s="132">
        <v>2011</v>
      </c>
      <c r="I1927" s="134">
        <v>40725</v>
      </c>
      <c r="J1927" s="135"/>
    </row>
    <row r="1928" spans="1:10" ht="16.5" customHeight="1" x14ac:dyDescent="0.25">
      <c r="A1928" s="130" t="s">
        <v>8773</v>
      </c>
      <c r="B1928" s="131" t="str">
        <f t="shared" si="30"/>
        <v>00547 - (9 Bay) Equipment Storage Building (ESB)</v>
      </c>
      <c r="C1928" s="132" t="s">
        <v>434</v>
      </c>
      <c r="D1928" s="132" t="s">
        <v>3166</v>
      </c>
      <c r="E1928" s="132" t="s">
        <v>3192</v>
      </c>
      <c r="F1928" s="132" t="s">
        <v>373</v>
      </c>
      <c r="G1928" s="133">
        <v>3600</v>
      </c>
      <c r="H1928" s="132">
        <v>1966</v>
      </c>
      <c r="I1928" s="134">
        <v>40725</v>
      </c>
      <c r="J1928" s="135"/>
    </row>
    <row r="1929" spans="1:10" ht="16.5" customHeight="1" x14ac:dyDescent="0.25">
      <c r="A1929" s="130" t="s">
        <v>8774</v>
      </c>
      <c r="B1929" s="131" t="str">
        <f t="shared" si="30"/>
        <v>00548 - Open Storage Building (OSB)</v>
      </c>
      <c r="C1929" s="132" t="s">
        <v>434</v>
      </c>
      <c r="D1929" s="132" t="s">
        <v>3194</v>
      </c>
      <c r="E1929" s="132" t="s">
        <v>3192</v>
      </c>
      <c r="F1929" s="132" t="s">
        <v>373</v>
      </c>
      <c r="G1929" s="133">
        <v>1500</v>
      </c>
      <c r="H1929" s="132">
        <v>1998</v>
      </c>
      <c r="I1929" s="134">
        <v>40725</v>
      </c>
      <c r="J1929" s="135"/>
    </row>
    <row r="1930" spans="1:10" ht="16.5" customHeight="1" x14ac:dyDescent="0.25">
      <c r="A1930" s="130" t="s">
        <v>8775</v>
      </c>
      <c r="B1930" s="131" t="str">
        <f t="shared" si="30"/>
        <v>00549 - Equipment Repair Shop (RS)</v>
      </c>
      <c r="C1930" s="132" t="s">
        <v>434</v>
      </c>
      <c r="D1930" s="132" t="s">
        <v>3154</v>
      </c>
      <c r="E1930" s="132" t="s">
        <v>3192</v>
      </c>
      <c r="F1930" s="132" t="s">
        <v>373</v>
      </c>
      <c r="G1930" s="133">
        <v>8528</v>
      </c>
      <c r="H1930" s="132">
        <v>1971</v>
      </c>
      <c r="I1930" s="134">
        <v>40725</v>
      </c>
      <c r="J1930" s="135"/>
    </row>
    <row r="1931" spans="1:10" ht="16.5" customHeight="1" x14ac:dyDescent="0.25">
      <c r="A1931" s="130" t="s">
        <v>8776</v>
      </c>
      <c r="B1931" s="131" t="str">
        <f t="shared" si="30"/>
        <v>00550 - Carpenter Shop</v>
      </c>
      <c r="C1931" s="132" t="s">
        <v>434</v>
      </c>
      <c r="D1931" s="132" t="s">
        <v>3195</v>
      </c>
      <c r="E1931" s="132" t="s">
        <v>3192</v>
      </c>
      <c r="F1931" s="132" t="s">
        <v>373</v>
      </c>
      <c r="G1931" s="133">
        <v>5220</v>
      </c>
      <c r="H1931" s="132">
        <v>1992</v>
      </c>
      <c r="I1931" s="134">
        <v>40725</v>
      </c>
      <c r="J1931" s="135"/>
    </row>
    <row r="1932" spans="1:10" ht="16.5" customHeight="1" x14ac:dyDescent="0.25">
      <c r="A1932" s="130" t="s">
        <v>8777</v>
      </c>
      <c r="B1932" s="131" t="str">
        <f t="shared" si="30"/>
        <v>00558 - Maintenance Station (MS)</v>
      </c>
      <c r="C1932" s="132" t="s">
        <v>434</v>
      </c>
      <c r="D1932" s="132" t="s">
        <v>3149</v>
      </c>
      <c r="E1932" s="132" t="s">
        <v>3196</v>
      </c>
      <c r="F1932" s="132" t="s">
        <v>380</v>
      </c>
      <c r="G1932" s="133">
        <v>14320</v>
      </c>
      <c r="H1932" s="132">
        <v>2003</v>
      </c>
      <c r="I1932" s="134">
        <v>40725</v>
      </c>
      <c r="J1932" s="135"/>
    </row>
    <row r="1933" spans="1:10" ht="16.5" customHeight="1" x14ac:dyDescent="0.25">
      <c r="A1933" s="130" t="s">
        <v>8778</v>
      </c>
      <c r="B1933" s="131" t="str">
        <f t="shared" si="30"/>
        <v>00564 - Wendover Rest Area (EB)</v>
      </c>
      <c r="C1933" s="132" t="s">
        <v>434</v>
      </c>
      <c r="D1933" s="132" t="s">
        <v>3197</v>
      </c>
      <c r="E1933" s="132" t="s">
        <v>3198</v>
      </c>
      <c r="F1933" s="132" t="s">
        <v>381</v>
      </c>
      <c r="G1933" s="133">
        <v>2000</v>
      </c>
      <c r="H1933" s="132">
        <v>1974</v>
      </c>
      <c r="I1933" s="134">
        <v>40725</v>
      </c>
      <c r="J1933" s="135"/>
    </row>
    <row r="1934" spans="1:10" ht="16.5" customHeight="1" x14ac:dyDescent="0.25">
      <c r="A1934" s="130" t="s">
        <v>8779</v>
      </c>
      <c r="B1934" s="131" t="str">
        <f t="shared" si="30"/>
        <v>00565 - Wendover Rest Area (WB)</v>
      </c>
      <c r="C1934" s="132" t="s">
        <v>434</v>
      </c>
      <c r="D1934" s="132" t="s">
        <v>3199</v>
      </c>
      <c r="E1934" s="132" t="s">
        <v>3200</v>
      </c>
      <c r="F1934" s="132" t="s">
        <v>381</v>
      </c>
      <c r="G1934" s="133">
        <v>2000</v>
      </c>
      <c r="H1934" s="132">
        <v>1974</v>
      </c>
      <c r="I1934" s="134">
        <v>40725</v>
      </c>
      <c r="J1934" s="135"/>
    </row>
    <row r="1935" spans="1:10" ht="16.5" customHeight="1" x14ac:dyDescent="0.25">
      <c r="A1935" s="130" t="s">
        <v>8780</v>
      </c>
      <c r="B1935" s="131" t="str">
        <f t="shared" si="30"/>
        <v>00566 - Maintenance Station (MS) #1</v>
      </c>
      <c r="C1935" s="132" t="s">
        <v>434</v>
      </c>
      <c r="D1935" s="132" t="s">
        <v>3201</v>
      </c>
      <c r="E1935" s="132" t="s">
        <v>3202</v>
      </c>
      <c r="F1935" s="132" t="s">
        <v>381</v>
      </c>
      <c r="G1935" s="133">
        <v>3640</v>
      </c>
      <c r="H1935" s="132">
        <v>1961</v>
      </c>
      <c r="I1935" s="134">
        <v>40725</v>
      </c>
      <c r="J1935" s="135"/>
    </row>
    <row r="1936" spans="1:10" ht="16.5" customHeight="1" x14ac:dyDescent="0.25">
      <c r="A1936" s="130" t="s">
        <v>8781</v>
      </c>
      <c r="B1936" s="131" t="str">
        <f t="shared" si="30"/>
        <v>00569 - POE (EB)</v>
      </c>
      <c r="C1936" s="132" t="s">
        <v>434</v>
      </c>
      <c r="D1936" s="132" t="s">
        <v>3203</v>
      </c>
      <c r="E1936" s="132" t="s">
        <v>3204</v>
      </c>
      <c r="F1936" s="132" t="s">
        <v>381</v>
      </c>
      <c r="G1936" s="133">
        <v>900</v>
      </c>
      <c r="H1936" s="132">
        <v>1977</v>
      </c>
      <c r="I1936" s="134">
        <v>40725</v>
      </c>
      <c r="J1936" s="135"/>
    </row>
    <row r="1937" spans="1:10" ht="16.5" customHeight="1" x14ac:dyDescent="0.25">
      <c r="A1937" s="130" t="s">
        <v>8782</v>
      </c>
      <c r="B1937" s="131" t="str">
        <f t="shared" si="30"/>
        <v>00570 - POE (WB)</v>
      </c>
      <c r="C1937" s="132" t="s">
        <v>434</v>
      </c>
      <c r="D1937" s="132" t="s">
        <v>3205</v>
      </c>
      <c r="E1937" s="132" t="s">
        <v>3206</v>
      </c>
      <c r="F1937" s="132" t="s">
        <v>381</v>
      </c>
      <c r="G1937" s="133">
        <v>248</v>
      </c>
      <c r="H1937" s="132">
        <v>1977</v>
      </c>
      <c r="I1937" s="134">
        <v>40725</v>
      </c>
      <c r="J1937" s="135"/>
    </row>
    <row r="1938" spans="1:10" ht="16.5" customHeight="1" x14ac:dyDescent="0.25">
      <c r="A1938" s="130" t="s">
        <v>8783</v>
      </c>
      <c r="B1938" s="131" t="str">
        <f t="shared" si="30"/>
        <v>00583 - Maintenance Station (MS)</v>
      </c>
      <c r="C1938" s="132" t="s">
        <v>434</v>
      </c>
      <c r="D1938" s="132" t="s">
        <v>3149</v>
      </c>
      <c r="E1938" s="132" t="s">
        <v>3207</v>
      </c>
      <c r="F1938" s="132" t="s">
        <v>3208</v>
      </c>
      <c r="G1938" s="133">
        <v>5339</v>
      </c>
      <c r="H1938" s="132">
        <v>1967</v>
      </c>
      <c r="I1938" s="134">
        <v>40725</v>
      </c>
      <c r="J1938" s="135"/>
    </row>
    <row r="1939" spans="1:10" ht="16.5" customHeight="1" x14ac:dyDescent="0.25">
      <c r="A1939" s="130" t="s">
        <v>8784</v>
      </c>
      <c r="B1939" s="131" t="str">
        <f t="shared" si="30"/>
        <v>00600 - (5 Bay) Equipment Storage Building (ESB)</v>
      </c>
      <c r="C1939" s="132" t="s">
        <v>434</v>
      </c>
      <c r="D1939" s="132" t="s">
        <v>3157</v>
      </c>
      <c r="E1939" s="132" t="s">
        <v>3209</v>
      </c>
      <c r="F1939" s="132" t="s">
        <v>357</v>
      </c>
      <c r="G1939" s="133">
        <v>6636</v>
      </c>
      <c r="H1939" s="132">
        <v>1968</v>
      </c>
      <c r="I1939" s="134">
        <v>40725</v>
      </c>
      <c r="J1939" s="135"/>
    </row>
    <row r="1940" spans="1:10" ht="16.5" customHeight="1" x14ac:dyDescent="0.25">
      <c r="A1940" s="130" t="s">
        <v>8785</v>
      </c>
      <c r="B1940" s="131" t="str">
        <f t="shared" si="30"/>
        <v>00703 - (7 Bay) Equipment Storage Building (ESB)</v>
      </c>
      <c r="C1940" s="132" t="s">
        <v>434</v>
      </c>
      <c r="D1940" s="132" t="s">
        <v>3147</v>
      </c>
      <c r="E1940" s="132" t="s">
        <v>3210</v>
      </c>
      <c r="F1940" s="132" t="s">
        <v>3211</v>
      </c>
      <c r="G1940" s="133">
        <v>7005</v>
      </c>
      <c r="H1940" s="132">
        <v>1975</v>
      </c>
      <c r="I1940" s="134">
        <v>40725</v>
      </c>
      <c r="J1940" s="135"/>
    </row>
    <row r="1941" spans="1:10" ht="16.5" customHeight="1" x14ac:dyDescent="0.25">
      <c r="A1941" s="130" t="s">
        <v>8786</v>
      </c>
      <c r="B1941" s="131" t="str">
        <f t="shared" si="30"/>
        <v>00736 - Maintenance Station (MS)</v>
      </c>
      <c r="C1941" s="132" t="s">
        <v>434</v>
      </c>
      <c r="D1941" s="132" t="s">
        <v>3149</v>
      </c>
      <c r="E1941" s="132" t="s">
        <v>3212</v>
      </c>
      <c r="F1941" s="132" t="s">
        <v>3213</v>
      </c>
      <c r="G1941" s="133">
        <v>7640</v>
      </c>
      <c r="H1941" s="132">
        <v>1965</v>
      </c>
      <c r="I1941" s="134">
        <v>40725</v>
      </c>
      <c r="J1941" s="135"/>
    </row>
    <row r="1942" spans="1:10" ht="16.5" customHeight="1" x14ac:dyDescent="0.25">
      <c r="A1942" s="130" t="s">
        <v>8787</v>
      </c>
      <c r="B1942" s="131" t="str">
        <f t="shared" si="30"/>
        <v>00742 - (5 Bay) Equipment Storage Building (ESB)</v>
      </c>
      <c r="C1942" s="132" t="s">
        <v>434</v>
      </c>
      <c r="D1942" s="132" t="s">
        <v>3157</v>
      </c>
      <c r="E1942" s="132" t="s">
        <v>2615</v>
      </c>
      <c r="F1942" s="132" t="s">
        <v>2614</v>
      </c>
      <c r="G1942" s="133">
        <v>3434</v>
      </c>
      <c r="H1942" s="132">
        <v>1960</v>
      </c>
      <c r="I1942" s="134">
        <v>40725</v>
      </c>
      <c r="J1942" s="135"/>
    </row>
    <row r="1943" spans="1:10" ht="16.5" customHeight="1" x14ac:dyDescent="0.25">
      <c r="A1943" s="130" t="s">
        <v>8788</v>
      </c>
      <c r="B1943" s="131" t="str">
        <f t="shared" si="30"/>
        <v>00746 - Maintenance Station (MS)</v>
      </c>
      <c r="C1943" s="132" t="s">
        <v>434</v>
      </c>
      <c r="D1943" s="132" t="s">
        <v>3149</v>
      </c>
      <c r="E1943" s="132" t="s">
        <v>3214</v>
      </c>
      <c r="F1943" s="132" t="s">
        <v>285</v>
      </c>
      <c r="G1943" s="133">
        <v>4529</v>
      </c>
      <c r="H1943" s="132">
        <v>1960</v>
      </c>
      <c r="I1943" s="134">
        <v>40725</v>
      </c>
      <c r="J1943" s="135"/>
    </row>
    <row r="1944" spans="1:10" ht="16.5" customHeight="1" x14ac:dyDescent="0.25">
      <c r="A1944" s="130" t="s">
        <v>8789</v>
      </c>
      <c r="B1944" s="131" t="str">
        <f t="shared" si="30"/>
        <v>00790 - (5 Bay) Equipment Storage Building (ESB)</v>
      </c>
      <c r="C1944" s="132" t="s">
        <v>434</v>
      </c>
      <c r="D1944" s="132" t="s">
        <v>3157</v>
      </c>
      <c r="E1944" s="132" t="s">
        <v>3215</v>
      </c>
      <c r="F1944" s="132" t="s">
        <v>3216</v>
      </c>
      <c r="G1944" s="133">
        <v>3434</v>
      </c>
      <c r="H1944" s="132">
        <v>1961</v>
      </c>
      <c r="I1944" s="134">
        <v>40725</v>
      </c>
      <c r="J1944" s="135"/>
    </row>
    <row r="1945" spans="1:10" ht="16.5" customHeight="1" x14ac:dyDescent="0.25">
      <c r="A1945" s="130" t="s">
        <v>8790</v>
      </c>
      <c r="B1945" s="131" t="str">
        <f t="shared" si="30"/>
        <v>00791 - Open Storage Building (OSB)</v>
      </c>
      <c r="C1945" s="132" t="s">
        <v>434</v>
      </c>
      <c r="D1945" s="132" t="s">
        <v>3194</v>
      </c>
      <c r="E1945" s="132" t="s">
        <v>3215</v>
      </c>
      <c r="F1945" s="132" t="s">
        <v>3216</v>
      </c>
      <c r="G1945" s="133">
        <v>2340</v>
      </c>
      <c r="H1945" s="132">
        <v>1975</v>
      </c>
      <c r="I1945" s="134">
        <v>40725</v>
      </c>
      <c r="J1945" s="135"/>
    </row>
    <row r="1946" spans="1:10" ht="16.5" customHeight="1" x14ac:dyDescent="0.25">
      <c r="A1946" s="130" t="s">
        <v>8791</v>
      </c>
      <c r="B1946" s="131" t="str">
        <f t="shared" si="30"/>
        <v>00824 - Open Storage Building (OSB)</v>
      </c>
      <c r="C1946" s="132" t="s">
        <v>434</v>
      </c>
      <c r="D1946" s="132" t="s">
        <v>3194</v>
      </c>
      <c r="E1946" s="132" t="s">
        <v>3217</v>
      </c>
      <c r="F1946" s="132" t="s">
        <v>3218</v>
      </c>
      <c r="G1946" s="133">
        <v>5170</v>
      </c>
      <c r="H1946" s="132">
        <v>1971</v>
      </c>
      <c r="I1946" s="134">
        <v>40725</v>
      </c>
      <c r="J1946" s="135"/>
    </row>
    <row r="1947" spans="1:10" ht="16.5" customHeight="1" x14ac:dyDescent="0.25">
      <c r="A1947" s="130" t="s">
        <v>8792</v>
      </c>
      <c r="B1947" s="131" t="str">
        <f t="shared" si="30"/>
        <v>00825 - (6 Bay) Equipment Storage Building (ESB)</v>
      </c>
      <c r="C1947" s="132" t="s">
        <v>434</v>
      </c>
      <c r="D1947" s="132" t="s">
        <v>3219</v>
      </c>
      <c r="E1947" s="132" t="s">
        <v>3217</v>
      </c>
      <c r="F1947" s="132" t="s">
        <v>3218</v>
      </c>
      <c r="G1947" s="133">
        <v>2340</v>
      </c>
      <c r="H1947" s="132">
        <v>1940</v>
      </c>
      <c r="I1947" s="134">
        <v>40725</v>
      </c>
      <c r="J1947" s="135"/>
    </row>
    <row r="1948" spans="1:10" ht="16.5" customHeight="1" x14ac:dyDescent="0.25">
      <c r="A1948" s="130" t="s">
        <v>8793</v>
      </c>
      <c r="B1948" s="131" t="str">
        <f t="shared" si="30"/>
        <v>00836 - Storage Shed (SS)</v>
      </c>
      <c r="C1948" s="132" t="s">
        <v>434</v>
      </c>
      <c r="D1948" s="132" t="s">
        <v>3220</v>
      </c>
      <c r="E1948" s="132" t="s">
        <v>3221</v>
      </c>
      <c r="F1948" s="132" t="s">
        <v>576</v>
      </c>
      <c r="G1948" s="133">
        <v>200</v>
      </c>
      <c r="H1948" s="132">
        <v>1964</v>
      </c>
      <c r="I1948" s="134">
        <v>40725</v>
      </c>
      <c r="J1948" s="135"/>
    </row>
    <row r="1949" spans="1:10" ht="16.5" customHeight="1" x14ac:dyDescent="0.25">
      <c r="A1949" s="130" t="s">
        <v>8794</v>
      </c>
      <c r="B1949" s="131" t="str">
        <f t="shared" si="30"/>
        <v>00837 - Open Storage Building (OSB)</v>
      </c>
      <c r="C1949" s="132" t="s">
        <v>434</v>
      </c>
      <c r="D1949" s="132" t="s">
        <v>3194</v>
      </c>
      <c r="E1949" s="132" t="s">
        <v>3221</v>
      </c>
      <c r="F1949" s="132" t="s">
        <v>576</v>
      </c>
      <c r="G1949" s="133">
        <v>1872</v>
      </c>
      <c r="H1949" s="132">
        <v>1974</v>
      </c>
      <c r="I1949" s="134">
        <v>40725</v>
      </c>
      <c r="J1949" s="135"/>
    </row>
    <row r="1950" spans="1:10" ht="16.5" customHeight="1" x14ac:dyDescent="0.25">
      <c r="A1950" s="130" t="s">
        <v>8795</v>
      </c>
      <c r="B1950" s="131" t="str">
        <f t="shared" si="30"/>
        <v>00889 - Perry Rest Area</v>
      </c>
      <c r="C1950" s="132" t="s">
        <v>434</v>
      </c>
      <c r="D1950" s="132" t="s">
        <v>3222</v>
      </c>
      <c r="E1950" s="132" t="s">
        <v>3223</v>
      </c>
      <c r="F1950" s="132" t="s">
        <v>2230</v>
      </c>
      <c r="G1950" s="133">
        <v>1027</v>
      </c>
      <c r="H1950" s="132">
        <v>1977</v>
      </c>
      <c r="I1950" s="134">
        <v>40725</v>
      </c>
      <c r="J1950" s="135"/>
    </row>
    <row r="1951" spans="1:10" ht="16.5" customHeight="1" x14ac:dyDescent="0.25">
      <c r="A1951" s="130" t="s">
        <v>8796</v>
      </c>
      <c r="B1951" s="131" t="str">
        <f t="shared" si="30"/>
        <v>00890 - Maintenance Station (MS)</v>
      </c>
      <c r="C1951" s="132" t="s">
        <v>434</v>
      </c>
      <c r="D1951" s="132" t="s">
        <v>3149</v>
      </c>
      <c r="E1951" s="132" t="s">
        <v>3224</v>
      </c>
      <c r="F1951" s="132" t="s">
        <v>3225</v>
      </c>
      <c r="G1951" s="133">
        <v>5777</v>
      </c>
      <c r="H1951" s="132">
        <v>1956</v>
      </c>
      <c r="I1951" s="134">
        <v>40725</v>
      </c>
      <c r="J1951" s="135"/>
    </row>
    <row r="1952" spans="1:10" ht="16.5" customHeight="1" x14ac:dyDescent="0.25">
      <c r="A1952" s="130" t="s">
        <v>8797</v>
      </c>
      <c r="B1952" s="131" t="str">
        <f t="shared" si="30"/>
        <v>00891 - Storage Shed (SS)</v>
      </c>
      <c r="C1952" s="132" t="s">
        <v>434</v>
      </c>
      <c r="D1952" s="132" t="s">
        <v>3220</v>
      </c>
      <c r="E1952" s="132" t="s">
        <v>3224</v>
      </c>
      <c r="F1952" s="132" t="s">
        <v>3225</v>
      </c>
      <c r="G1952" s="133">
        <v>625</v>
      </c>
      <c r="H1952" s="132">
        <v>1960</v>
      </c>
      <c r="I1952" s="134">
        <v>40725</v>
      </c>
      <c r="J1952" s="135"/>
    </row>
    <row r="1953" spans="1:10" ht="16.5" customHeight="1" x14ac:dyDescent="0.25">
      <c r="A1953" s="130" t="s">
        <v>8798</v>
      </c>
      <c r="B1953" s="131" t="str">
        <f t="shared" si="30"/>
        <v>00892 - Open Storage Building (OSB)</v>
      </c>
      <c r="C1953" s="132" t="s">
        <v>434</v>
      </c>
      <c r="D1953" s="132" t="s">
        <v>3194</v>
      </c>
      <c r="E1953" s="132" t="s">
        <v>3226</v>
      </c>
      <c r="F1953" s="132" t="s">
        <v>3225</v>
      </c>
      <c r="G1953" s="133">
        <v>1872</v>
      </c>
      <c r="H1953" s="132">
        <v>1972</v>
      </c>
      <c r="I1953" s="134">
        <v>40725</v>
      </c>
      <c r="J1953" s="135"/>
    </row>
    <row r="1954" spans="1:10" ht="16.5" customHeight="1" x14ac:dyDescent="0.25">
      <c r="A1954" s="130" t="s">
        <v>8799</v>
      </c>
      <c r="B1954" s="131" t="str">
        <f t="shared" si="30"/>
        <v>00903 - Open Storage Building (OSB)</v>
      </c>
      <c r="C1954" s="132" t="s">
        <v>434</v>
      </c>
      <c r="D1954" s="132" t="s">
        <v>3194</v>
      </c>
      <c r="E1954" s="132" t="s">
        <v>3150</v>
      </c>
      <c r="F1954" s="132" t="s">
        <v>149</v>
      </c>
      <c r="G1954" s="133">
        <v>3120</v>
      </c>
      <c r="H1954" s="132">
        <v>1974</v>
      </c>
      <c r="I1954" s="134">
        <v>40725</v>
      </c>
      <c r="J1954" s="135"/>
    </row>
    <row r="1955" spans="1:10" ht="16.5" customHeight="1" x14ac:dyDescent="0.25">
      <c r="A1955" s="130" t="s">
        <v>8800</v>
      </c>
      <c r="B1955" s="131" t="str">
        <f t="shared" si="30"/>
        <v>00915 - Open Storage Building (OSB)</v>
      </c>
      <c r="C1955" s="132" t="s">
        <v>434</v>
      </c>
      <c r="D1955" s="132" t="s">
        <v>3194</v>
      </c>
      <c r="E1955" s="132" t="s">
        <v>3227</v>
      </c>
      <c r="F1955" s="132" t="s">
        <v>3228</v>
      </c>
      <c r="G1955" s="133">
        <v>1920</v>
      </c>
      <c r="H1955" s="132">
        <v>1973</v>
      </c>
      <c r="I1955" s="134">
        <v>40725</v>
      </c>
      <c r="J1955" s="135"/>
    </row>
    <row r="1956" spans="1:10" ht="16.5" customHeight="1" x14ac:dyDescent="0.25">
      <c r="A1956" s="130" t="s">
        <v>8801</v>
      </c>
      <c r="B1956" s="131" t="str">
        <f t="shared" si="30"/>
        <v>01177 - (7 Bay) Equipment Storage Building (ESB)</v>
      </c>
      <c r="C1956" s="132" t="s">
        <v>434</v>
      </c>
      <c r="D1956" s="132" t="s">
        <v>3147</v>
      </c>
      <c r="E1956" s="132" t="s">
        <v>3229</v>
      </c>
      <c r="F1956" s="132" t="s">
        <v>3230</v>
      </c>
      <c r="G1956" s="133">
        <v>7005</v>
      </c>
      <c r="H1956" s="132">
        <v>1974</v>
      </c>
      <c r="I1956" s="134">
        <v>40725</v>
      </c>
      <c r="J1956" s="135"/>
    </row>
    <row r="1957" spans="1:10" ht="16.5" customHeight="1" x14ac:dyDescent="0.25">
      <c r="A1957" s="130" t="s">
        <v>8802</v>
      </c>
      <c r="B1957" s="131" t="str">
        <f t="shared" si="30"/>
        <v>01198 - Maintenance Station (MS) #1</v>
      </c>
      <c r="C1957" s="132" t="s">
        <v>434</v>
      </c>
      <c r="D1957" s="132" t="s">
        <v>3201</v>
      </c>
      <c r="E1957" s="132" t="s">
        <v>3231</v>
      </c>
      <c r="F1957" s="132" t="s">
        <v>322</v>
      </c>
      <c r="G1957" s="133">
        <v>4674</v>
      </c>
      <c r="H1957" s="132">
        <v>1957</v>
      </c>
      <c r="I1957" s="134">
        <v>40725</v>
      </c>
      <c r="J1957" s="135"/>
    </row>
    <row r="1958" spans="1:10" ht="16.5" customHeight="1" x14ac:dyDescent="0.25">
      <c r="A1958" s="130" t="s">
        <v>8803</v>
      </c>
      <c r="B1958" s="131" t="str">
        <f t="shared" si="30"/>
        <v>01250 - (2 Bay) Equipment Storage Building (ESB)</v>
      </c>
      <c r="C1958" s="132" t="s">
        <v>434</v>
      </c>
      <c r="D1958" s="132" t="s">
        <v>3182</v>
      </c>
      <c r="E1958" s="132" t="s">
        <v>3232</v>
      </c>
      <c r="F1958" s="132" t="s">
        <v>3233</v>
      </c>
      <c r="G1958" s="133">
        <v>1800</v>
      </c>
      <c r="H1958" s="132">
        <v>1996</v>
      </c>
      <c r="I1958" s="134">
        <v>40725</v>
      </c>
      <c r="J1958" s="135"/>
    </row>
    <row r="1959" spans="1:10" ht="16.5" customHeight="1" x14ac:dyDescent="0.25">
      <c r="A1959" s="130" t="s">
        <v>8804</v>
      </c>
      <c r="B1959" s="131" t="str">
        <f t="shared" si="30"/>
        <v>01308 - (7 Bay) Equipment Storage Building (ESB)</v>
      </c>
      <c r="C1959" s="132" t="s">
        <v>434</v>
      </c>
      <c r="D1959" s="132" t="s">
        <v>3147</v>
      </c>
      <c r="E1959" s="132" t="s">
        <v>3234</v>
      </c>
      <c r="F1959" s="132" t="s">
        <v>3235</v>
      </c>
      <c r="G1959" s="133">
        <v>7005</v>
      </c>
      <c r="H1959" s="132">
        <v>1971</v>
      </c>
      <c r="I1959" s="134">
        <v>40725</v>
      </c>
      <c r="J1959" s="135"/>
    </row>
    <row r="1960" spans="1:10" ht="16.5" customHeight="1" x14ac:dyDescent="0.25">
      <c r="A1960" s="130" t="s">
        <v>8805</v>
      </c>
      <c r="B1960" s="131" t="str">
        <f t="shared" si="30"/>
        <v>01309 - Metal Generator Building</v>
      </c>
      <c r="C1960" s="132" t="s">
        <v>434</v>
      </c>
      <c r="D1960" s="132" t="s">
        <v>3236</v>
      </c>
      <c r="E1960" s="132" t="s">
        <v>3234</v>
      </c>
      <c r="F1960" s="132" t="s">
        <v>3235</v>
      </c>
      <c r="G1960" s="133">
        <v>255</v>
      </c>
      <c r="H1960" s="132">
        <v>1971</v>
      </c>
      <c r="I1960" s="134">
        <v>40725</v>
      </c>
      <c r="J1960" s="135"/>
    </row>
    <row r="1961" spans="1:10" ht="16.5" customHeight="1" x14ac:dyDescent="0.25">
      <c r="A1961" s="130" t="s">
        <v>8806</v>
      </c>
      <c r="B1961" s="131" t="str">
        <f t="shared" si="30"/>
        <v>01324 - Emery Restrooms</v>
      </c>
      <c r="C1961" s="132" t="s">
        <v>434</v>
      </c>
      <c r="D1961" s="132" t="s">
        <v>3237</v>
      </c>
      <c r="E1961" s="132" t="s">
        <v>3238</v>
      </c>
      <c r="F1961" s="132" t="s">
        <v>3239</v>
      </c>
      <c r="G1961" s="133">
        <v>400</v>
      </c>
      <c r="H1961" s="132">
        <v>1960</v>
      </c>
      <c r="I1961" s="134">
        <v>40725</v>
      </c>
      <c r="J1961" s="135"/>
    </row>
    <row r="1962" spans="1:10" ht="16.5" customHeight="1" x14ac:dyDescent="0.25">
      <c r="A1962" s="130" t="s">
        <v>8807</v>
      </c>
      <c r="B1962" s="131" t="str">
        <f t="shared" si="30"/>
        <v>01325 - Emery Picnic Shelter</v>
      </c>
      <c r="C1962" s="132" t="s">
        <v>434</v>
      </c>
      <c r="D1962" s="132" t="s">
        <v>3240</v>
      </c>
      <c r="E1962" s="132" t="s">
        <v>3238</v>
      </c>
      <c r="F1962" s="132" t="s">
        <v>3239</v>
      </c>
      <c r="G1962" s="133">
        <v>550</v>
      </c>
      <c r="H1962" s="132">
        <v>1960</v>
      </c>
      <c r="I1962" s="134">
        <v>40725</v>
      </c>
      <c r="J1962" s="135"/>
    </row>
    <row r="1963" spans="1:10" ht="16.5" customHeight="1" x14ac:dyDescent="0.25">
      <c r="A1963" s="130" t="s">
        <v>8808</v>
      </c>
      <c r="B1963" s="131" t="str">
        <f t="shared" si="30"/>
        <v>01332 - (5 Bay) Equipment Storage Building (ESB)</v>
      </c>
      <c r="C1963" s="132" t="s">
        <v>434</v>
      </c>
      <c r="D1963" s="132" t="s">
        <v>3157</v>
      </c>
      <c r="E1963" s="132" t="s">
        <v>3241</v>
      </c>
      <c r="F1963" s="132" t="s">
        <v>3242</v>
      </c>
      <c r="G1963" s="133">
        <v>3434</v>
      </c>
      <c r="H1963" s="132">
        <v>1964</v>
      </c>
      <c r="I1963" s="134">
        <v>40725</v>
      </c>
      <c r="J1963" s="135"/>
    </row>
    <row r="1964" spans="1:10" ht="16.5" customHeight="1" x14ac:dyDescent="0.25">
      <c r="A1964" s="130" t="s">
        <v>8809</v>
      </c>
      <c r="B1964" s="131" t="str">
        <f t="shared" si="30"/>
        <v>01349 - Pines Restrooms</v>
      </c>
      <c r="C1964" s="132" t="s">
        <v>434</v>
      </c>
      <c r="D1964" s="132" t="s">
        <v>3243</v>
      </c>
      <c r="E1964" s="132" t="s">
        <v>3244</v>
      </c>
      <c r="F1964" s="132" t="s">
        <v>3245</v>
      </c>
      <c r="G1964" s="133">
        <v>624</v>
      </c>
      <c r="H1964" s="132">
        <v>1973</v>
      </c>
      <c r="I1964" s="134">
        <v>40725</v>
      </c>
      <c r="J1964" s="135"/>
    </row>
    <row r="1965" spans="1:10" ht="16.5" customHeight="1" x14ac:dyDescent="0.25">
      <c r="A1965" s="130" t="s">
        <v>8810</v>
      </c>
      <c r="B1965" s="131" t="str">
        <f t="shared" si="30"/>
        <v>01350 - Picnic Shelter &amp; Information Center (Pines)</v>
      </c>
      <c r="C1965" s="132" t="s">
        <v>434</v>
      </c>
      <c r="D1965" s="132" t="s">
        <v>3246</v>
      </c>
      <c r="E1965" s="132" t="s">
        <v>3244</v>
      </c>
      <c r="F1965" s="132" t="s">
        <v>3245</v>
      </c>
      <c r="G1965" s="133">
        <v>280</v>
      </c>
      <c r="H1965" s="132">
        <v>1973</v>
      </c>
      <c r="I1965" s="134">
        <v>40725</v>
      </c>
      <c r="J1965" s="135"/>
    </row>
    <row r="1966" spans="1:10" ht="16.5" customHeight="1" x14ac:dyDescent="0.25">
      <c r="A1966" s="130" t="s">
        <v>8811</v>
      </c>
      <c r="B1966" s="131" t="str">
        <f t="shared" si="30"/>
        <v>01355 - Equipment Storage Building (ESB)</v>
      </c>
      <c r="C1966" s="132" t="s">
        <v>434</v>
      </c>
      <c r="D1966" s="132" t="s">
        <v>3159</v>
      </c>
      <c r="E1966" s="132" t="s">
        <v>3247</v>
      </c>
      <c r="F1966" s="132" t="s">
        <v>143</v>
      </c>
      <c r="G1966" s="133">
        <v>6545</v>
      </c>
      <c r="H1966" s="132">
        <v>1960</v>
      </c>
      <c r="I1966" s="134">
        <v>40725</v>
      </c>
      <c r="J1966" s="135"/>
    </row>
    <row r="1967" spans="1:10" ht="16.5" customHeight="1" x14ac:dyDescent="0.25">
      <c r="A1967" s="130" t="s">
        <v>8812</v>
      </c>
      <c r="B1967" s="131" t="str">
        <f t="shared" si="30"/>
        <v>01368 - (9 Bay) Equipment Storage Building (ESB)</v>
      </c>
      <c r="C1967" s="132" t="s">
        <v>434</v>
      </c>
      <c r="D1967" s="132" t="s">
        <v>3166</v>
      </c>
      <c r="E1967" s="132" t="s">
        <v>3248</v>
      </c>
      <c r="F1967" s="132" t="s">
        <v>3249</v>
      </c>
      <c r="G1967" s="133">
        <v>8364</v>
      </c>
      <c r="H1967" s="132">
        <v>1974</v>
      </c>
      <c r="I1967" s="134">
        <v>40725</v>
      </c>
      <c r="J1967" s="135"/>
    </row>
    <row r="1968" spans="1:10" ht="16.5" customHeight="1" x14ac:dyDescent="0.25">
      <c r="A1968" s="130" t="s">
        <v>8813</v>
      </c>
      <c r="B1968" s="131" t="str">
        <f t="shared" si="30"/>
        <v>01371 - Kane Spring Rest Area</v>
      </c>
      <c r="C1968" s="132" t="s">
        <v>434</v>
      </c>
      <c r="D1968" s="132" t="s">
        <v>3250</v>
      </c>
      <c r="E1968" s="132" t="s">
        <v>3251</v>
      </c>
      <c r="F1968" s="132" t="s">
        <v>143</v>
      </c>
      <c r="G1968" s="133">
        <v>1777</v>
      </c>
      <c r="H1968" s="132">
        <v>1998</v>
      </c>
      <c r="I1968" s="134">
        <v>40725</v>
      </c>
      <c r="J1968" s="135"/>
    </row>
    <row r="1969" spans="1:10" ht="16.5" customHeight="1" x14ac:dyDescent="0.25">
      <c r="A1969" s="130" t="s">
        <v>8814</v>
      </c>
      <c r="B1969" s="131" t="str">
        <f t="shared" si="30"/>
        <v>01372 - Information Center &amp; Restrooms (West Thompson)</v>
      </c>
      <c r="C1969" s="132" t="s">
        <v>434</v>
      </c>
      <c r="D1969" s="132" t="s">
        <v>3252</v>
      </c>
      <c r="E1969" s="132" t="s">
        <v>3253</v>
      </c>
      <c r="F1969" s="132" t="s">
        <v>3249</v>
      </c>
      <c r="G1969" s="133">
        <v>3352</v>
      </c>
      <c r="H1969" s="132">
        <v>1973</v>
      </c>
      <c r="I1969" s="134">
        <v>40725</v>
      </c>
      <c r="J1969" s="135"/>
    </row>
    <row r="1970" spans="1:10" ht="16.5" customHeight="1" x14ac:dyDescent="0.25">
      <c r="A1970" s="130" t="s">
        <v>8815</v>
      </c>
      <c r="B1970" s="131" t="str">
        <f t="shared" si="30"/>
        <v>01373 - UDOT - Crescent Junction Information Center &amp; Restrooms</v>
      </c>
      <c r="C1970" s="132" t="s">
        <v>434</v>
      </c>
      <c r="D1970" s="132" t="s">
        <v>3254</v>
      </c>
      <c r="E1970" s="132" t="s">
        <v>3255</v>
      </c>
      <c r="F1970" s="132" t="s">
        <v>3256</v>
      </c>
      <c r="G1970" s="133">
        <v>1524</v>
      </c>
      <c r="H1970" s="132">
        <v>1973</v>
      </c>
      <c r="I1970" s="134">
        <v>40725</v>
      </c>
      <c r="J1970" s="135"/>
    </row>
    <row r="1971" spans="1:10" ht="16.5" customHeight="1" x14ac:dyDescent="0.25">
      <c r="A1971" s="130" t="s">
        <v>8816</v>
      </c>
      <c r="B1971" s="131" t="str">
        <f t="shared" si="30"/>
        <v>01377 - Headquarters</v>
      </c>
      <c r="C1971" s="132" t="s">
        <v>434</v>
      </c>
      <c r="D1971" s="132" t="s">
        <v>3179</v>
      </c>
      <c r="E1971" s="132" t="s">
        <v>2518</v>
      </c>
      <c r="F1971" s="132" t="s">
        <v>315</v>
      </c>
      <c r="G1971" s="133">
        <v>14364</v>
      </c>
      <c r="H1971" s="132">
        <v>1989</v>
      </c>
      <c r="I1971" s="134">
        <v>40725</v>
      </c>
      <c r="J1971" s="135"/>
    </row>
    <row r="1972" spans="1:10" ht="16.5" customHeight="1" x14ac:dyDescent="0.25">
      <c r="A1972" s="130" t="s">
        <v>8817</v>
      </c>
      <c r="B1972" s="131" t="str">
        <f t="shared" si="30"/>
        <v>01379 - Powder Magazine</v>
      </c>
      <c r="C1972" s="132" t="s">
        <v>434</v>
      </c>
      <c r="D1972" s="132" t="s">
        <v>3257</v>
      </c>
      <c r="E1972" s="132" t="s">
        <v>3258</v>
      </c>
      <c r="F1972" s="132" t="s">
        <v>315</v>
      </c>
      <c r="G1972" s="133">
        <v>25</v>
      </c>
      <c r="H1972" s="132">
        <v>1991</v>
      </c>
      <c r="I1972" s="134">
        <v>40725</v>
      </c>
      <c r="J1972" s="135"/>
    </row>
    <row r="1973" spans="1:10" ht="16.5" customHeight="1" x14ac:dyDescent="0.25">
      <c r="A1973" s="130" t="s">
        <v>8818</v>
      </c>
      <c r="B1973" s="131" t="str">
        <f t="shared" si="30"/>
        <v>01380 - Open Storage Building (OSB)</v>
      </c>
      <c r="C1973" s="132" t="s">
        <v>434</v>
      </c>
      <c r="D1973" s="132" t="s">
        <v>3194</v>
      </c>
      <c r="E1973" s="132" t="s">
        <v>2518</v>
      </c>
      <c r="F1973" s="132" t="s">
        <v>315</v>
      </c>
      <c r="G1973" s="133">
        <v>2900</v>
      </c>
      <c r="H1973" s="132">
        <v>1983</v>
      </c>
      <c r="I1973" s="134">
        <v>40725</v>
      </c>
      <c r="J1973" s="135"/>
    </row>
    <row r="1974" spans="1:10" ht="16.5" customHeight="1" x14ac:dyDescent="0.25">
      <c r="A1974" s="130" t="s">
        <v>8819</v>
      </c>
      <c r="B1974" s="131" t="str">
        <f t="shared" si="30"/>
        <v>01381 - Material Lab (Fixed)</v>
      </c>
      <c r="C1974" s="132" t="s">
        <v>434</v>
      </c>
      <c r="D1974" s="132" t="s">
        <v>3181</v>
      </c>
      <c r="E1974" s="132" t="s">
        <v>2518</v>
      </c>
      <c r="F1974" s="132" t="s">
        <v>315</v>
      </c>
      <c r="G1974" s="133">
        <v>9044</v>
      </c>
      <c r="H1974" s="132">
        <v>1992</v>
      </c>
      <c r="I1974" s="134">
        <v>40725</v>
      </c>
      <c r="J1974" s="135"/>
    </row>
    <row r="1975" spans="1:10" ht="16.5" customHeight="1" x14ac:dyDescent="0.25">
      <c r="A1975" s="130" t="s">
        <v>8820</v>
      </c>
      <c r="B1975" s="131" t="str">
        <f t="shared" si="30"/>
        <v>01383 - Equipment Repair Shop (RS)</v>
      </c>
      <c r="C1975" s="132" t="s">
        <v>434</v>
      </c>
      <c r="D1975" s="132" t="s">
        <v>3154</v>
      </c>
      <c r="E1975" s="132" t="s">
        <v>2518</v>
      </c>
      <c r="F1975" s="132" t="s">
        <v>315</v>
      </c>
      <c r="G1975" s="133">
        <v>21100</v>
      </c>
      <c r="H1975" s="132">
        <v>1992</v>
      </c>
      <c r="I1975" s="134">
        <v>40725</v>
      </c>
      <c r="J1975" s="135"/>
    </row>
    <row r="1976" spans="1:10" ht="16.5" customHeight="1" x14ac:dyDescent="0.25">
      <c r="A1976" s="130" t="s">
        <v>8821</v>
      </c>
      <c r="B1976" s="131" t="str">
        <f t="shared" si="30"/>
        <v>01386 - Storage Tanks</v>
      </c>
      <c r="C1976" s="132" t="s">
        <v>434</v>
      </c>
      <c r="D1976" s="132" t="s">
        <v>3259</v>
      </c>
      <c r="E1976" s="132" t="s">
        <v>3258</v>
      </c>
      <c r="F1976" s="132" t="s">
        <v>315</v>
      </c>
      <c r="G1976" s="133">
        <v>1500</v>
      </c>
      <c r="H1976" s="132">
        <v>1976</v>
      </c>
      <c r="I1976" s="134">
        <v>40725</v>
      </c>
      <c r="J1976" s="135"/>
    </row>
    <row r="1977" spans="1:10" ht="16.5" customHeight="1" x14ac:dyDescent="0.25">
      <c r="A1977" s="130" t="s">
        <v>8822</v>
      </c>
      <c r="B1977" s="131" t="str">
        <f t="shared" si="30"/>
        <v>01387 - Open Storage Building (OSB)</v>
      </c>
      <c r="C1977" s="132" t="s">
        <v>434</v>
      </c>
      <c r="D1977" s="132" t="s">
        <v>3194</v>
      </c>
      <c r="E1977" s="132" t="s">
        <v>3258</v>
      </c>
      <c r="F1977" s="132" t="s">
        <v>315</v>
      </c>
      <c r="G1977" s="133">
        <v>1760</v>
      </c>
      <c r="H1977" s="132">
        <v>1973</v>
      </c>
      <c r="I1977" s="134">
        <v>40725</v>
      </c>
      <c r="J1977" s="135"/>
    </row>
    <row r="1978" spans="1:10" ht="16.5" customHeight="1" x14ac:dyDescent="0.25">
      <c r="A1978" s="130" t="s">
        <v>8823</v>
      </c>
      <c r="B1978" s="131" t="str">
        <f t="shared" si="30"/>
        <v>01396 - Cedar Mountain Road Maintenance Station (MS)</v>
      </c>
      <c r="C1978" s="132" t="s">
        <v>434</v>
      </c>
      <c r="D1978" s="132" t="s">
        <v>3260</v>
      </c>
      <c r="E1978" s="132" t="s">
        <v>3261</v>
      </c>
      <c r="F1978" s="132" t="s">
        <v>315</v>
      </c>
      <c r="G1978" s="133">
        <v>6292</v>
      </c>
      <c r="H1978" s="132">
        <v>1972</v>
      </c>
      <c r="I1978" s="134">
        <v>40725</v>
      </c>
      <c r="J1978" s="135"/>
    </row>
    <row r="1979" spans="1:10" ht="16.5" customHeight="1" x14ac:dyDescent="0.25">
      <c r="A1979" s="130" t="s">
        <v>8824</v>
      </c>
      <c r="B1979" s="131" t="str">
        <f t="shared" si="30"/>
        <v>01397 - Kanarraville Rest Area (NB)</v>
      </c>
      <c r="C1979" s="132" t="s">
        <v>434</v>
      </c>
      <c r="D1979" s="132" t="s">
        <v>3262</v>
      </c>
      <c r="E1979" s="132" t="s">
        <v>3263</v>
      </c>
      <c r="F1979" s="132" t="s">
        <v>3264</v>
      </c>
      <c r="G1979" s="133">
        <v>2335</v>
      </c>
      <c r="H1979" s="132">
        <v>1999</v>
      </c>
      <c r="I1979" s="134">
        <v>40725</v>
      </c>
      <c r="J1979" s="135"/>
    </row>
    <row r="1980" spans="1:10" ht="16.5" customHeight="1" x14ac:dyDescent="0.25">
      <c r="A1980" s="130" t="s">
        <v>8825</v>
      </c>
      <c r="B1980" s="131" t="str">
        <f t="shared" si="30"/>
        <v>01398 - Picnic Shelter (3) (NB)</v>
      </c>
      <c r="C1980" s="132" t="s">
        <v>434</v>
      </c>
      <c r="D1980" s="132" t="s">
        <v>3265</v>
      </c>
      <c r="E1980" s="132" t="s">
        <v>3263</v>
      </c>
      <c r="F1980" s="132" t="s">
        <v>3264</v>
      </c>
      <c r="G1980" s="133">
        <v>1200</v>
      </c>
      <c r="H1980" s="132">
        <v>1999</v>
      </c>
      <c r="I1980" s="134">
        <v>40725</v>
      </c>
      <c r="J1980" s="135"/>
    </row>
    <row r="1981" spans="1:10" ht="16.5" customHeight="1" x14ac:dyDescent="0.25">
      <c r="A1981" s="130" t="s">
        <v>8826</v>
      </c>
      <c r="B1981" s="131" t="str">
        <f t="shared" si="30"/>
        <v>01399 - Kanarraville Rest Area (SB)</v>
      </c>
      <c r="C1981" s="132" t="s">
        <v>434</v>
      </c>
      <c r="D1981" s="132" t="s">
        <v>3266</v>
      </c>
      <c r="E1981" s="132" t="s">
        <v>3263</v>
      </c>
      <c r="F1981" s="132" t="s">
        <v>3264</v>
      </c>
      <c r="G1981" s="133">
        <v>2335</v>
      </c>
      <c r="H1981" s="132">
        <v>1999</v>
      </c>
      <c r="I1981" s="134">
        <v>40725</v>
      </c>
      <c r="J1981" s="135"/>
    </row>
    <row r="1982" spans="1:10" ht="16.5" customHeight="1" x14ac:dyDescent="0.25">
      <c r="A1982" s="130" t="s">
        <v>8827</v>
      </c>
      <c r="B1982" s="131" t="str">
        <f t="shared" si="30"/>
        <v>01400 - Picnic Shelter (2) (SB)</v>
      </c>
      <c r="C1982" s="132" t="s">
        <v>434</v>
      </c>
      <c r="D1982" s="132" t="s">
        <v>3267</v>
      </c>
      <c r="E1982" s="132" t="s">
        <v>3263</v>
      </c>
      <c r="F1982" s="132" t="s">
        <v>3264</v>
      </c>
      <c r="G1982" s="133">
        <v>800</v>
      </c>
      <c r="H1982" s="132">
        <v>1999</v>
      </c>
      <c r="I1982" s="134">
        <v>40725</v>
      </c>
      <c r="J1982" s="135"/>
    </row>
    <row r="1983" spans="1:10" ht="16.5" customHeight="1" x14ac:dyDescent="0.25">
      <c r="A1983" s="130" t="s">
        <v>8828</v>
      </c>
      <c r="B1983" s="131" t="str">
        <f t="shared" si="30"/>
        <v>01401 - Lunt Park Rest Area (NB)</v>
      </c>
      <c r="C1983" s="132" t="s">
        <v>434</v>
      </c>
      <c r="D1983" s="132" t="s">
        <v>3268</v>
      </c>
      <c r="E1983" s="132" t="s">
        <v>3269</v>
      </c>
      <c r="F1983" s="132" t="s">
        <v>307</v>
      </c>
      <c r="G1983" s="133">
        <v>2000</v>
      </c>
      <c r="H1983" s="132">
        <v>1987</v>
      </c>
      <c r="I1983" s="134">
        <v>40725</v>
      </c>
      <c r="J1983" s="135"/>
    </row>
    <row r="1984" spans="1:10" ht="16.5" customHeight="1" x14ac:dyDescent="0.25">
      <c r="A1984" s="130" t="s">
        <v>8829</v>
      </c>
      <c r="B1984" s="131" t="str">
        <f t="shared" si="30"/>
        <v>01427 - (5 Bay) Equipment Storage Building (ESB)</v>
      </c>
      <c r="C1984" s="132" t="s">
        <v>434</v>
      </c>
      <c r="D1984" s="132" t="s">
        <v>3157</v>
      </c>
      <c r="E1984" s="132" t="s">
        <v>3270</v>
      </c>
      <c r="F1984" s="132" t="s">
        <v>3271</v>
      </c>
      <c r="G1984" s="133">
        <v>3434</v>
      </c>
      <c r="H1984" s="132">
        <v>1962</v>
      </c>
      <c r="I1984" s="134">
        <v>40725</v>
      </c>
      <c r="J1984" s="135"/>
    </row>
    <row r="1985" spans="1:10" ht="16.5" customHeight="1" x14ac:dyDescent="0.25">
      <c r="A1985" s="130" t="s">
        <v>8830</v>
      </c>
      <c r="B1985" s="131" t="str">
        <f t="shared" si="30"/>
        <v>01429 - Warehouse</v>
      </c>
      <c r="C1985" s="132" t="s">
        <v>434</v>
      </c>
      <c r="D1985" s="132" t="s">
        <v>165</v>
      </c>
      <c r="E1985" s="132" t="s">
        <v>3270</v>
      </c>
      <c r="F1985" s="132" t="s">
        <v>3271</v>
      </c>
      <c r="G1985" s="133">
        <v>562</v>
      </c>
      <c r="H1985" s="132">
        <v>1962</v>
      </c>
      <c r="I1985" s="134">
        <v>40725</v>
      </c>
      <c r="J1985" s="135"/>
    </row>
    <row r="1986" spans="1:10" ht="16.5" customHeight="1" x14ac:dyDescent="0.25">
      <c r="A1986" s="130" t="s">
        <v>8831</v>
      </c>
      <c r="B1986" s="131" t="str">
        <f t="shared" si="30"/>
        <v>01465 - (9 Bay) Equipment Storage Building (ESB)</v>
      </c>
      <c r="C1986" s="132" t="s">
        <v>434</v>
      </c>
      <c r="D1986" s="132" t="s">
        <v>3166</v>
      </c>
      <c r="E1986" s="132" t="s">
        <v>3272</v>
      </c>
      <c r="F1986" s="132" t="s">
        <v>341</v>
      </c>
      <c r="G1986" s="133">
        <v>8364</v>
      </c>
      <c r="H1986" s="132">
        <v>1974</v>
      </c>
      <c r="I1986" s="134">
        <v>40725</v>
      </c>
      <c r="J1986" s="135"/>
    </row>
    <row r="1987" spans="1:10" ht="16.5" customHeight="1" x14ac:dyDescent="0.25">
      <c r="A1987" s="130" t="s">
        <v>8832</v>
      </c>
      <c r="B1987" s="131" t="str">
        <f t="shared" si="30"/>
        <v>01473 - (2 Bay) Equipment Storage Building (ESB)</v>
      </c>
      <c r="C1987" s="132" t="s">
        <v>434</v>
      </c>
      <c r="D1987" s="132" t="s">
        <v>3182</v>
      </c>
      <c r="E1987" s="132" t="s">
        <v>3273</v>
      </c>
      <c r="F1987" s="132" t="s">
        <v>3274</v>
      </c>
      <c r="G1987" s="133">
        <v>1800</v>
      </c>
      <c r="H1987" s="132">
        <v>1992</v>
      </c>
      <c r="I1987" s="134">
        <v>40725</v>
      </c>
      <c r="J1987" s="135"/>
    </row>
    <row r="1988" spans="1:10" ht="16.5" customHeight="1" x14ac:dyDescent="0.25">
      <c r="A1988" s="130" t="s">
        <v>8833</v>
      </c>
      <c r="B1988" s="131" t="str">
        <f t="shared" ref="B1988:B2051" si="31">_xlfn.CONCAT(A1988," - ",D1988)</f>
        <v>01480 - Maintenance Station (MS)</v>
      </c>
      <c r="C1988" s="132" t="s">
        <v>434</v>
      </c>
      <c r="D1988" s="132" t="s">
        <v>3149</v>
      </c>
      <c r="E1988" s="132" t="s">
        <v>3275</v>
      </c>
      <c r="F1988" s="132" t="s">
        <v>3276</v>
      </c>
      <c r="G1988" s="133">
        <v>7428</v>
      </c>
      <c r="H1988" s="132">
        <v>2005</v>
      </c>
      <c r="I1988" s="134">
        <v>40725</v>
      </c>
      <c r="J1988" s="135"/>
    </row>
    <row r="1989" spans="1:10" ht="16.5" customHeight="1" x14ac:dyDescent="0.25">
      <c r="A1989" s="130" t="s">
        <v>8834</v>
      </c>
      <c r="B1989" s="131" t="str">
        <f t="shared" si="31"/>
        <v>01482 - Shingle Creek Restrooms</v>
      </c>
      <c r="C1989" s="132" t="s">
        <v>434</v>
      </c>
      <c r="D1989" s="132" t="s">
        <v>3277</v>
      </c>
      <c r="E1989" s="132" t="s">
        <v>3278</v>
      </c>
      <c r="F1989" s="132" t="s">
        <v>3279</v>
      </c>
      <c r="G1989" s="133">
        <v>624</v>
      </c>
      <c r="H1989" s="132">
        <v>1970</v>
      </c>
      <c r="I1989" s="134">
        <v>40725</v>
      </c>
      <c r="J1989" s="135"/>
    </row>
    <row r="1990" spans="1:10" ht="16.5" customHeight="1" x14ac:dyDescent="0.25">
      <c r="A1990" s="130" t="s">
        <v>8835</v>
      </c>
      <c r="B1990" s="131" t="str">
        <f t="shared" si="31"/>
        <v>01483 - Picnic Shelter</v>
      </c>
      <c r="C1990" s="132" t="s">
        <v>434</v>
      </c>
      <c r="D1990" s="132" t="s">
        <v>3280</v>
      </c>
      <c r="E1990" s="132" t="s">
        <v>3278</v>
      </c>
      <c r="F1990" s="132" t="s">
        <v>3279</v>
      </c>
      <c r="G1990" s="133">
        <v>550</v>
      </c>
      <c r="H1990" s="132">
        <v>1970</v>
      </c>
      <c r="I1990" s="134">
        <v>40725</v>
      </c>
      <c r="J1990" s="135"/>
    </row>
    <row r="1991" spans="1:10" ht="16.5" customHeight="1" x14ac:dyDescent="0.25">
      <c r="A1991" s="130" t="s">
        <v>8836</v>
      </c>
      <c r="B1991" s="131" t="str">
        <f t="shared" si="31"/>
        <v>01496 - Open Storage Building (OSB)</v>
      </c>
      <c r="C1991" s="132" t="s">
        <v>434</v>
      </c>
      <c r="D1991" s="132" t="s">
        <v>3194</v>
      </c>
      <c r="E1991" s="132" t="s">
        <v>3170</v>
      </c>
      <c r="F1991" s="132" t="s">
        <v>3171</v>
      </c>
      <c r="G1991" s="133">
        <v>2340</v>
      </c>
      <c r="H1991" s="132">
        <v>1969</v>
      </c>
      <c r="I1991" s="134">
        <v>40725</v>
      </c>
      <c r="J1991" s="135"/>
    </row>
    <row r="1992" spans="1:10" ht="16.5" customHeight="1" x14ac:dyDescent="0.25">
      <c r="A1992" s="130" t="s">
        <v>8837</v>
      </c>
      <c r="B1992" s="131" t="str">
        <f t="shared" si="31"/>
        <v>01500 - Open Storage Building (OSB)</v>
      </c>
      <c r="C1992" s="132" t="s">
        <v>434</v>
      </c>
      <c r="D1992" s="132" t="s">
        <v>3194</v>
      </c>
      <c r="E1992" s="132" t="s">
        <v>3281</v>
      </c>
      <c r="F1992" s="132" t="s">
        <v>3282</v>
      </c>
      <c r="G1992" s="133">
        <v>2340</v>
      </c>
      <c r="H1992" s="132">
        <v>1975</v>
      </c>
      <c r="I1992" s="134">
        <v>40725</v>
      </c>
      <c r="J1992" s="135"/>
    </row>
    <row r="1993" spans="1:10" ht="16.5" customHeight="1" x14ac:dyDescent="0.25">
      <c r="A1993" s="130" t="s">
        <v>8838</v>
      </c>
      <c r="B1993" s="131" t="str">
        <f t="shared" si="31"/>
        <v>01505 - Maintenance Station (MS) #1</v>
      </c>
      <c r="C1993" s="132" t="s">
        <v>434</v>
      </c>
      <c r="D1993" s="132" t="s">
        <v>3201</v>
      </c>
      <c r="E1993" s="132" t="s">
        <v>3283</v>
      </c>
      <c r="F1993" s="132" t="s">
        <v>3284</v>
      </c>
      <c r="G1993" s="133">
        <v>3938</v>
      </c>
      <c r="H1993" s="132">
        <v>1968</v>
      </c>
      <c r="I1993" s="134">
        <v>40725</v>
      </c>
      <c r="J1993" s="135"/>
    </row>
    <row r="1994" spans="1:10" ht="16.5" customHeight="1" x14ac:dyDescent="0.25">
      <c r="A1994" s="130" t="s">
        <v>8839</v>
      </c>
      <c r="B1994" s="131" t="str">
        <f t="shared" si="31"/>
        <v>01520 - Pump House</v>
      </c>
      <c r="C1994" s="132" t="s">
        <v>434</v>
      </c>
      <c r="D1994" s="132" t="s">
        <v>218</v>
      </c>
      <c r="E1994" s="132" t="s">
        <v>3285</v>
      </c>
      <c r="F1994" s="132" t="s">
        <v>1116</v>
      </c>
      <c r="G1994" s="133">
        <v>130</v>
      </c>
      <c r="H1994" s="132">
        <v>1964</v>
      </c>
      <c r="I1994" s="134">
        <v>40725</v>
      </c>
      <c r="J1994" s="135"/>
    </row>
    <row r="1995" spans="1:10" ht="16.5" customHeight="1" x14ac:dyDescent="0.25">
      <c r="A1995" s="130" t="s">
        <v>8840</v>
      </c>
      <c r="B1995" s="131" t="str">
        <f t="shared" si="31"/>
        <v>01546 - Open Storage Building (OSB)</v>
      </c>
      <c r="C1995" s="132" t="s">
        <v>434</v>
      </c>
      <c r="D1995" s="132" t="s">
        <v>3194</v>
      </c>
      <c r="E1995" s="132" t="s">
        <v>3286</v>
      </c>
      <c r="F1995" s="132" t="s">
        <v>1614</v>
      </c>
      <c r="G1995" s="133">
        <v>2340</v>
      </c>
      <c r="H1995" s="132">
        <v>1969</v>
      </c>
      <c r="I1995" s="134">
        <v>40725</v>
      </c>
      <c r="J1995" s="135"/>
    </row>
    <row r="1996" spans="1:10" ht="16.5" customHeight="1" x14ac:dyDescent="0.25">
      <c r="A1996" s="130" t="s">
        <v>8841</v>
      </c>
      <c r="B1996" s="131" t="str">
        <f t="shared" si="31"/>
        <v>01548 - Hoover Rest Area</v>
      </c>
      <c r="C1996" s="132" t="s">
        <v>434</v>
      </c>
      <c r="D1996" s="132" t="s">
        <v>3287</v>
      </c>
      <c r="E1996" s="132" t="s">
        <v>3288</v>
      </c>
      <c r="F1996" s="132" t="s">
        <v>3289</v>
      </c>
      <c r="G1996" s="133">
        <v>624</v>
      </c>
      <c r="H1996" s="132">
        <v>1973</v>
      </c>
      <c r="I1996" s="134">
        <v>40725</v>
      </c>
      <c r="J1996" s="135"/>
    </row>
    <row r="1997" spans="1:10" ht="16.5" customHeight="1" x14ac:dyDescent="0.25">
      <c r="A1997" s="130" t="s">
        <v>8842</v>
      </c>
      <c r="B1997" s="131" t="str">
        <f t="shared" si="31"/>
        <v>01549 - Picnic Shelter</v>
      </c>
      <c r="C1997" s="132" t="s">
        <v>434</v>
      </c>
      <c r="D1997" s="132" t="s">
        <v>3280</v>
      </c>
      <c r="E1997" s="132" t="s">
        <v>3290</v>
      </c>
      <c r="F1997" s="132" t="s">
        <v>3291</v>
      </c>
      <c r="G1997" s="133">
        <v>480</v>
      </c>
      <c r="H1997" s="132">
        <v>1973</v>
      </c>
      <c r="I1997" s="134">
        <v>40725</v>
      </c>
      <c r="J1997" s="135"/>
    </row>
    <row r="1998" spans="1:10" ht="16.5" customHeight="1" x14ac:dyDescent="0.25">
      <c r="A1998" s="130" t="s">
        <v>8843</v>
      </c>
      <c r="B1998" s="131" t="str">
        <f t="shared" si="31"/>
        <v>01588 - Storage Shed (SS)</v>
      </c>
      <c r="C1998" s="132" t="s">
        <v>434</v>
      </c>
      <c r="D1998" s="132" t="s">
        <v>3220</v>
      </c>
      <c r="E1998" s="132" t="s">
        <v>3178</v>
      </c>
      <c r="F1998" s="132" t="s">
        <v>540</v>
      </c>
      <c r="G1998" s="133">
        <v>525</v>
      </c>
      <c r="H1998" s="132">
        <v>2000</v>
      </c>
      <c r="I1998" s="134">
        <v>40725</v>
      </c>
      <c r="J1998" s="135"/>
    </row>
    <row r="1999" spans="1:10" ht="16.5" customHeight="1" x14ac:dyDescent="0.25">
      <c r="A1999" s="130" t="s">
        <v>8844</v>
      </c>
      <c r="B1999" s="131" t="str">
        <f t="shared" si="31"/>
        <v>01626 - Carpenter Shop</v>
      </c>
      <c r="C1999" s="132" t="s">
        <v>434</v>
      </c>
      <c r="D1999" s="132" t="s">
        <v>3195</v>
      </c>
      <c r="E1999" s="132" t="s">
        <v>3180</v>
      </c>
      <c r="F1999" s="132" t="s">
        <v>145</v>
      </c>
      <c r="G1999" s="133">
        <v>6149</v>
      </c>
      <c r="H1999" s="132">
        <v>1968</v>
      </c>
      <c r="I1999" s="134">
        <v>40725</v>
      </c>
      <c r="J1999" s="135"/>
    </row>
    <row r="2000" spans="1:10" ht="16.5" customHeight="1" x14ac:dyDescent="0.25">
      <c r="A2000" s="130" t="s">
        <v>8845</v>
      </c>
      <c r="B2000" s="131" t="str">
        <f t="shared" si="31"/>
        <v>01629 - Storage Shed (SS)</v>
      </c>
      <c r="C2000" s="132" t="s">
        <v>434</v>
      </c>
      <c r="D2000" s="132" t="s">
        <v>3220</v>
      </c>
      <c r="E2000" s="132" t="s">
        <v>3292</v>
      </c>
      <c r="F2000" s="132" t="s">
        <v>145</v>
      </c>
      <c r="G2000" s="133">
        <v>810</v>
      </c>
      <c r="H2000" s="132">
        <v>1973</v>
      </c>
      <c r="I2000" s="134">
        <v>40725</v>
      </c>
      <c r="J2000" s="135"/>
    </row>
    <row r="2001" spans="1:10" ht="16.5" customHeight="1" x14ac:dyDescent="0.25">
      <c r="A2001" s="130" t="s">
        <v>8846</v>
      </c>
      <c r="B2001" s="131" t="str">
        <f t="shared" si="31"/>
        <v>01630 - Maintenance Station (MS)</v>
      </c>
      <c r="C2001" s="132" t="s">
        <v>434</v>
      </c>
      <c r="D2001" s="132" t="s">
        <v>3149</v>
      </c>
      <c r="E2001" s="132" t="s">
        <v>3180</v>
      </c>
      <c r="F2001" s="132" t="s">
        <v>145</v>
      </c>
      <c r="G2001" s="133">
        <v>5314</v>
      </c>
      <c r="H2001" s="132">
        <v>1969</v>
      </c>
      <c r="I2001" s="134">
        <v>40725</v>
      </c>
      <c r="J2001" s="135"/>
    </row>
    <row r="2002" spans="1:10" ht="16.5" customHeight="1" x14ac:dyDescent="0.25">
      <c r="A2002" s="130" t="s">
        <v>8847</v>
      </c>
      <c r="B2002" s="131" t="str">
        <f t="shared" si="31"/>
        <v>01640 - Maintenance Station (MS)</v>
      </c>
      <c r="C2002" s="132" t="s">
        <v>434</v>
      </c>
      <c r="D2002" s="132" t="s">
        <v>3149</v>
      </c>
      <c r="E2002" s="132" t="s">
        <v>3293</v>
      </c>
      <c r="F2002" s="132" t="s">
        <v>145</v>
      </c>
      <c r="G2002" s="133">
        <v>7005</v>
      </c>
      <c r="H2002" s="132">
        <v>1973</v>
      </c>
      <c r="I2002" s="134">
        <v>40725</v>
      </c>
      <c r="J2002" s="135"/>
    </row>
    <row r="2003" spans="1:10" ht="16.5" customHeight="1" x14ac:dyDescent="0.25">
      <c r="A2003" s="130" t="s">
        <v>8848</v>
      </c>
      <c r="B2003" s="131" t="str">
        <f t="shared" si="31"/>
        <v>01647 - Storage Shed (SS)</v>
      </c>
      <c r="C2003" s="132" t="s">
        <v>434</v>
      </c>
      <c r="D2003" s="132" t="s">
        <v>3220</v>
      </c>
      <c r="E2003" s="132" t="s">
        <v>432</v>
      </c>
      <c r="F2003" s="132" t="s">
        <v>280</v>
      </c>
      <c r="G2003" s="133">
        <v>6038</v>
      </c>
      <c r="H2003" s="132">
        <v>1981</v>
      </c>
      <c r="I2003" s="134">
        <v>40725</v>
      </c>
      <c r="J2003" s="135"/>
    </row>
    <row r="2004" spans="1:10" ht="16.5" customHeight="1" x14ac:dyDescent="0.25">
      <c r="A2004" s="130" t="s">
        <v>8849</v>
      </c>
      <c r="B2004" s="131" t="str">
        <f t="shared" si="31"/>
        <v>01777 - Storage Shed (SS)</v>
      </c>
      <c r="C2004" s="132" t="s">
        <v>434</v>
      </c>
      <c r="D2004" s="132" t="s">
        <v>3220</v>
      </c>
      <c r="E2004" s="132" t="s">
        <v>3189</v>
      </c>
      <c r="F2004" s="132" t="s">
        <v>3190</v>
      </c>
      <c r="G2004" s="133">
        <v>3220</v>
      </c>
      <c r="H2004" s="132">
        <v>1947</v>
      </c>
      <c r="I2004" s="134">
        <v>40725</v>
      </c>
      <c r="J2004" s="135"/>
    </row>
    <row r="2005" spans="1:10" ht="16.5" customHeight="1" x14ac:dyDescent="0.25">
      <c r="A2005" s="130" t="s">
        <v>8850</v>
      </c>
      <c r="B2005" s="131" t="str">
        <f t="shared" si="31"/>
        <v>01778 - Storage Shed (SS)</v>
      </c>
      <c r="C2005" s="132" t="s">
        <v>434</v>
      </c>
      <c r="D2005" s="132" t="s">
        <v>3220</v>
      </c>
      <c r="E2005" s="132" t="s">
        <v>3189</v>
      </c>
      <c r="F2005" s="132" t="s">
        <v>3190</v>
      </c>
      <c r="G2005" s="133">
        <v>2400</v>
      </c>
      <c r="H2005" s="132">
        <v>1972</v>
      </c>
      <c r="I2005" s="134">
        <v>40725</v>
      </c>
      <c r="J2005" s="135"/>
    </row>
    <row r="2006" spans="1:10" ht="16.5" customHeight="1" x14ac:dyDescent="0.25">
      <c r="A2006" s="130" t="s">
        <v>8851</v>
      </c>
      <c r="B2006" s="131" t="str">
        <f t="shared" si="31"/>
        <v>01779 - Maintenance Station (MS) #2</v>
      </c>
      <c r="C2006" s="132" t="s">
        <v>434</v>
      </c>
      <c r="D2006" s="132" t="s">
        <v>3294</v>
      </c>
      <c r="E2006" s="132" t="s">
        <v>3295</v>
      </c>
      <c r="F2006" s="132" t="s">
        <v>163</v>
      </c>
      <c r="G2006" s="133">
        <v>8000</v>
      </c>
      <c r="H2006" s="132">
        <v>1981</v>
      </c>
      <c r="I2006" s="134">
        <v>40725</v>
      </c>
      <c r="J2006" s="135"/>
    </row>
    <row r="2007" spans="1:10" ht="16.5" customHeight="1" x14ac:dyDescent="0.25">
      <c r="A2007" s="130" t="s">
        <v>8852</v>
      </c>
      <c r="B2007" s="131" t="str">
        <f t="shared" si="31"/>
        <v>01785 - Frame Camp House</v>
      </c>
      <c r="C2007" s="132" t="s">
        <v>434</v>
      </c>
      <c r="D2007" s="132" t="s">
        <v>3296</v>
      </c>
      <c r="E2007" s="132" t="s">
        <v>3297</v>
      </c>
      <c r="F2007" s="132" t="s">
        <v>3298</v>
      </c>
      <c r="G2007" s="133">
        <v>608</v>
      </c>
      <c r="H2007" s="132">
        <v>1947</v>
      </c>
      <c r="I2007" s="134">
        <v>40725</v>
      </c>
      <c r="J2007" s="135"/>
    </row>
    <row r="2008" spans="1:10" ht="16.5" customHeight="1" x14ac:dyDescent="0.25">
      <c r="A2008" s="130" t="s">
        <v>8853</v>
      </c>
      <c r="B2008" s="131" t="str">
        <f t="shared" si="31"/>
        <v>01786 - Storage Shed (SS)</v>
      </c>
      <c r="C2008" s="132" t="s">
        <v>434</v>
      </c>
      <c r="D2008" s="132" t="s">
        <v>3220</v>
      </c>
      <c r="E2008" s="132" t="s">
        <v>3297</v>
      </c>
      <c r="F2008" s="132" t="s">
        <v>3298</v>
      </c>
      <c r="G2008" s="133">
        <v>1760</v>
      </c>
      <c r="H2008" s="132">
        <v>1979</v>
      </c>
      <c r="I2008" s="134">
        <v>40725</v>
      </c>
      <c r="J2008" s="135"/>
    </row>
    <row r="2009" spans="1:10" ht="16.5" customHeight="1" x14ac:dyDescent="0.25">
      <c r="A2009" s="130" t="s">
        <v>8854</v>
      </c>
      <c r="B2009" s="131" t="str">
        <f t="shared" si="31"/>
        <v>01820 - Equipment Storage Building (ESB)</v>
      </c>
      <c r="C2009" s="132" t="s">
        <v>434</v>
      </c>
      <c r="D2009" s="132" t="s">
        <v>3159</v>
      </c>
      <c r="E2009" s="132" t="s">
        <v>3192</v>
      </c>
      <c r="F2009" s="132" t="s">
        <v>373</v>
      </c>
      <c r="G2009" s="133">
        <v>1560</v>
      </c>
      <c r="H2009" s="132">
        <v>1964</v>
      </c>
      <c r="I2009" s="134">
        <v>40725</v>
      </c>
      <c r="J2009" s="135"/>
    </row>
    <row r="2010" spans="1:10" ht="16.5" customHeight="1" x14ac:dyDescent="0.25">
      <c r="A2010" s="130" t="s">
        <v>8855</v>
      </c>
      <c r="B2010" s="131" t="str">
        <f t="shared" si="31"/>
        <v>01821 - Storage Shed (SS)</v>
      </c>
      <c r="C2010" s="132" t="s">
        <v>434</v>
      </c>
      <c r="D2010" s="132" t="s">
        <v>3220</v>
      </c>
      <c r="E2010" s="132" t="s">
        <v>3192</v>
      </c>
      <c r="F2010" s="132" t="s">
        <v>373</v>
      </c>
      <c r="G2010" s="133">
        <v>3800</v>
      </c>
      <c r="H2010" s="132">
        <v>1964</v>
      </c>
      <c r="I2010" s="134">
        <v>40725</v>
      </c>
      <c r="J2010" s="135"/>
    </row>
    <row r="2011" spans="1:10" ht="16.5" customHeight="1" x14ac:dyDescent="0.25">
      <c r="A2011" s="130" t="s">
        <v>8856</v>
      </c>
      <c r="B2011" s="131" t="str">
        <f t="shared" si="31"/>
        <v>01822 - (2 Bay) Equipment Storage Building (ESB)</v>
      </c>
      <c r="C2011" s="132" t="s">
        <v>434</v>
      </c>
      <c r="D2011" s="132" t="s">
        <v>3182</v>
      </c>
      <c r="E2011" s="132" t="s">
        <v>3299</v>
      </c>
      <c r="F2011" s="132" t="s">
        <v>2315</v>
      </c>
      <c r="G2011" s="133">
        <v>1760</v>
      </c>
      <c r="H2011" s="132">
        <v>1994</v>
      </c>
      <c r="I2011" s="134">
        <v>40725</v>
      </c>
      <c r="J2011" s="135"/>
    </row>
    <row r="2012" spans="1:10" ht="16.5" customHeight="1" x14ac:dyDescent="0.25">
      <c r="A2012" s="130" t="s">
        <v>8857</v>
      </c>
      <c r="B2012" s="131" t="str">
        <f t="shared" si="31"/>
        <v>01834 - Oak Spring Rest Area</v>
      </c>
      <c r="C2012" s="132" t="s">
        <v>434</v>
      </c>
      <c r="D2012" s="132" t="s">
        <v>3300</v>
      </c>
      <c r="E2012" s="132" t="s">
        <v>3301</v>
      </c>
      <c r="F2012" s="132" t="s">
        <v>3291</v>
      </c>
      <c r="G2012" s="133">
        <v>672</v>
      </c>
      <c r="H2012" s="132">
        <v>1973</v>
      </c>
      <c r="I2012" s="134">
        <v>40725</v>
      </c>
      <c r="J2012" s="135"/>
    </row>
    <row r="2013" spans="1:10" ht="16.5" customHeight="1" x14ac:dyDescent="0.25">
      <c r="A2013" s="130" t="s">
        <v>8858</v>
      </c>
      <c r="B2013" s="131" t="str">
        <f t="shared" si="31"/>
        <v>01838 - Picnic Shelter (3)</v>
      </c>
      <c r="C2013" s="132" t="s">
        <v>434</v>
      </c>
      <c r="D2013" s="132" t="s">
        <v>3302</v>
      </c>
      <c r="E2013" s="132" t="s">
        <v>3301</v>
      </c>
      <c r="F2013" s="132" t="s">
        <v>3291</v>
      </c>
      <c r="G2013" s="133">
        <v>192</v>
      </c>
      <c r="H2013" s="132">
        <v>1990</v>
      </c>
      <c r="I2013" s="134">
        <v>40725</v>
      </c>
      <c r="J2013" s="135"/>
    </row>
    <row r="2014" spans="1:10" ht="16.5" customHeight="1" x14ac:dyDescent="0.25">
      <c r="A2014" s="130" t="s">
        <v>8859</v>
      </c>
      <c r="B2014" s="131" t="str">
        <f t="shared" si="31"/>
        <v>01839 - Ivie Creek Rest Area</v>
      </c>
      <c r="C2014" s="132" t="s">
        <v>434</v>
      </c>
      <c r="D2014" s="132" t="s">
        <v>3303</v>
      </c>
      <c r="E2014" s="132" t="s">
        <v>3304</v>
      </c>
      <c r="F2014" s="132" t="s">
        <v>3305</v>
      </c>
      <c r="G2014" s="133">
        <v>1600</v>
      </c>
      <c r="H2014" s="132">
        <v>1973</v>
      </c>
      <c r="I2014" s="134">
        <v>40725</v>
      </c>
      <c r="J2014" s="135"/>
    </row>
    <row r="2015" spans="1:10" ht="16.5" customHeight="1" x14ac:dyDescent="0.25">
      <c r="A2015" s="130" t="s">
        <v>8860</v>
      </c>
      <c r="B2015" s="131" t="str">
        <f t="shared" si="31"/>
        <v>01840 - Picnic Shelter</v>
      </c>
      <c r="C2015" s="132" t="s">
        <v>434</v>
      </c>
      <c r="D2015" s="132" t="s">
        <v>3280</v>
      </c>
      <c r="E2015" s="132" t="s">
        <v>3304</v>
      </c>
      <c r="F2015" s="132" t="s">
        <v>3305</v>
      </c>
      <c r="G2015" s="133">
        <v>260</v>
      </c>
      <c r="H2015" s="132">
        <v>1973</v>
      </c>
      <c r="I2015" s="134">
        <v>40725</v>
      </c>
      <c r="J2015" s="135"/>
    </row>
    <row r="2016" spans="1:10" ht="16.5" customHeight="1" x14ac:dyDescent="0.25">
      <c r="A2016" s="130" t="s">
        <v>8861</v>
      </c>
      <c r="B2016" s="131" t="str">
        <f t="shared" si="31"/>
        <v>01841 - Picnic Shelter</v>
      </c>
      <c r="C2016" s="132" t="s">
        <v>434</v>
      </c>
      <c r="D2016" s="132" t="s">
        <v>3280</v>
      </c>
      <c r="E2016" s="132" t="s">
        <v>3304</v>
      </c>
      <c r="F2016" s="132" t="s">
        <v>3305</v>
      </c>
      <c r="G2016" s="133">
        <v>260</v>
      </c>
      <c r="H2016" s="132">
        <v>1973</v>
      </c>
      <c r="I2016" s="134">
        <v>40725</v>
      </c>
      <c r="J2016" s="135"/>
    </row>
    <row r="2017" spans="1:10" ht="16.5" customHeight="1" x14ac:dyDescent="0.25">
      <c r="A2017" s="130" t="s">
        <v>8862</v>
      </c>
      <c r="B2017" s="131" t="str">
        <f t="shared" si="31"/>
        <v>01842 - Picnic Shelter</v>
      </c>
      <c r="C2017" s="132" t="s">
        <v>434</v>
      </c>
      <c r="D2017" s="132" t="s">
        <v>3280</v>
      </c>
      <c r="E2017" s="132" t="s">
        <v>3304</v>
      </c>
      <c r="F2017" s="132" t="s">
        <v>3305</v>
      </c>
      <c r="G2017" s="133">
        <v>260</v>
      </c>
      <c r="H2017" s="132">
        <v>1973</v>
      </c>
      <c r="I2017" s="134">
        <v>40725</v>
      </c>
      <c r="J2017" s="135"/>
    </row>
    <row r="2018" spans="1:10" ht="16.5" customHeight="1" x14ac:dyDescent="0.25">
      <c r="A2018" s="130" t="s">
        <v>8863</v>
      </c>
      <c r="B2018" s="131" t="str">
        <f t="shared" si="31"/>
        <v>01856 - Maintenance Station (MS)</v>
      </c>
      <c r="C2018" s="132" t="s">
        <v>434</v>
      </c>
      <c r="D2018" s="132" t="s">
        <v>3149</v>
      </c>
      <c r="E2018" s="132" t="s">
        <v>3306</v>
      </c>
      <c r="F2018" s="132" t="s">
        <v>1080</v>
      </c>
      <c r="G2018" s="133">
        <v>3434</v>
      </c>
      <c r="H2018" s="132">
        <v>1960</v>
      </c>
      <c r="I2018" s="134">
        <v>40725</v>
      </c>
      <c r="J2018" s="135"/>
    </row>
    <row r="2019" spans="1:10" ht="16.5" customHeight="1" x14ac:dyDescent="0.25">
      <c r="A2019" s="130" t="s">
        <v>8864</v>
      </c>
      <c r="B2019" s="131" t="str">
        <f t="shared" si="31"/>
        <v>01876 - Picnic Shelter</v>
      </c>
      <c r="C2019" s="132" t="s">
        <v>434</v>
      </c>
      <c r="D2019" s="132" t="s">
        <v>3280</v>
      </c>
      <c r="E2019" s="132" t="s">
        <v>3307</v>
      </c>
      <c r="F2019" s="132" t="s">
        <v>1226</v>
      </c>
      <c r="G2019" s="133">
        <v>600</v>
      </c>
      <c r="H2019" s="132">
        <v>1973</v>
      </c>
      <c r="I2019" s="134">
        <v>40725</v>
      </c>
      <c r="J2019" s="135"/>
    </row>
    <row r="2020" spans="1:10" ht="16.5" customHeight="1" x14ac:dyDescent="0.25">
      <c r="A2020" s="130" t="s">
        <v>8865</v>
      </c>
      <c r="B2020" s="131" t="str">
        <f t="shared" si="31"/>
        <v>01892 - Maintenance Station (MS)</v>
      </c>
      <c r="C2020" s="132" t="s">
        <v>434</v>
      </c>
      <c r="D2020" s="132" t="s">
        <v>3149</v>
      </c>
      <c r="E2020" s="132" t="s">
        <v>3308</v>
      </c>
      <c r="F2020" s="132" t="s">
        <v>3309</v>
      </c>
      <c r="G2020" s="133">
        <v>6000</v>
      </c>
      <c r="H2020" s="132">
        <v>1958</v>
      </c>
      <c r="I2020" s="134">
        <v>40725</v>
      </c>
      <c r="J2020" s="135"/>
    </row>
    <row r="2021" spans="1:10" ht="16.5" customHeight="1" x14ac:dyDescent="0.25">
      <c r="A2021" s="130" t="s">
        <v>8866</v>
      </c>
      <c r="B2021" s="131" t="str">
        <f t="shared" si="31"/>
        <v>01898 - Picnic Shelter (5)</v>
      </c>
      <c r="C2021" s="132" t="s">
        <v>434</v>
      </c>
      <c r="D2021" s="132" t="s">
        <v>3310</v>
      </c>
      <c r="E2021" s="132" t="s">
        <v>3311</v>
      </c>
      <c r="F2021" s="132" t="s">
        <v>3309</v>
      </c>
      <c r="G2021" s="133">
        <v>1870</v>
      </c>
      <c r="H2021" s="132">
        <v>1989</v>
      </c>
      <c r="I2021" s="134">
        <v>40725</v>
      </c>
      <c r="J2021" s="135"/>
    </row>
    <row r="2022" spans="1:10" ht="16.5" customHeight="1" x14ac:dyDescent="0.25">
      <c r="A2022" s="130" t="s">
        <v>8867</v>
      </c>
      <c r="B2022" s="131" t="str">
        <f t="shared" si="31"/>
        <v>01900 - Picnic Shelter (3)</v>
      </c>
      <c r="C2022" s="132" t="s">
        <v>434</v>
      </c>
      <c r="D2022" s="132" t="s">
        <v>3302</v>
      </c>
      <c r="E2022" s="132" t="s">
        <v>3312</v>
      </c>
      <c r="F2022" s="132" t="s">
        <v>3309</v>
      </c>
      <c r="G2022" s="133">
        <v>648</v>
      </c>
      <c r="H2022" s="132">
        <v>1973</v>
      </c>
      <c r="I2022" s="134">
        <v>40725</v>
      </c>
      <c r="J2022" s="135"/>
    </row>
    <row r="2023" spans="1:10" ht="16.5" customHeight="1" x14ac:dyDescent="0.25">
      <c r="A2023" s="130" t="s">
        <v>8868</v>
      </c>
      <c r="B2023" s="131" t="str">
        <f t="shared" si="31"/>
        <v>01901 - Echo Rest Area</v>
      </c>
      <c r="C2023" s="132" t="s">
        <v>434</v>
      </c>
      <c r="D2023" s="132" t="s">
        <v>3313</v>
      </c>
      <c r="E2023" s="132" t="s">
        <v>3314</v>
      </c>
      <c r="F2023" s="132" t="s">
        <v>3309</v>
      </c>
      <c r="G2023" s="133">
        <v>624</v>
      </c>
      <c r="H2023" s="132">
        <v>1973</v>
      </c>
      <c r="I2023" s="134">
        <v>40725</v>
      </c>
      <c r="J2023" s="135"/>
    </row>
    <row r="2024" spans="1:10" ht="16.5" customHeight="1" x14ac:dyDescent="0.25">
      <c r="A2024" s="130" t="s">
        <v>8869</v>
      </c>
      <c r="B2024" s="131" t="str">
        <f t="shared" si="31"/>
        <v>01904 - Open Storage Building (OSB)</v>
      </c>
      <c r="C2024" s="132" t="s">
        <v>434</v>
      </c>
      <c r="D2024" s="132" t="s">
        <v>3194</v>
      </c>
      <c r="E2024" s="132" t="s">
        <v>3315</v>
      </c>
      <c r="F2024" s="132" t="s">
        <v>3316</v>
      </c>
      <c r="G2024" s="133">
        <v>3192</v>
      </c>
      <c r="H2024" s="132">
        <v>1973</v>
      </c>
      <c r="I2024" s="134">
        <v>40725</v>
      </c>
      <c r="J2024" s="135"/>
    </row>
    <row r="2025" spans="1:10" ht="16.5" customHeight="1" x14ac:dyDescent="0.25">
      <c r="A2025" s="130" t="s">
        <v>8870</v>
      </c>
      <c r="B2025" s="131" t="str">
        <f t="shared" si="31"/>
        <v>02085 - Frame Gas House</v>
      </c>
      <c r="C2025" s="132" t="s">
        <v>434</v>
      </c>
      <c r="D2025" s="132" t="s">
        <v>3317</v>
      </c>
      <c r="E2025" s="132" t="s">
        <v>3318</v>
      </c>
      <c r="F2025" s="132" t="s">
        <v>717</v>
      </c>
      <c r="G2025" s="133">
        <v>98</v>
      </c>
      <c r="H2025" s="132">
        <v>1960</v>
      </c>
      <c r="I2025" s="134">
        <v>40725</v>
      </c>
      <c r="J2025" s="135"/>
    </row>
    <row r="2026" spans="1:10" ht="16.5" customHeight="1" x14ac:dyDescent="0.25">
      <c r="A2026" s="130" t="s">
        <v>8871</v>
      </c>
      <c r="B2026" s="131" t="str">
        <f t="shared" si="31"/>
        <v>02165 - (6 Bay) Equipment Storage Building (ESB)</v>
      </c>
      <c r="C2026" s="132" t="s">
        <v>434</v>
      </c>
      <c r="D2026" s="132" t="s">
        <v>3219</v>
      </c>
      <c r="E2026" s="132" t="s">
        <v>3210</v>
      </c>
      <c r="F2026" s="132" t="s">
        <v>3211</v>
      </c>
      <c r="G2026" s="133">
        <v>2340</v>
      </c>
      <c r="H2026" s="132">
        <v>1979</v>
      </c>
      <c r="I2026" s="134">
        <v>40725</v>
      </c>
      <c r="J2026" s="135"/>
    </row>
    <row r="2027" spans="1:10" ht="16.5" customHeight="1" x14ac:dyDescent="0.25">
      <c r="A2027" s="130" t="s">
        <v>8872</v>
      </c>
      <c r="B2027" s="131" t="str">
        <f t="shared" si="31"/>
        <v>02202 - Open Storage Building (OSB)</v>
      </c>
      <c r="C2027" s="132" t="s">
        <v>434</v>
      </c>
      <c r="D2027" s="132" t="s">
        <v>3194</v>
      </c>
      <c r="E2027" s="132" t="s">
        <v>3319</v>
      </c>
      <c r="F2027" s="132" t="s">
        <v>2614</v>
      </c>
      <c r="G2027" s="133">
        <v>2340</v>
      </c>
      <c r="H2027" s="132">
        <v>1962</v>
      </c>
      <c r="I2027" s="134">
        <v>40725</v>
      </c>
      <c r="J2027" s="135"/>
    </row>
    <row r="2028" spans="1:10" ht="16.5" customHeight="1" x14ac:dyDescent="0.25">
      <c r="A2028" s="130" t="s">
        <v>8873</v>
      </c>
      <c r="B2028" s="131" t="str">
        <f t="shared" si="31"/>
        <v>02204 - Material Lab (Fixed)</v>
      </c>
      <c r="C2028" s="132" t="s">
        <v>434</v>
      </c>
      <c r="D2028" s="132" t="s">
        <v>3181</v>
      </c>
      <c r="E2028" s="132" t="s">
        <v>3214</v>
      </c>
      <c r="F2028" s="132" t="s">
        <v>285</v>
      </c>
      <c r="G2028" s="133">
        <v>6735</v>
      </c>
      <c r="H2028" s="132">
        <v>1964</v>
      </c>
      <c r="I2028" s="134">
        <v>40725</v>
      </c>
      <c r="J2028" s="135"/>
    </row>
    <row r="2029" spans="1:10" ht="16.5" customHeight="1" x14ac:dyDescent="0.25">
      <c r="A2029" s="130" t="s">
        <v>8874</v>
      </c>
      <c r="B2029" s="131" t="str">
        <f t="shared" si="31"/>
        <v>02205 - Storage Shed (SS)</v>
      </c>
      <c r="C2029" s="132" t="s">
        <v>434</v>
      </c>
      <c r="D2029" s="132" t="s">
        <v>3220</v>
      </c>
      <c r="E2029" s="132" t="s">
        <v>3214</v>
      </c>
      <c r="F2029" s="132" t="s">
        <v>285</v>
      </c>
      <c r="G2029" s="133">
        <v>3810</v>
      </c>
      <c r="H2029" s="132">
        <v>1960</v>
      </c>
      <c r="I2029" s="134">
        <v>40725</v>
      </c>
      <c r="J2029" s="135"/>
    </row>
    <row r="2030" spans="1:10" ht="16.5" customHeight="1" x14ac:dyDescent="0.25">
      <c r="A2030" s="130" t="s">
        <v>8875</v>
      </c>
      <c r="B2030" s="131" t="str">
        <f t="shared" si="31"/>
        <v>02207 - Open Storage Building (OSB)</v>
      </c>
      <c r="C2030" s="132" t="s">
        <v>434</v>
      </c>
      <c r="D2030" s="132" t="s">
        <v>3194</v>
      </c>
      <c r="E2030" s="132" t="s">
        <v>3214</v>
      </c>
      <c r="F2030" s="132" t="s">
        <v>285</v>
      </c>
      <c r="G2030" s="133">
        <v>1200</v>
      </c>
      <c r="H2030" s="132">
        <v>1960</v>
      </c>
      <c r="I2030" s="134">
        <v>40725</v>
      </c>
      <c r="J2030" s="135"/>
    </row>
    <row r="2031" spans="1:10" ht="16.5" customHeight="1" x14ac:dyDescent="0.25">
      <c r="A2031" s="130" t="s">
        <v>8876</v>
      </c>
      <c r="B2031" s="131" t="str">
        <f t="shared" si="31"/>
        <v>02208 - Open Storage Building (OSB)</v>
      </c>
      <c r="C2031" s="132" t="s">
        <v>434</v>
      </c>
      <c r="D2031" s="132" t="s">
        <v>3194</v>
      </c>
      <c r="E2031" s="132" t="s">
        <v>3214</v>
      </c>
      <c r="F2031" s="132" t="s">
        <v>285</v>
      </c>
      <c r="G2031" s="133">
        <v>2340</v>
      </c>
      <c r="H2031" s="132">
        <v>1981</v>
      </c>
      <c r="I2031" s="134">
        <v>40725</v>
      </c>
      <c r="J2031" s="135"/>
    </row>
    <row r="2032" spans="1:10" ht="16.5" customHeight="1" x14ac:dyDescent="0.25">
      <c r="A2032" s="130" t="s">
        <v>8877</v>
      </c>
      <c r="B2032" s="131" t="str">
        <f t="shared" si="31"/>
        <v>02221 - Maintenance Station (MS)</v>
      </c>
      <c r="C2032" s="132" t="s">
        <v>434</v>
      </c>
      <c r="D2032" s="132" t="s">
        <v>3149</v>
      </c>
      <c r="E2032" s="132" t="s">
        <v>3320</v>
      </c>
      <c r="F2032" s="132" t="s">
        <v>1061</v>
      </c>
      <c r="G2032" s="133">
        <v>7568</v>
      </c>
      <c r="H2032" s="132">
        <v>1972</v>
      </c>
      <c r="I2032" s="134">
        <v>40725</v>
      </c>
      <c r="J2032" s="135"/>
    </row>
    <row r="2033" spans="1:10" ht="16.5" customHeight="1" x14ac:dyDescent="0.25">
      <c r="A2033" s="130" t="s">
        <v>8878</v>
      </c>
      <c r="B2033" s="131" t="str">
        <f t="shared" si="31"/>
        <v>02222 - Storage Shed (SS)</v>
      </c>
      <c r="C2033" s="132" t="s">
        <v>434</v>
      </c>
      <c r="D2033" s="132" t="s">
        <v>3220</v>
      </c>
      <c r="E2033" s="132" t="s">
        <v>3320</v>
      </c>
      <c r="F2033" s="132" t="s">
        <v>1061</v>
      </c>
      <c r="G2033" s="133">
        <v>240</v>
      </c>
      <c r="H2033" s="132">
        <v>1960</v>
      </c>
      <c r="I2033" s="134">
        <v>40725</v>
      </c>
      <c r="J2033" s="135"/>
    </row>
    <row r="2034" spans="1:10" ht="16.5" customHeight="1" x14ac:dyDescent="0.25">
      <c r="A2034" s="130" t="s">
        <v>8879</v>
      </c>
      <c r="B2034" s="131" t="str">
        <f t="shared" si="31"/>
        <v>02233 - Headquarters</v>
      </c>
      <c r="C2034" s="132" t="s">
        <v>434</v>
      </c>
      <c r="D2034" s="132" t="s">
        <v>3179</v>
      </c>
      <c r="E2034" s="132" t="s">
        <v>3321</v>
      </c>
      <c r="F2034" s="132" t="s">
        <v>285</v>
      </c>
      <c r="G2034" s="133">
        <v>12947</v>
      </c>
      <c r="H2034" s="132">
        <v>1981</v>
      </c>
      <c r="I2034" s="134">
        <v>40725</v>
      </c>
      <c r="J2034" s="135"/>
    </row>
    <row r="2035" spans="1:10" ht="16.5" customHeight="1" x14ac:dyDescent="0.25">
      <c r="A2035" s="130" t="s">
        <v>8880</v>
      </c>
      <c r="B2035" s="131" t="str">
        <f t="shared" si="31"/>
        <v>04539 - (4 Bay) Equipment Storage Building (ESB)</v>
      </c>
      <c r="C2035" s="132" t="s">
        <v>434</v>
      </c>
      <c r="D2035" s="132" t="s">
        <v>3175</v>
      </c>
      <c r="E2035" s="132" t="s">
        <v>3322</v>
      </c>
      <c r="F2035" s="132" t="s">
        <v>514</v>
      </c>
      <c r="G2035" s="133">
        <v>3500</v>
      </c>
      <c r="H2035" s="132">
        <v>1970</v>
      </c>
      <c r="I2035" s="134">
        <v>40725</v>
      </c>
      <c r="J2035" s="135"/>
    </row>
    <row r="2036" spans="1:10" ht="16.5" customHeight="1" x14ac:dyDescent="0.25">
      <c r="A2036" s="130" t="s">
        <v>8881</v>
      </c>
      <c r="B2036" s="131" t="str">
        <f t="shared" si="31"/>
        <v>04563 - Paint Shop</v>
      </c>
      <c r="C2036" s="132" t="s">
        <v>434</v>
      </c>
      <c r="D2036" s="132" t="s">
        <v>683</v>
      </c>
      <c r="E2036" s="132" t="s">
        <v>3321</v>
      </c>
      <c r="F2036" s="132" t="s">
        <v>285</v>
      </c>
      <c r="G2036" s="133">
        <v>5042</v>
      </c>
      <c r="H2036" s="132">
        <v>1986</v>
      </c>
      <c r="I2036" s="134">
        <v>40725</v>
      </c>
      <c r="J2036" s="135"/>
    </row>
    <row r="2037" spans="1:10" ht="16.5" customHeight="1" x14ac:dyDescent="0.25">
      <c r="A2037" s="130" t="s">
        <v>8882</v>
      </c>
      <c r="B2037" s="131" t="str">
        <f t="shared" si="31"/>
        <v>04802 - Paint Shop</v>
      </c>
      <c r="C2037" s="132" t="s">
        <v>434</v>
      </c>
      <c r="D2037" s="132" t="s">
        <v>683</v>
      </c>
      <c r="E2037" s="132" t="s">
        <v>3323</v>
      </c>
      <c r="F2037" s="132" t="s">
        <v>315</v>
      </c>
      <c r="G2037" s="133">
        <v>2400</v>
      </c>
      <c r="H2037" s="132">
        <v>1982</v>
      </c>
      <c r="I2037" s="134">
        <v>40725</v>
      </c>
      <c r="J2037" s="135"/>
    </row>
    <row r="2038" spans="1:10" ht="16.5" customHeight="1" x14ac:dyDescent="0.25">
      <c r="A2038" s="130" t="s">
        <v>8883</v>
      </c>
      <c r="B2038" s="131" t="str">
        <f t="shared" si="31"/>
        <v>04803 - (2 Bay) Equipment Storage Building (ESB)</v>
      </c>
      <c r="C2038" s="132" t="s">
        <v>434</v>
      </c>
      <c r="D2038" s="132" t="s">
        <v>3182</v>
      </c>
      <c r="E2038" s="132" t="s">
        <v>3281</v>
      </c>
      <c r="F2038" s="132" t="s">
        <v>3282</v>
      </c>
      <c r="G2038" s="133">
        <v>3200</v>
      </c>
      <c r="H2038" s="132">
        <v>1979</v>
      </c>
      <c r="I2038" s="134">
        <v>40725</v>
      </c>
      <c r="J2038" s="135"/>
    </row>
    <row r="2039" spans="1:10" ht="16.5" customHeight="1" x14ac:dyDescent="0.25">
      <c r="A2039" s="130" t="s">
        <v>8884</v>
      </c>
      <c r="B2039" s="131" t="str">
        <f t="shared" si="31"/>
        <v>06513 - Equipment Repair Shop (RS)</v>
      </c>
      <c r="C2039" s="132" t="s">
        <v>434</v>
      </c>
      <c r="D2039" s="132" t="s">
        <v>3154</v>
      </c>
      <c r="E2039" s="132" t="s">
        <v>3321</v>
      </c>
      <c r="F2039" s="132" t="s">
        <v>285</v>
      </c>
      <c r="G2039" s="133">
        <v>17000</v>
      </c>
      <c r="H2039" s="132">
        <v>1981</v>
      </c>
      <c r="I2039" s="134">
        <v>40725</v>
      </c>
      <c r="J2039" s="135"/>
    </row>
    <row r="2040" spans="1:10" ht="16.5" customHeight="1" x14ac:dyDescent="0.25">
      <c r="A2040" s="130" t="s">
        <v>8885</v>
      </c>
      <c r="B2040" s="131" t="str">
        <f t="shared" si="31"/>
        <v>06515 - Carpenter Shop</v>
      </c>
      <c r="C2040" s="132" t="s">
        <v>434</v>
      </c>
      <c r="D2040" s="132" t="s">
        <v>3195</v>
      </c>
      <c r="E2040" s="132" t="s">
        <v>3321</v>
      </c>
      <c r="F2040" s="132" t="s">
        <v>285</v>
      </c>
      <c r="G2040" s="133">
        <v>4488</v>
      </c>
      <c r="H2040" s="132">
        <v>1984</v>
      </c>
      <c r="I2040" s="134">
        <v>40725</v>
      </c>
      <c r="J2040" s="135"/>
    </row>
    <row r="2041" spans="1:10" ht="16.5" customHeight="1" x14ac:dyDescent="0.25">
      <c r="A2041" s="130" t="s">
        <v>8886</v>
      </c>
      <c r="B2041" s="131" t="str">
        <f t="shared" si="31"/>
        <v>06688 - Storage Shed (SS)</v>
      </c>
      <c r="C2041" s="132" t="s">
        <v>434</v>
      </c>
      <c r="D2041" s="132" t="s">
        <v>3220</v>
      </c>
      <c r="E2041" s="132" t="s">
        <v>3324</v>
      </c>
      <c r="F2041" s="132" t="s">
        <v>3225</v>
      </c>
      <c r="G2041" s="133">
        <v>220</v>
      </c>
      <c r="H2041" s="132">
        <v>1964</v>
      </c>
      <c r="I2041" s="134">
        <v>40725</v>
      </c>
      <c r="J2041" s="135"/>
    </row>
    <row r="2042" spans="1:10" ht="16.5" customHeight="1" x14ac:dyDescent="0.25">
      <c r="A2042" s="130" t="s">
        <v>8887</v>
      </c>
      <c r="B2042" s="131" t="str">
        <f t="shared" si="31"/>
        <v>06692 - Maintenance Station (MS)</v>
      </c>
      <c r="C2042" s="132" t="s">
        <v>434</v>
      </c>
      <c r="D2042" s="132" t="s">
        <v>3149</v>
      </c>
      <c r="E2042" s="132" t="s">
        <v>3325</v>
      </c>
      <c r="F2042" s="132" t="s">
        <v>3326</v>
      </c>
      <c r="G2042" s="133">
        <v>10000</v>
      </c>
      <c r="H2042" s="132">
        <v>1988</v>
      </c>
      <c r="I2042" s="134">
        <v>40725</v>
      </c>
      <c r="J2042" s="135"/>
    </row>
    <row r="2043" spans="1:10" ht="16.5" customHeight="1" x14ac:dyDescent="0.25">
      <c r="A2043" s="130" t="s">
        <v>8888</v>
      </c>
      <c r="B2043" s="131" t="str">
        <f t="shared" si="31"/>
        <v>06694 - Morgan Concrete Pump House</v>
      </c>
      <c r="C2043" s="132" t="s">
        <v>434</v>
      </c>
      <c r="D2043" s="132" t="s">
        <v>3327</v>
      </c>
      <c r="E2043" s="132" t="s">
        <v>3328</v>
      </c>
      <c r="F2043" s="132" t="s">
        <v>1116</v>
      </c>
      <c r="G2043" s="133">
        <v>120</v>
      </c>
      <c r="H2043" s="132">
        <v>1964</v>
      </c>
      <c r="I2043" s="134">
        <v>40725</v>
      </c>
      <c r="J2043" s="135"/>
    </row>
    <row r="2044" spans="1:10" ht="16.5" customHeight="1" x14ac:dyDescent="0.25">
      <c r="A2044" s="130" t="s">
        <v>8889</v>
      </c>
      <c r="B2044" s="131" t="str">
        <f t="shared" si="31"/>
        <v>06699 - Mountain Green Rest Area</v>
      </c>
      <c r="C2044" s="132" t="s">
        <v>434</v>
      </c>
      <c r="D2044" s="132" t="s">
        <v>3329</v>
      </c>
      <c r="E2044" s="132" t="s">
        <v>3330</v>
      </c>
      <c r="F2044" s="132" t="s">
        <v>3331</v>
      </c>
      <c r="G2044" s="133">
        <v>624</v>
      </c>
      <c r="H2044" s="132">
        <v>1968</v>
      </c>
      <c r="I2044" s="134">
        <v>40725</v>
      </c>
      <c r="J2044" s="135"/>
    </row>
    <row r="2045" spans="1:10" ht="16.5" customHeight="1" x14ac:dyDescent="0.25">
      <c r="A2045" s="130" t="s">
        <v>8890</v>
      </c>
      <c r="B2045" s="131" t="str">
        <f t="shared" si="31"/>
        <v>06700 - Picnic Shelter &amp; Information Center (Mountain Green)</v>
      </c>
      <c r="C2045" s="132" t="s">
        <v>434</v>
      </c>
      <c r="D2045" s="132" t="s">
        <v>3332</v>
      </c>
      <c r="E2045" s="132" t="s">
        <v>3333</v>
      </c>
      <c r="F2045" s="132" t="s">
        <v>3331</v>
      </c>
      <c r="G2045" s="133">
        <v>628</v>
      </c>
      <c r="H2045" s="132">
        <v>1981</v>
      </c>
      <c r="I2045" s="134">
        <v>40725</v>
      </c>
      <c r="J2045" s="135"/>
    </row>
    <row r="2046" spans="1:10" ht="16.5" customHeight="1" x14ac:dyDescent="0.25">
      <c r="A2046" s="130" t="s">
        <v>8891</v>
      </c>
      <c r="B2046" s="131" t="str">
        <f t="shared" si="31"/>
        <v>06701 - Brigham City Welcome Center</v>
      </c>
      <c r="C2046" s="132" t="s">
        <v>434</v>
      </c>
      <c r="D2046" s="132" t="s">
        <v>3334</v>
      </c>
      <c r="E2046" s="132" t="s">
        <v>3335</v>
      </c>
      <c r="F2046" s="132" t="s">
        <v>576</v>
      </c>
      <c r="G2046" s="133">
        <v>2592</v>
      </c>
      <c r="H2046" s="132">
        <v>1975</v>
      </c>
      <c r="I2046" s="134">
        <v>40725</v>
      </c>
      <c r="J2046" s="135"/>
    </row>
    <row r="2047" spans="1:10" ht="16.5" customHeight="1" x14ac:dyDescent="0.25">
      <c r="A2047" s="130" t="s">
        <v>8892</v>
      </c>
      <c r="B2047" s="131" t="str">
        <f t="shared" si="31"/>
        <v>06703 - (5 Bay) Equipment Storage Building (ESB)</v>
      </c>
      <c r="C2047" s="132" t="s">
        <v>434</v>
      </c>
      <c r="D2047" s="132" t="s">
        <v>3157</v>
      </c>
      <c r="E2047" s="132" t="s">
        <v>3336</v>
      </c>
      <c r="F2047" s="132" t="s">
        <v>2234</v>
      </c>
      <c r="G2047" s="133">
        <v>3434</v>
      </c>
      <c r="H2047" s="132">
        <v>1966</v>
      </c>
      <c r="I2047" s="134">
        <v>40725</v>
      </c>
      <c r="J2047" s="135"/>
    </row>
    <row r="2048" spans="1:10" ht="16.5" customHeight="1" x14ac:dyDescent="0.25">
      <c r="A2048" s="130" t="s">
        <v>8893</v>
      </c>
      <c r="B2048" s="131" t="str">
        <f t="shared" si="31"/>
        <v>06709 - Sign Crew - Storage #2</v>
      </c>
      <c r="C2048" s="132" t="s">
        <v>434</v>
      </c>
      <c r="D2048" s="132" t="s">
        <v>3337</v>
      </c>
      <c r="E2048" s="132" t="s">
        <v>3338</v>
      </c>
      <c r="F2048" s="132" t="s">
        <v>540</v>
      </c>
      <c r="G2048" s="133">
        <v>3036</v>
      </c>
      <c r="H2048" s="132">
        <v>1988</v>
      </c>
      <c r="I2048" s="134">
        <v>40725</v>
      </c>
      <c r="J2048" s="135"/>
    </row>
    <row r="2049" spans="1:10" ht="16.5" customHeight="1" x14ac:dyDescent="0.25">
      <c r="A2049" s="130" t="s">
        <v>8894</v>
      </c>
      <c r="B2049" s="131" t="str">
        <f t="shared" si="31"/>
        <v>06710 - POE</v>
      </c>
      <c r="C2049" s="132" t="s">
        <v>434</v>
      </c>
      <c r="D2049" s="132" t="s">
        <v>3151</v>
      </c>
      <c r="E2049" s="132" t="s">
        <v>3339</v>
      </c>
      <c r="F2049" s="132" t="s">
        <v>3309</v>
      </c>
      <c r="G2049" s="133">
        <v>1152</v>
      </c>
      <c r="H2049" s="132">
        <v>1981</v>
      </c>
      <c r="I2049" s="134">
        <v>40725</v>
      </c>
      <c r="J2049" s="135"/>
    </row>
    <row r="2050" spans="1:10" ht="16.5" customHeight="1" x14ac:dyDescent="0.25">
      <c r="A2050" s="130" t="s">
        <v>8895</v>
      </c>
      <c r="B2050" s="131" t="str">
        <f t="shared" si="31"/>
        <v>06712 - Maintenance Station (MS)</v>
      </c>
      <c r="C2050" s="132" t="s">
        <v>434</v>
      </c>
      <c r="D2050" s="132" t="s">
        <v>3149</v>
      </c>
      <c r="E2050" s="132" t="s">
        <v>3340</v>
      </c>
      <c r="F2050" s="132" t="s">
        <v>3341</v>
      </c>
      <c r="G2050" s="133">
        <v>13877</v>
      </c>
      <c r="H2050" s="132">
        <v>2002</v>
      </c>
      <c r="I2050" s="134">
        <v>40725</v>
      </c>
      <c r="J2050" s="135"/>
    </row>
    <row r="2051" spans="1:10" ht="16.5" customHeight="1" x14ac:dyDescent="0.25">
      <c r="A2051" s="130" t="s">
        <v>8896</v>
      </c>
      <c r="B2051" s="131" t="str">
        <f t="shared" si="31"/>
        <v>06713 - Salt Storage Building (SB)</v>
      </c>
      <c r="C2051" s="132" t="s">
        <v>434</v>
      </c>
      <c r="D2051" s="132" t="s">
        <v>3342</v>
      </c>
      <c r="E2051" s="132" t="s">
        <v>3343</v>
      </c>
      <c r="F2051" s="132" t="s">
        <v>3341</v>
      </c>
      <c r="G2051" s="133">
        <v>3156</v>
      </c>
      <c r="H2051" s="132">
        <v>2014</v>
      </c>
      <c r="I2051" s="134">
        <v>40725</v>
      </c>
      <c r="J2051" s="135"/>
    </row>
    <row r="2052" spans="1:10" ht="16.5" customHeight="1" x14ac:dyDescent="0.25">
      <c r="A2052" s="130" t="s">
        <v>8897</v>
      </c>
      <c r="B2052" s="131" t="str">
        <f t="shared" ref="B2052:B2115" si="32">_xlfn.CONCAT(A2052," - ",D2052)</f>
        <v>06720 - Storage Shed (SS)</v>
      </c>
      <c r="C2052" s="132" t="s">
        <v>434</v>
      </c>
      <c r="D2052" s="132" t="s">
        <v>3220</v>
      </c>
      <c r="E2052" s="132" t="s">
        <v>3344</v>
      </c>
      <c r="F2052" s="132" t="s">
        <v>145</v>
      </c>
      <c r="G2052" s="133">
        <v>1500</v>
      </c>
      <c r="H2052" s="132">
        <v>1981</v>
      </c>
      <c r="I2052" s="134">
        <v>40724</v>
      </c>
      <c r="J2052" s="135"/>
    </row>
    <row r="2053" spans="1:10" ht="16.5" customHeight="1" x14ac:dyDescent="0.25">
      <c r="A2053" s="130" t="s">
        <v>8898</v>
      </c>
      <c r="B2053" s="131" t="str">
        <f t="shared" si="32"/>
        <v>06728 - Paint Shop</v>
      </c>
      <c r="C2053" s="132" t="s">
        <v>434</v>
      </c>
      <c r="D2053" s="132" t="s">
        <v>683</v>
      </c>
      <c r="E2053" s="132" t="s">
        <v>3293</v>
      </c>
      <c r="F2053" s="132" t="s">
        <v>145</v>
      </c>
      <c r="G2053" s="133">
        <v>12288</v>
      </c>
      <c r="H2053" s="132">
        <v>1981</v>
      </c>
      <c r="I2053" s="134">
        <v>40725</v>
      </c>
      <c r="J2053" s="135"/>
    </row>
    <row r="2054" spans="1:10" ht="16.5" customHeight="1" x14ac:dyDescent="0.25">
      <c r="A2054" s="130" t="s">
        <v>8899</v>
      </c>
      <c r="B2054" s="131" t="str">
        <f t="shared" si="32"/>
        <v>06738 - Equipment Repair Shop (RS)</v>
      </c>
      <c r="C2054" s="132" t="s">
        <v>434</v>
      </c>
      <c r="D2054" s="132" t="s">
        <v>3154</v>
      </c>
      <c r="E2054" s="132" t="s">
        <v>3192</v>
      </c>
      <c r="F2054" s="132" t="s">
        <v>373</v>
      </c>
      <c r="G2054" s="133">
        <v>6560</v>
      </c>
      <c r="H2054" s="132">
        <v>1961</v>
      </c>
      <c r="I2054" s="134">
        <v>40725</v>
      </c>
      <c r="J2054" s="135"/>
    </row>
    <row r="2055" spans="1:10" ht="16.5" customHeight="1" x14ac:dyDescent="0.25">
      <c r="A2055" s="130" t="s">
        <v>8900</v>
      </c>
      <c r="B2055" s="131" t="str">
        <f t="shared" si="32"/>
        <v>06739 - Material Lab (Fixed) #2</v>
      </c>
      <c r="C2055" s="132" t="s">
        <v>434</v>
      </c>
      <c r="D2055" s="132" t="s">
        <v>3345</v>
      </c>
      <c r="E2055" s="132" t="s">
        <v>3192</v>
      </c>
      <c r="F2055" s="132" t="s">
        <v>373</v>
      </c>
      <c r="G2055" s="133">
        <v>1716</v>
      </c>
      <c r="H2055" s="132">
        <v>1981</v>
      </c>
      <c r="I2055" s="134">
        <v>40725</v>
      </c>
      <c r="J2055" s="135"/>
    </row>
    <row r="2056" spans="1:10" ht="16.5" customHeight="1" x14ac:dyDescent="0.25">
      <c r="A2056" s="130" t="s">
        <v>8901</v>
      </c>
      <c r="B2056" s="131" t="str">
        <f t="shared" si="32"/>
        <v>06743 - (2 Bay) Equipment Storage Building (ESB)</v>
      </c>
      <c r="C2056" s="132" t="s">
        <v>434</v>
      </c>
      <c r="D2056" s="132" t="s">
        <v>3182</v>
      </c>
      <c r="E2056" s="132" t="s">
        <v>3183</v>
      </c>
      <c r="F2056" s="132" t="s">
        <v>3184</v>
      </c>
      <c r="G2056" s="133">
        <v>1800</v>
      </c>
      <c r="H2056" s="132">
        <v>1990</v>
      </c>
      <c r="I2056" s="134">
        <v>40725</v>
      </c>
      <c r="J2056" s="135"/>
    </row>
    <row r="2057" spans="1:10" ht="16.5" customHeight="1" x14ac:dyDescent="0.25">
      <c r="A2057" s="130" t="s">
        <v>8902</v>
      </c>
      <c r="B2057" s="131" t="str">
        <f t="shared" si="32"/>
        <v>06745 - Storage Shed (SS)</v>
      </c>
      <c r="C2057" s="132" t="s">
        <v>434</v>
      </c>
      <c r="D2057" s="132" t="s">
        <v>3220</v>
      </c>
      <c r="E2057" s="132" t="s">
        <v>3155</v>
      </c>
      <c r="F2057" s="132" t="s">
        <v>374</v>
      </c>
      <c r="G2057" s="133">
        <v>10504</v>
      </c>
      <c r="H2057" s="132">
        <v>1962</v>
      </c>
      <c r="I2057" s="134">
        <v>40725</v>
      </c>
      <c r="J2057" s="135"/>
    </row>
    <row r="2058" spans="1:10" ht="16.5" customHeight="1" x14ac:dyDescent="0.25">
      <c r="A2058" s="130" t="s">
        <v>8903</v>
      </c>
      <c r="B2058" s="131" t="str">
        <f t="shared" si="32"/>
        <v>06750 - Storage Shed (SS)</v>
      </c>
      <c r="C2058" s="132" t="s">
        <v>434</v>
      </c>
      <c r="D2058" s="132" t="s">
        <v>3220</v>
      </c>
      <c r="E2058" s="132" t="s">
        <v>3346</v>
      </c>
      <c r="F2058" s="132" t="s">
        <v>1204</v>
      </c>
      <c r="G2058" s="133">
        <v>1825</v>
      </c>
      <c r="H2058" s="132">
        <v>2000</v>
      </c>
      <c r="I2058" s="134">
        <v>40725</v>
      </c>
      <c r="J2058" s="135"/>
    </row>
    <row r="2059" spans="1:10" ht="16.5" customHeight="1" x14ac:dyDescent="0.25">
      <c r="A2059" s="130" t="s">
        <v>8904</v>
      </c>
      <c r="B2059" s="131" t="str">
        <f t="shared" si="32"/>
        <v>06753 - Maintenance Station (MS)</v>
      </c>
      <c r="C2059" s="132" t="s">
        <v>434</v>
      </c>
      <c r="D2059" s="132" t="s">
        <v>3149</v>
      </c>
      <c r="E2059" s="132" t="s">
        <v>3347</v>
      </c>
      <c r="F2059" s="132" t="s">
        <v>1010</v>
      </c>
      <c r="G2059" s="133">
        <v>3200</v>
      </c>
      <c r="H2059" s="132">
        <v>1988</v>
      </c>
      <c r="I2059" s="134">
        <v>40725</v>
      </c>
      <c r="J2059" s="135"/>
    </row>
    <row r="2060" spans="1:10" ht="16.5" customHeight="1" x14ac:dyDescent="0.25">
      <c r="A2060" s="130" t="s">
        <v>8905</v>
      </c>
      <c r="B2060" s="131" t="str">
        <f t="shared" si="32"/>
        <v>06754 - Aircraft Hangar and Aeronautics Office</v>
      </c>
      <c r="C2060" s="132" t="s">
        <v>434</v>
      </c>
      <c r="D2060" s="132" t="s">
        <v>3348</v>
      </c>
      <c r="E2060" s="132" t="s">
        <v>3349</v>
      </c>
      <c r="F2060" s="132" t="s">
        <v>145</v>
      </c>
      <c r="G2060" s="133">
        <v>14040</v>
      </c>
      <c r="H2060" s="132">
        <v>1981</v>
      </c>
      <c r="I2060" s="134">
        <v>40725</v>
      </c>
      <c r="J2060" s="135"/>
    </row>
    <row r="2061" spans="1:10" ht="16.5" customHeight="1" x14ac:dyDescent="0.25">
      <c r="A2061" s="130" t="s">
        <v>8906</v>
      </c>
      <c r="B2061" s="131" t="str">
        <f t="shared" si="32"/>
        <v>06763 - POE</v>
      </c>
      <c r="C2061" s="132" t="s">
        <v>434</v>
      </c>
      <c r="D2061" s="132" t="s">
        <v>3151</v>
      </c>
      <c r="E2061" s="132" t="s">
        <v>3350</v>
      </c>
      <c r="F2061" s="132" t="s">
        <v>1110</v>
      </c>
      <c r="G2061" s="133">
        <v>725</v>
      </c>
      <c r="H2061" s="132">
        <v>1961</v>
      </c>
      <c r="I2061" s="134">
        <v>40725</v>
      </c>
      <c r="J2061" s="135"/>
    </row>
    <row r="2062" spans="1:10" ht="16.5" customHeight="1" x14ac:dyDescent="0.25">
      <c r="A2062" s="130" t="s">
        <v>8907</v>
      </c>
      <c r="B2062" s="131" t="str">
        <f t="shared" si="32"/>
        <v>07265 - Lunt Park Rest Area (SB)</v>
      </c>
      <c r="C2062" s="132" t="s">
        <v>434</v>
      </c>
      <c r="D2062" s="132" t="s">
        <v>3351</v>
      </c>
      <c r="E2062" s="132" t="s">
        <v>3352</v>
      </c>
      <c r="F2062" s="132" t="s">
        <v>307</v>
      </c>
      <c r="G2062" s="133">
        <v>2000</v>
      </c>
      <c r="H2062" s="132">
        <v>1987</v>
      </c>
      <c r="I2062" s="134">
        <v>40725</v>
      </c>
      <c r="J2062" s="135"/>
    </row>
    <row r="2063" spans="1:10" ht="16.5" customHeight="1" x14ac:dyDescent="0.25">
      <c r="A2063" s="130" t="s">
        <v>8908</v>
      </c>
      <c r="B2063" s="131" t="str">
        <f t="shared" si="32"/>
        <v>07275 - (4 Bay) Equipment Storage Building (ESB)</v>
      </c>
      <c r="C2063" s="132" t="s">
        <v>434</v>
      </c>
      <c r="D2063" s="132" t="s">
        <v>3175</v>
      </c>
      <c r="E2063" s="132" t="s">
        <v>3321</v>
      </c>
      <c r="F2063" s="132" t="s">
        <v>285</v>
      </c>
      <c r="G2063" s="133">
        <v>250</v>
      </c>
      <c r="H2063" s="132">
        <v>1964</v>
      </c>
      <c r="I2063" s="134">
        <v>40725</v>
      </c>
      <c r="J2063" s="135"/>
    </row>
    <row r="2064" spans="1:10" ht="16.5" customHeight="1" x14ac:dyDescent="0.25">
      <c r="A2064" s="130" t="s">
        <v>8909</v>
      </c>
      <c r="B2064" s="131" t="str">
        <f t="shared" si="32"/>
        <v>07346 - Storage Shed (SS)</v>
      </c>
      <c r="C2064" s="132" t="s">
        <v>434</v>
      </c>
      <c r="D2064" s="132" t="s">
        <v>3220</v>
      </c>
      <c r="E2064" s="132" t="s">
        <v>3308</v>
      </c>
      <c r="F2064" s="132" t="s">
        <v>3309</v>
      </c>
      <c r="G2064" s="133">
        <v>400</v>
      </c>
      <c r="H2064" s="132">
        <v>1996</v>
      </c>
      <c r="I2064" s="134">
        <v>40725</v>
      </c>
      <c r="J2064" s="135"/>
    </row>
    <row r="2065" spans="1:10" ht="16.5" customHeight="1" x14ac:dyDescent="0.25">
      <c r="A2065" s="130" t="s">
        <v>8910</v>
      </c>
      <c r="B2065" s="131" t="str">
        <f t="shared" si="32"/>
        <v>07347 - Visitors Center (Echo)</v>
      </c>
      <c r="C2065" s="132" t="s">
        <v>434</v>
      </c>
      <c r="D2065" s="132" t="s">
        <v>3353</v>
      </c>
      <c r="E2065" s="132" t="s">
        <v>3314</v>
      </c>
      <c r="F2065" s="132" t="s">
        <v>3309</v>
      </c>
      <c r="G2065" s="133">
        <v>3850</v>
      </c>
      <c r="H2065" s="132">
        <v>1989</v>
      </c>
      <c r="I2065" s="134">
        <v>40725</v>
      </c>
      <c r="J2065" s="135"/>
    </row>
    <row r="2066" spans="1:10" ht="16.5" customHeight="1" x14ac:dyDescent="0.25">
      <c r="A2066" s="130" t="s">
        <v>8911</v>
      </c>
      <c r="B2066" s="131" t="str">
        <f t="shared" si="32"/>
        <v>07348 - Maintenance Station (MS)</v>
      </c>
      <c r="C2066" s="132" t="s">
        <v>434</v>
      </c>
      <c r="D2066" s="132" t="s">
        <v>3149</v>
      </c>
      <c r="E2066" s="132" t="s">
        <v>3176</v>
      </c>
      <c r="F2066" s="132" t="s">
        <v>3177</v>
      </c>
      <c r="G2066" s="133">
        <v>8282</v>
      </c>
      <c r="H2066" s="132">
        <v>1991</v>
      </c>
      <c r="I2066" s="134">
        <v>40725</v>
      </c>
      <c r="J2066" s="135"/>
    </row>
    <row r="2067" spans="1:10" ht="16.5" customHeight="1" x14ac:dyDescent="0.25">
      <c r="A2067" s="130" t="s">
        <v>8912</v>
      </c>
      <c r="B2067" s="131" t="str">
        <f t="shared" si="32"/>
        <v>07351 - Open Storage Building (OSB)</v>
      </c>
      <c r="C2067" s="132" t="s">
        <v>434</v>
      </c>
      <c r="D2067" s="132" t="s">
        <v>3194</v>
      </c>
      <c r="E2067" s="132" t="s">
        <v>3321</v>
      </c>
      <c r="F2067" s="132" t="s">
        <v>285</v>
      </c>
      <c r="G2067" s="133">
        <v>3000</v>
      </c>
      <c r="H2067" s="132">
        <v>1992</v>
      </c>
      <c r="I2067" s="134">
        <v>40725</v>
      </c>
      <c r="J2067" s="135"/>
    </row>
    <row r="2068" spans="1:10" ht="16.5" customHeight="1" x14ac:dyDescent="0.25">
      <c r="A2068" s="130" t="s">
        <v>8913</v>
      </c>
      <c r="B2068" s="131" t="str">
        <f t="shared" si="32"/>
        <v>07354 - Open Storage Building (OSB)</v>
      </c>
      <c r="C2068" s="132" t="s">
        <v>434</v>
      </c>
      <c r="D2068" s="132" t="s">
        <v>3194</v>
      </c>
      <c r="E2068" s="132" t="s">
        <v>3354</v>
      </c>
      <c r="F2068" s="132" t="s">
        <v>303</v>
      </c>
      <c r="G2068" s="133">
        <v>2730</v>
      </c>
      <c r="H2068" s="132">
        <v>1970</v>
      </c>
      <c r="I2068" s="134">
        <v>40725</v>
      </c>
      <c r="J2068" s="135"/>
    </row>
    <row r="2069" spans="1:10" ht="16.5" customHeight="1" x14ac:dyDescent="0.25">
      <c r="A2069" s="130" t="s">
        <v>8914</v>
      </c>
      <c r="B2069" s="131" t="str">
        <f t="shared" si="32"/>
        <v>07376 - Washing &amp; Sand Blasting (Equipment Repair Shop)</v>
      </c>
      <c r="C2069" s="132" t="s">
        <v>434</v>
      </c>
      <c r="D2069" s="132" t="s">
        <v>3355</v>
      </c>
      <c r="E2069" s="132" t="s">
        <v>3192</v>
      </c>
      <c r="F2069" s="132" t="s">
        <v>373</v>
      </c>
      <c r="G2069" s="133">
        <v>1830</v>
      </c>
      <c r="H2069" s="132">
        <v>1985</v>
      </c>
      <c r="I2069" s="134">
        <v>40725</v>
      </c>
      <c r="J2069" s="135"/>
    </row>
    <row r="2070" spans="1:10" ht="16.5" customHeight="1" x14ac:dyDescent="0.25">
      <c r="A2070" s="130" t="s">
        <v>8915</v>
      </c>
      <c r="B2070" s="131" t="str">
        <f t="shared" si="32"/>
        <v>07379 - POE</v>
      </c>
      <c r="C2070" s="132" t="s">
        <v>434</v>
      </c>
      <c r="D2070" s="132" t="s">
        <v>3151</v>
      </c>
      <c r="E2070" s="132" t="s">
        <v>3356</v>
      </c>
      <c r="F2070" s="132" t="s">
        <v>717</v>
      </c>
      <c r="G2070" s="133">
        <v>1800</v>
      </c>
      <c r="H2070" s="132">
        <v>1997</v>
      </c>
      <c r="I2070" s="134">
        <v>40725</v>
      </c>
      <c r="J2070" s="135"/>
    </row>
    <row r="2071" spans="1:10" ht="16.5" customHeight="1" x14ac:dyDescent="0.25">
      <c r="A2071" s="130" t="s">
        <v>8916</v>
      </c>
      <c r="B2071" s="131" t="str">
        <f t="shared" si="32"/>
        <v>07380 - St George Port of Entry (S.B.)</v>
      </c>
      <c r="C2071" s="132" t="s">
        <v>434</v>
      </c>
      <c r="D2071" s="132" t="s">
        <v>3357</v>
      </c>
      <c r="E2071" s="132" t="s">
        <v>3358</v>
      </c>
      <c r="F2071" s="132" t="s">
        <v>144</v>
      </c>
      <c r="G2071" s="133">
        <v>3750</v>
      </c>
      <c r="H2071" s="132">
        <v>1992</v>
      </c>
      <c r="I2071" s="134">
        <v>40725</v>
      </c>
      <c r="J2071" s="135"/>
    </row>
    <row r="2072" spans="1:10" ht="16.5" customHeight="1" x14ac:dyDescent="0.25">
      <c r="A2072" s="130" t="s">
        <v>8917</v>
      </c>
      <c r="B2072" s="131" t="str">
        <f t="shared" si="32"/>
        <v>07381 - POE (NB)</v>
      </c>
      <c r="C2072" s="132" t="s">
        <v>434</v>
      </c>
      <c r="D2072" s="132" t="s">
        <v>3359</v>
      </c>
      <c r="E2072" s="132" t="s">
        <v>3360</v>
      </c>
      <c r="F2072" s="132" t="s">
        <v>144</v>
      </c>
      <c r="G2072" s="133">
        <v>3750</v>
      </c>
      <c r="H2072" s="132">
        <v>1992</v>
      </c>
      <c r="I2072" s="134">
        <v>40725</v>
      </c>
      <c r="J2072" s="135"/>
    </row>
    <row r="2073" spans="1:10" ht="16.5" customHeight="1" x14ac:dyDescent="0.25">
      <c r="A2073" s="130" t="s">
        <v>8918</v>
      </c>
      <c r="B2073" s="131" t="str">
        <f t="shared" si="32"/>
        <v>07383 - POE (NB)</v>
      </c>
      <c r="C2073" s="132" t="s">
        <v>434</v>
      </c>
      <c r="D2073" s="132" t="s">
        <v>3359</v>
      </c>
      <c r="E2073" s="132" t="s">
        <v>3361</v>
      </c>
      <c r="F2073" s="132" t="s">
        <v>2230</v>
      </c>
      <c r="G2073" s="133">
        <v>656</v>
      </c>
      <c r="H2073" s="132">
        <v>1977</v>
      </c>
      <c r="I2073" s="134">
        <v>40725</v>
      </c>
      <c r="J2073" s="135"/>
    </row>
    <row r="2074" spans="1:10" ht="16.5" customHeight="1" x14ac:dyDescent="0.25">
      <c r="A2074" s="130" t="s">
        <v>8919</v>
      </c>
      <c r="B2074" s="131" t="str">
        <f t="shared" si="32"/>
        <v>07386 - Open Storage Building (OSB)</v>
      </c>
      <c r="C2074" s="132" t="s">
        <v>434</v>
      </c>
      <c r="D2074" s="132" t="s">
        <v>3194</v>
      </c>
      <c r="E2074" s="132" t="s">
        <v>3323</v>
      </c>
      <c r="F2074" s="132" t="s">
        <v>315</v>
      </c>
      <c r="G2074" s="133">
        <v>4200</v>
      </c>
      <c r="H2074" s="132">
        <v>1996</v>
      </c>
      <c r="I2074" s="134">
        <v>40725</v>
      </c>
      <c r="J2074" s="135"/>
    </row>
    <row r="2075" spans="1:10" ht="16.5" customHeight="1" x14ac:dyDescent="0.25">
      <c r="A2075" s="130" t="s">
        <v>8920</v>
      </c>
      <c r="B2075" s="131" t="str">
        <f t="shared" si="32"/>
        <v>07387 - Storage Shed (SS)</v>
      </c>
      <c r="C2075" s="132" t="s">
        <v>434</v>
      </c>
      <c r="D2075" s="132" t="s">
        <v>3220</v>
      </c>
      <c r="E2075" s="132" t="s">
        <v>3258</v>
      </c>
      <c r="F2075" s="132" t="s">
        <v>315</v>
      </c>
      <c r="G2075" s="133">
        <v>140</v>
      </c>
      <c r="H2075" s="132">
        <v>1996</v>
      </c>
      <c r="I2075" s="134">
        <v>40725</v>
      </c>
      <c r="J2075" s="135"/>
    </row>
    <row r="2076" spans="1:10" ht="16.5" customHeight="1" x14ac:dyDescent="0.25">
      <c r="A2076" s="130" t="s">
        <v>8921</v>
      </c>
      <c r="B2076" s="131" t="str">
        <f t="shared" si="32"/>
        <v>07388 - Paint Shop</v>
      </c>
      <c r="C2076" s="132" t="s">
        <v>434</v>
      </c>
      <c r="D2076" s="132" t="s">
        <v>683</v>
      </c>
      <c r="E2076" s="132" t="s">
        <v>2518</v>
      </c>
      <c r="F2076" s="132" t="s">
        <v>315</v>
      </c>
      <c r="G2076" s="133">
        <v>1394</v>
      </c>
      <c r="H2076" s="132">
        <v>1996</v>
      </c>
      <c r="I2076" s="134">
        <v>40725</v>
      </c>
      <c r="J2076" s="135"/>
    </row>
    <row r="2077" spans="1:10" ht="16.5" customHeight="1" x14ac:dyDescent="0.25">
      <c r="A2077" s="130" t="s">
        <v>8922</v>
      </c>
      <c r="B2077" s="131" t="str">
        <f t="shared" si="32"/>
        <v>07392 - Equipment Storage Building (ESB)</v>
      </c>
      <c r="C2077" s="132" t="s">
        <v>434</v>
      </c>
      <c r="D2077" s="132" t="s">
        <v>3159</v>
      </c>
      <c r="E2077" s="132" t="s">
        <v>3362</v>
      </c>
      <c r="F2077" s="132" t="s">
        <v>1334</v>
      </c>
      <c r="G2077" s="133">
        <v>1638</v>
      </c>
      <c r="H2077" s="132">
        <v>1991</v>
      </c>
      <c r="I2077" s="134">
        <v>40725</v>
      </c>
      <c r="J2077" s="135"/>
    </row>
    <row r="2078" spans="1:10" ht="16.5" customHeight="1" x14ac:dyDescent="0.25">
      <c r="A2078" s="130" t="s">
        <v>8923</v>
      </c>
      <c r="B2078" s="131" t="str">
        <f t="shared" si="32"/>
        <v>08114 - Maintenance Station (MS)</v>
      </c>
      <c r="C2078" s="132" t="s">
        <v>434</v>
      </c>
      <c r="D2078" s="132" t="s">
        <v>3149</v>
      </c>
      <c r="E2078" s="132" t="s">
        <v>3363</v>
      </c>
      <c r="F2078" s="132" t="s">
        <v>307</v>
      </c>
      <c r="G2078" s="133">
        <v>8011</v>
      </c>
      <c r="H2078" s="132">
        <v>1997</v>
      </c>
      <c r="I2078" s="134">
        <v>40725</v>
      </c>
      <c r="J2078" s="135"/>
    </row>
    <row r="2079" spans="1:10" ht="16.5" customHeight="1" x14ac:dyDescent="0.25">
      <c r="A2079" s="130" t="s">
        <v>8924</v>
      </c>
      <c r="B2079" s="131" t="str">
        <f t="shared" si="32"/>
        <v>08115 - Maintenance Station (MS)</v>
      </c>
      <c r="C2079" s="132" t="s">
        <v>434</v>
      </c>
      <c r="D2079" s="132" t="s">
        <v>3149</v>
      </c>
      <c r="E2079" s="132" t="s">
        <v>3364</v>
      </c>
      <c r="F2079" s="132" t="s">
        <v>313</v>
      </c>
      <c r="G2079" s="133">
        <v>11868</v>
      </c>
      <c r="H2079" s="132">
        <v>1997</v>
      </c>
      <c r="I2079" s="134">
        <v>40725</v>
      </c>
      <c r="J2079" s="135"/>
    </row>
    <row r="2080" spans="1:10" ht="16.5" customHeight="1" x14ac:dyDescent="0.25">
      <c r="A2080" s="130" t="s">
        <v>8925</v>
      </c>
      <c r="B2080" s="131" t="str">
        <f t="shared" si="32"/>
        <v>08116 - Maintenance Station (MS)</v>
      </c>
      <c r="C2080" s="132" t="s">
        <v>434</v>
      </c>
      <c r="D2080" s="132" t="s">
        <v>3149</v>
      </c>
      <c r="E2080" s="132" t="s">
        <v>1735</v>
      </c>
      <c r="F2080" s="132" t="s">
        <v>1166</v>
      </c>
      <c r="G2080" s="133">
        <v>5888</v>
      </c>
      <c r="H2080" s="132">
        <v>1996</v>
      </c>
      <c r="I2080" s="134">
        <v>40725</v>
      </c>
      <c r="J2080" s="135"/>
    </row>
    <row r="2081" spans="1:10" ht="16.5" customHeight="1" x14ac:dyDescent="0.25">
      <c r="A2081" s="130" t="s">
        <v>8926</v>
      </c>
      <c r="B2081" s="131" t="str">
        <f t="shared" si="32"/>
        <v>08117 - Maintenance Station (MS)</v>
      </c>
      <c r="C2081" s="132" t="s">
        <v>434</v>
      </c>
      <c r="D2081" s="132" t="s">
        <v>3149</v>
      </c>
      <c r="E2081" s="132" t="s">
        <v>3365</v>
      </c>
      <c r="F2081" s="132" t="s">
        <v>3239</v>
      </c>
      <c r="G2081" s="133">
        <v>8011</v>
      </c>
      <c r="H2081" s="132">
        <v>1996</v>
      </c>
      <c r="I2081" s="134">
        <v>40725</v>
      </c>
      <c r="J2081" s="135"/>
    </row>
    <row r="2082" spans="1:10" ht="16.5" customHeight="1" x14ac:dyDescent="0.25">
      <c r="A2082" s="130" t="s">
        <v>8927</v>
      </c>
      <c r="B2082" s="131" t="str">
        <f t="shared" si="32"/>
        <v>08155 - Storage Shed (SS)</v>
      </c>
      <c r="C2082" s="132" t="s">
        <v>434</v>
      </c>
      <c r="D2082" s="132" t="s">
        <v>3220</v>
      </c>
      <c r="E2082" s="132" t="s">
        <v>3366</v>
      </c>
      <c r="F2082" s="132" t="s">
        <v>381</v>
      </c>
      <c r="G2082" s="133">
        <v>1272</v>
      </c>
      <c r="H2082" s="132">
        <v>1961</v>
      </c>
      <c r="I2082" s="134">
        <v>40725</v>
      </c>
      <c r="J2082" s="135"/>
    </row>
    <row r="2083" spans="1:10" ht="16.5" customHeight="1" x14ac:dyDescent="0.25">
      <c r="A2083" s="130" t="s">
        <v>8928</v>
      </c>
      <c r="B2083" s="131" t="str">
        <f t="shared" si="32"/>
        <v>08550 - Gas Pump Canopy</v>
      </c>
      <c r="C2083" s="132" t="s">
        <v>434</v>
      </c>
      <c r="D2083" s="132" t="s">
        <v>3367</v>
      </c>
      <c r="E2083" s="132" t="s">
        <v>3368</v>
      </c>
      <c r="F2083" s="132" t="s">
        <v>145</v>
      </c>
      <c r="G2083" s="133">
        <v>750</v>
      </c>
      <c r="H2083" s="132">
        <v>1990</v>
      </c>
      <c r="I2083" s="134">
        <v>40725</v>
      </c>
      <c r="J2083" s="135"/>
    </row>
    <row r="2084" spans="1:10" ht="16.5" customHeight="1" x14ac:dyDescent="0.25">
      <c r="A2084" s="130" t="s">
        <v>8929</v>
      </c>
      <c r="B2084" s="131" t="str">
        <f t="shared" si="32"/>
        <v>08551 - Parking Canopy (CA) (Admin)</v>
      </c>
      <c r="C2084" s="132" t="s">
        <v>434</v>
      </c>
      <c r="D2084" s="132" t="s">
        <v>3369</v>
      </c>
      <c r="E2084" s="132" t="s">
        <v>3368</v>
      </c>
      <c r="F2084" s="132" t="s">
        <v>145</v>
      </c>
      <c r="G2084" s="133">
        <v>4000</v>
      </c>
      <c r="H2084" s="132">
        <v>1991</v>
      </c>
      <c r="I2084" s="134">
        <v>40725</v>
      </c>
      <c r="J2084" s="135"/>
    </row>
    <row r="2085" spans="1:10" ht="16.5" customHeight="1" x14ac:dyDescent="0.25">
      <c r="A2085" s="130" t="s">
        <v>8930</v>
      </c>
      <c r="B2085" s="131" t="str">
        <f t="shared" si="32"/>
        <v>08552 - Open Storage Building (OSB)</v>
      </c>
      <c r="C2085" s="132" t="s">
        <v>434</v>
      </c>
      <c r="D2085" s="132" t="s">
        <v>3194</v>
      </c>
      <c r="E2085" s="132" t="s">
        <v>3363</v>
      </c>
      <c r="F2085" s="132" t="s">
        <v>307</v>
      </c>
      <c r="G2085" s="133">
        <v>2619</v>
      </c>
      <c r="H2085" s="132">
        <v>1997</v>
      </c>
      <c r="I2085" s="134">
        <v>40725</v>
      </c>
      <c r="J2085" s="135"/>
    </row>
    <row r="2086" spans="1:10" ht="16.5" customHeight="1" x14ac:dyDescent="0.25">
      <c r="A2086" s="130" t="s">
        <v>8931</v>
      </c>
      <c r="B2086" s="131" t="str">
        <f t="shared" si="32"/>
        <v>08553 - Open Storage Building (OSB)</v>
      </c>
      <c r="C2086" s="132" t="s">
        <v>434</v>
      </c>
      <c r="D2086" s="132" t="s">
        <v>3194</v>
      </c>
      <c r="E2086" s="132" t="s">
        <v>3365</v>
      </c>
      <c r="F2086" s="132" t="s">
        <v>3239</v>
      </c>
      <c r="G2086" s="133">
        <v>3000</v>
      </c>
      <c r="H2086" s="132">
        <v>1996</v>
      </c>
      <c r="I2086" s="134">
        <v>40725</v>
      </c>
      <c r="J2086" s="135"/>
    </row>
    <row r="2087" spans="1:10" ht="16.5" customHeight="1" x14ac:dyDescent="0.25">
      <c r="A2087" s="130" t="s">
        <v>8932</v>
      </c>
      <c r="B2087" s="131" t="str">
        <f t="shared" si="32"/>
        <v>08554 - Open Storage Building (OSB)</v>
      </c>
      <c r="C2087" s="132" t="s">
        <v>434</v>
      </c>
      <c r="D2087" s="132" t="s">
        <v>3194</v>
      </c>
      <c r="E2087" s="132" t="s">
        <v>3320</v>
      </c>
      <c r="F2087" s="132" t="s">
        <v>1061</v>
      </c>
      <c r="G2087" s="133">
        <v>3455</v>
      </c>
      <c r="H2087" s="132">
        <v>1996</v>
      </c>
      <c r="I2087" s="134">
        <v>40725</v>
      </c>
      <c r="J2087" s="135"/>
    </row>
    <row r="2088" spans="1:10" ht="16.5" customHeight="1" x14ac:dyDescent="0.25">
      <c r="A2088" s="130" t="s">
        <v>8933</v>
      </c>
      <c r="B2088" s="131" t="str">
        <f t="shared" si="32"/>
        <v>08556 - Open Storage Building (OSB)</v>
      </c>
      <c r="C2088" s="132" t="s">
        <v>434</v>
      </c>
      <c r="D2088" s="132" t="s">
        <v>3194</v>
      </c>
      <c r="E2088" s="132" t="s">
        <v>3370</v>
      </c>
      <c r="F2088" s="132" t="s">
        <v>3371</v>
      </c>
      <c r="G2088" s="133">
        <v>2340</v>
      </c>
      <c r="H2088" s="132">
        <v>1973</v>
      </c>
      <c r="I2088" s="134">
        <v>40725</v>
      </c>
      <c r="J2088" s="135"/>
    </row>
    <row r="2089" spans="1:10" ht="16.5" customHeight="1" x14ac:dyDescent="0.25">
      <c r="A2089" s="130" t="s">
        <v>8934</v>
      </c>
      <c r="B2089" s="131" t="str">
        <f t="shared" si="32"/>
        <v>08557 - Storage Shed (SS)</v>
      </c>
      <c r="C2089" s="132" t="s">
        <v>434</v>
      </c>
      <c r="D2089" s="132" t="s">
        <v>3220</v>
      </c>
      <c r="E2089" s="132" t="s">
        <v>3180</v>
      </c>
      <c r="F2089" s="132" t="s">
        <v>145</v>
      </c>
      <c r="G2089" s="133">
        <v>1000</v>
      </c>
      <c r="H2089" s="132">
        <v>1996</v>
      </c>
      <c r="I2089" s="134">
        <v>40725</v>
      </c>
      <c r="J2089" s="135"/>
    </row>
    <row r="2090" spans="1:10" ht="16.5" customHeight="1" x14ac:dyDescent="0.25">
      <c r="A2090" s="130" t="s">
        <v>8935</v>
      </c>
      <c r="B2090" s="131" t="str">
        <f t="shared" si="32"/>
        <v>08559 - Open Storage Building (OSB) #1</v>
      </c>
      <c r="C2090" s="132" t="s">
        <v>434</v>
      </c>
      <c r="D2090" s="132" t="s">
        <v>3372</v>
      </c>
      <c r="E2090" s="132" t="s">
        <v>3308</v>
      </c>
      <c r="F2090" s="132" t="s">
        <v>3309</v>
      </c>
      <c r="G2090" s="133">
        <v>2400</v>
      </c>
      <c r="H2090" s="132">
        <v>1980</v>
      </c>
      <c r="I2090" s="134">
        <v>40725</v>
      </c>
      <c r="J2090" s="135"/>
    </row>
    <row r="2091" spans="1:10" ht="16.5" customHeight="1" x14ac:dyDescent="0.25">
      <c r="A2091" s="130" t="s">
        <v>8936</v>
      </c>
      <c r="B2091" s="131" t="str">
        <f t="shared" si="32"/>
        <v>08560 - Salt Storage Building (SB)</v>
      </c>
      <c r="C2091" s="132" t="s">
        <v>434</v>
      </c>
      <c r="D2091" s="132" t="s">
        <v>3342</v>
      </c>
      <c r="E2091" s="132" t="s">
        <v>3196</v>
      </c>
      <c r="F2091" s="132" t="s">
        <v>380</v>
      </c>
      <c r="G2091" s="133">
        <v>4000</v>
      </c>
      <c r="H2091" s="132">
        <v>2003</v>
      </c>
      <c r="I2091" s="134">
        <v>40725</v>
      </c>
      <c r="J2091" s="135"/>
    </row>
    <row r="2092" spans="1:10" ht="16.5" customHeight="1" x14ac:dyDescent="0.25">
      <c r="A2092" s="130" t="s">
        <v>8937</v>
      </c>
      <c r="B2092" s="131" t="str">
        <f t="shared" si="32"/>
        <v>08563 - Open Storage Building (OSB)</v>
      </c>
      <c r="C2092" s="132" t="s">
        <v>434</v>
      </c>
      <c r="D2092" s="132" t="s">
        <v>3194</v>
      </c>
      <c r="E2092" s="132" t="s">
        <v>3366</v>
      </c>
      <c r="F2092" s="132" t="s">
        <v>381</v>
      </c>
      <c r="G2092" s="133">
        <v>1080</v>
      </c>
      <c r="H2092" s="132">
        <v>1961</v>
      </c>
      <c r="I2092" s="134">
        <v>40725</v>
      </c>
      <c r="J2092" s="135"/>
    </row>
    <row r="2093" spans="1:10" ht="16.5" customHeight="1" x14ac:dyDescent="0.25">
      <c r="A2093" s="130" t="s">
        <v>8938</v>
      </c>
      <c r="B2093" s="131" t="str">
        <f t="shared" si="32"/>
        <v>08567 - Open Storage Building (OSB)</v>
      </c>
      <c r="C2093" s="132" t="s">
        <v>434</v>
      </c>
      <c r="D2093" s="132" t="s">
        <v>3194</v>
      </c>
      <c r="E2093" s="132" t="s">
        <v>3373</v>
      </c>
      <c r="F2093" s="132" t="s">
        <v>3186</v>
      </c>
      <c r="G2093" s="133">
        <v>2340</v>
      </c>
      <c r="H2093" s="132">
        <v>1967</v>
      </c>
      <c r="I2093" s="134">
        <v>40725</v>
      </c>
      <c r="J2093" s="135"/>
    </row>
    <row r="2094" spans="1:10" ht="16.5" customHeight="1" x14ac:dyDescent="0.25">
      <c r="A2094" s="130" t="s">
        <v>8939</v>
      </c>
      <c r="B2094" s="131" t="str">
        <f t="shared" si="32"/>
        <v>08572 - Open Storage Building (OSB)</v>
      </c>
      <c r="C2094" s="132" t="s">
        <v>434</v>
      </c>
      <c r="D2094" s="132" t="s">
        <v>3194</v>
      </c>
      <c r="E2094" s="132" t="s">
        <v>3183</v>
      </c>
      <c r="F2094" s="132" t="s">
        <v>3184</v>
      </c>
      <c r="G2094" s="133">
        <v>2340</v>
      </c>
      <c r="H2094" s="132">
        <v>1969</v>
      </c>
      <c r="I2094" s="134">
        <v>40725</v>
      </c>
      <c r="J2094" s="135"/>
    </row>
    <row r="2095" spans="1:10" ht="16.5" customHeight="1" x14ac:dyDescent="0.25">
      <c r="A2095" s="130" t="s">
        <v>8940</v>
      </c>
      <c r="B2095" s="131" t="str">
        <f t="shared" si="32"/>
        <v>08573 - Open Storage Building (OSB)</v>
      </c>
      <c r="C2095" s="132" t="s">
        <v>434</v>
      </c>
      <c r="D2095" s="132" t="s">
        <v>3194</v>
      </c>
      <c r="E2095" s="132" t="s">
        <v>3374</v>
      </c>
      <c r="F2095" s="132" t="s">
        <v>3188</v>
      </c>
      <c r="G2095" s="133">
        <v>3000</v>
      </c>
      <c r="H2095" s="132">
        <v>1983</v>
      </c>
      <c r="I2095" s="134">
        <v>40725</v>
      </c>
      <c r="J2095" s="135"/>
    </row>
    <row r="2096" spans="1:10" ht="16.5" customHeight="1" x14ac:dyDescent="0.25">
      <c r="A2096" s="130" t="s">
        <v>8941</v>
      </c>
      <c r="B2096" s="131" t="str">
        <f t="shared" si="32"/>
        <v>08575 - Open Storage Building (OSB)</v>
      </c>
      <c r="C2096" s="132" t="s">
        <v>434</v>
      </c>
      <c r="D2096" s="132" t="s">
        <v>3194</v>
      </c>
      <c r="E2096" s="132" t="s">
        <v>3375</v>
      </c>
      <c r="F2096" s="132" t="s">
        <v>2897</v>
      </c>
      <c r="G2096" s="133">
        <v>3000</v>
      </c>
      <c r="H2096" s="132">
        <v>1998</v>
      </c>
      <c r="I2096" s="134">
        <v>40725</v>
      </c>
      <c r="J2096" s="135"/>
    </row>
    <row r="2097" spans="1:10" ht="16.5" customHeight="1" x14ac:dyDescent="0.25">
      <c r="A2097" s="130" t="s">
        <v>8942</v>
      </c>
      <c r="B2097" s="131" t="str">
        <f t="shared" si="32"/>
        <v>08576 - Open Storage Building (OSB)</v>
      </c>
      <c r="C2097" s="132" t="s">
        <v>434</v>
      </c>
      <c r="D2097" s="132" t="s">
        <v>3194</v>
      </c>
      <c r="E2097" s="132" t="s">
        <v>3283</v>
      </c>
      <c r="F2097" s="132" t="s">
        <v>3284</v>
      </c>
      <c r="G2097" s="133">
        <v>2250</v>
      </c>
      <c r="H2097" s="132">
        <v>1995</v>
      </c>
      <c r="I2097" s="134">
        <v>40725</v>
      </c>
      <c r="J2097" s="135"/>
    </row>
    <row r="2098" spans="1:10" ht="16.5" customHeight="1" x14ac:dyDescent="0.25">
      <c r="A2098" s="130" t="s">
        <v>8943</v>
      </c>
      <c r="B2098" s="131" t="str">
        <f t="shared" si="32"/>
        <v>08577 - Frame Gas House</v>
      </c>
      <c r="C2098" s="132" t="s">
        <v>434</v>
      </c>
      <c r="D2098" s="132" t="s">
        <v>3317</v>
      </c>
      <c r="E2098" s="132" t="s">
        <v>3270</v>
      </c>
      <c r="F2098" s="132" t="s">
        <v>3271</v>
      </c>
      <c r="G2098" s="133">
        <v>56</v>
      </c>
      <c r="H2098" s="132">
        <v>1972</v>
      </c>
      <c r="I2098" s="134">
        <v>40725</v>
      </c>
      <c r="J2098" s="135"/>
    </row>
    <row r="2099" spans="1:10" ht="16.5" customHeight="1" x14ac:dyDescent="0.25">
      <c r="A2099" s="130" t="s">
        <v>8944</v>
      </c>
      <c r="B2099" s="131" t="str">
        <f t="shared" si="32"/>
        <v>08578 - Silver City Rest Area</v>
      </c>
      <c r="C2099" s="132" t="s">
        <v>434</v>
      </c>
      <c r="D2099" s="132" t="s">
        <v>3376</v>
      </c>
      <c r="E2099" s="132" t="s">
        <v>3377</v>
      </c>
      <c r="F2099" s="132" t="s">
        <v>3271</v>
      </c>
      <c r="G2099" s="133">
        <v>136</v>
      </c>
      <c r="H2099" s="132">
        <v>1997</v>
      </c>
      <c r="I2099" s="134">
        <v>40725</v>
      </c>
      <c r="J2099" s="135"/>
    </row>
    <row r="2100" spans="1:10" ht="16.5" customHeight="1" x14ac:dyDescent="0.25">
      <c r="A2100" s="130" t="s">
        <v>8945</v>
      </c>
      <c r="B2100" s="131" t="str">
        <f t="shared" si="32"/>
        <v>08579 - Open Storage Building (OSB)</v>
      </c>
      <c r="C2100" s="132" t="s">
        <v>434</v>
      </c>
      <c r="D2100" s="132" t="s">
        <v>3194</v>
      </c>
      <c r="E2100" s="132" t="s">
        <v>3378</v>
      </c>
      <c r="F2100" s="132" t="s">
        <v>341</v>
      </c>
      <c r="G2100" s="133">
        <v>3000</v>
      </c>
      <c r="H2100" s="132">
        <v>1993</v>
      </c>
      <c r="I2100" s="134">
        <v>40725</v>
      </c>
      <c r="J2100" s="135"/>
    </row>
    <row r="2101" spans="1:10" ht="16.5" customHeight="1" x14ac:dyDescent="0.25">
      <c r="A2101" s="130" t="s">
        <v>8946</v>
      </c>
      <c r="B2101" s="131" t="str">
        <f t="shared" si="32"/>
        <v>08583 - Maintenance Station (MS)</v>
      </c>
      <c r="C2101" s="132" t="s">
        <v>434</v>
      </c>
      <c r="D2101" s="132" t="s">
        <v>3149</v>
      </c>
      <c r="E2101" s="132" t="s">
        <v>3379</v>
      </c>
      <c r="F2101" s="132" t="s">
        <v>2219</v>
      </c>
      <c r="G2101" s="133">
        <v>10427</v>
      </c>
      <c r="H2101" s="132">
        <v>2000</v>
      </c>
      <c r="I2101" s="134">
        <v>40725</v>
      </c>
      <c r="J2101" s="135"/>
    </row>
    <row r="2102" spans="1:10" ht="16.5" customHeight="1" x14ac:dyDescent="0.25">
      <c r="A2102" s="130" t="s">
        <v>8947</v>
      </c>
      <c r="B2102" s="131" t="str">
        <f t="shared" si="32"/>
        <v>08584 - Picnic Shelter &amp; Information Center (Weber Canyon)</v>
      </c>
      <c r="C2102" s="132" t="s">
        <v>434</v>
      </c>
      <c r="D2102" s="132" t="s">
        <v>3380</v>
      </c>
      <c r="E2102" s="132" t="s">
        <v>3381</v>
      </c>
      <c r="F2102" s="132" t="s">
        <v>3174</v>
      </c>
      <c r="G2102" s="133">
        <v>844</v>
      </c>
      <c r="H2102" s="132">
        <v>1970</v>
      </c>
      <c r="I2102" s="134">
        <v>40725</v>
      </c>
      <c r="J2102" s="135"/>
    </row>
    <row r="2103" spans="1:10" ht="16.5" customHeight="1" x14ac:dyDescent="0.25">
      <c r="A2103" s="130" t="s">
        <v>8948</v>
      </c>
      <c r="B2103" s="131" t="str">
        <f t="shared" si="32"/>
        <v>08587 - Open Storage Building (OSB)</v>
      </c>
      <c r="C2103" s="132" t="s">
        <v>434</v>
      </c>
      <c r="D2103" s="132" t="s">
        <v>3194</v>
      </c>
      <c r="E2103" s="132" t="s">
        <v>3382</v>
      </c>
      <c r="F2103" s="132" t="s">
        <v>514</v>
      </c>
      <c r="G2103" s="133">
        <v>2340</v>
      </c>
      <c r="H2103" s="132">
        <v>1969</v>
      </c>
      <c r="I2103" s="134">
        <v>40725</v>
      </c>
      <c r="J2103" s="135"/>
    </row>
    <row r="2104" spans="1:10" ht="16.5" customHeight="1" x14ac:dyDescent="0.25">
      <c r="A2104" s="130" t="s">
        <v>8949</v>
      </c>
      <c r="B2104" s="131" t="str">
        <f t="shared" si="32"/>
        <v>08588 - Maintenance Station (MS)</v>
      </c>
      <c r="C2104" s="132" t="s">
        <v>434</v>
      </c>
      <c r="D2104" s="132" t="s">
        <v>3149</v>
      </c>
      <c r="E2104" s="132" t="s">
        <v>3382</v>
      </c>
      <c r="F2104" s="132" t="s">
        <v>514</v>
      </c>
      <c r="G2104" s="133">
        <v>8000</v>
      </c>
      <c r="H2104" s="132">
        <v>1985</v>
      </c>
      <c r="I2104" s="134">
        <v>40725</v>
      </c>
      <c r="J2104" s="135"/>
    </row>
    <row r="2105" spans="1:10" ht="16.5" customHeight="1" x14ac:dyDescent="0.25">
      <c r="A2105" s="130" t="s">
        <v>8950</v>
      </c>
      <c r="B2105" s="131" t="str">
        <f t="shared" si="32"/>
        <v>08677 - Mobile Office (Admin)</v>
      </c>
      <c r="C2105" s="132" t="s">
        <v>434</v>
      </c>
      <c r="D2105" s="132" t="s">
        <v>3383</v>
      </c>
      <c r="E2105" s="132" t="s">
        <v>3384</v>
      </c>
      <c r="F2105" s="132" t="s">
        <v>285</v>
      </c>
      <c r="G2105" s="133">
        <v>4140</v>
      </c>
      <c r="H2105" s="132">
        <v>1997</v>
      </c>
      <c r="I2105" s="134">
        <v>40725</v>
      </c>
      <c r="J2105" s="135"/>
    </row>
    <row r="2106" spans="1:10" ht="16.5" customHeight="1" x14ac:dyDescent="0.25">
      <c r="A2106" s="130" t="s">
        <v>8951</v>
      </c>
      <c r="B2106" s="131" t="str">
        <f t="shared" si="32"/>
        <v>08678 - Open Storage Building (OSB)</v>
      </c>
      <c r="C2106" s="132" t="s">
        <v>434</v>
      </c>
      <c r="D2106" s="132" t="s">
        <v>3194</v>
      </c>
      <c r="E2106" s="132" t="s">
        <v>3321</v>
      </c>
      <c r="F2106" s="132" t="s">
        <v>285</v>
      </c>
      <c r="G2106" s="133">
        <v>2340</v>
      </c>
      <c r="H2106" s="132">
        <v>1979</v>
      </c>
      <c r="I2106" s="134">
        <v>40725</v>
      </c>
      <c r="J2106" s="135"/>
    </row>
    <row r="2107" spans="1:10" ht="16.5" customHeight="1" x14ac:dyDescent="0.25">
      <c r="A2107" s="130" t="s">
        <v>8952</v>
      </c>
      <c r="B2107" s="131" t="str">
        <f t="shared" si="32"/>
        <v>08679 - Headquarters</v>
      </c>
      <c r="C2107" s="132" t="s">
        <v>434</v>
      </c>
      <c r="D2107" s="132" t="s">
        <v>3179</v>
      </c>
      <c r="E2107" s="132" t="s">
        <v>3180</v>
      </c>
      <c r="F2107" s="132" t="s">
        <v>145</v>
      </c>
      <c r="G2107" s="133">
        <v>28000</v>
      </c>
      <c r="H2107" s="132">
        <v>1998</v>
      </c>
      <c r="I2107" s="134">
        <v>40725</v>
      </c>
      <c r="J2107" s="135"/>
    </row>
    <row r="2108" spans="1:10" ht="16.5" customHeight="1" x14ac:dyDescent="0.25">
      <c r="A2108" s="130" t="s">
        <v>8953</v>
      </c>
      <c r="B2108" s="131" t="str">
        <f t="shared" si="32"/>
        <v>08680 - Open Storage Building (OSB)</v>
      </c>
      <c r="C2108" s="132" t="s">
        <v>434</v>
      </c>
      <c r="D2108" s="132" t="s">
        <v>3194</v>
      </c>
      <c r="E2108" s="132" t="s">
        <v>3180</v>
      </c>
      <c r="F2108" s="132" t="s">
        <v>145</v>
      </c>
      <c r="G2108" s="133">
        <v>1141</v>
      </c>
      <c r="H2108" s="132">
        <v>1968</v>
      </c>
      <c r="I2108" s="134">
        <v>40725</v>
      </c>
      <c r="J2108" s="135"/>
    </row>
    <row r="2109" spans="1:10" ht="16.5" customHeight="1" x14ac:dyDescent="0.25">
      <c r="A2109" s="130" t="s">
        <v>8954</v>
      </c>
      <c r="B2109" s="131" t="str">
        <f t="shared" si="32"/>
        <v>08682 - Sign Crew - Storage #1</v>
      </c>
      <c r="C2109" s="132" t="s">
        <v>434</v>
      </c>
      <c r="D2109" s="132" t="s">
        <v>3385</v>
      </c>
      <c r="E2109" s="132" t="s">
        <v>3386</v>
      </c>
      <c r="F2109" s="132" t="s">
        <v>540</v>
      </c>
      <c r="G2109" s="133">
        <v>2320</v>
      </c>
      <c r="H2109" s="132">
        <v>1987</v>
      </c>
      <c r="I2109" s="134">
        <v>40725</v>
      </c>
      <c r="J2109" s="135"/>
    </row>
    <row r="2110" spans="1:10" ht="16.5" customHeight="1" x14ac:dyDescent="0.25">
      <c r="A2110" s="130" t="s">
        <v>8955</v>
      </c>
      <c r="B2110" s="131" t="str">
        <f t="shared" si="32"/>
        <v>08683 - Office (Sign crew)</v>
      </c>
      <c r="C2110" s="132" t="s">
        <v>434</v>
      </c>
      <c r="D2110" s="132" t="s">
        <v>3387</v>
      </c>
      <c r="E2110" s="132" t="s">
        <v>3338</v>
      </c>
      <c r="F2110" s="132" t="s">
        <v>540</v>
      </c>
      <c r="G2110" s="133">
        <v>3120</v>
      </c>
      <c r="H2110" s="132">
        <v>1987</v>
      </c>
      <c r="I2110" s="134">
        <v>40725</v>
      </c>
      <c r="J2110" s="135"/>
    </row>
    <row r="2111" spans="1:10" ht="16.5" customHeight="1" x14ac:dyDescent="0.25">
      <c r="A2111" s="130" t="s">
        <v>8956</v>
      </c>
      <c r="B2111" s="131" t="str">
        <f t="shared" si="32"/>
        <v>08685 - Maintenance Station (MS)</v>
      </c>
      <c r="C2111" s="132" t="s">
        <v>434</v>
      </c>
      <c r="D2111" s="132" t="s">
        <v>3149</v>
      </c>
      <c r="E2111" s="132" t="s">
        <v>3388</v>
      </c>
      <c r="F2111" s="132" t="s">
        <v>373</v>
      </c>
      <c r="G2111" s="133">
        <v>9443</v>
      </c>
      <c r="H2111" s="132">
        <v>1997</v>
      </c>
      <c r="I2111" s="134">
        <v>40725</v>
      </c>
      <c r="J2111" s="135"/>
    </row>
    <row r="2112" spans="1:10" ht="16.5" customHeight="1" x14ac:dyDescent="0.25">
      <c r="A2112" s="130" t="s">
        <v>8957</v>
      </c>
      <c r="B2112" s="131" t="str">
        <f t="shared" si="32"/>
        <v>08687 - View Area</v>
      </c>
      <c r="C2112" s="132" t="s">
        <v>434</v>
      </c>
      <c r="D2112" s="132" t="s">
        <v>3389</v>
      </c>
      <c r="E2112" s="132" t="s">
        <v>3390</v>
      </c>
      <c r="F2112" s="132" t="s">
        <v>3391</v>
      </c>
      <c r="G2112" s="133">
        <v>136</v>
      </c>
      <c r="H2112" s="132">
        <v>1996</v>
      </c>
      <c r="I2112" s="134">
        <v>40725</v>
      </c>
      <c r="J2112" s="135"/>
    </row>
    <row r="2113" spans="1:10" ht="16.5" customHeight="1" x14ac:dyDescent="0.25">
      <c r="A2113" s="130" t="s">
        <v>8958</v>
      </c>
      <c r="B2113" s="131" t="str">
        <f t="shared" si="32"/>
        <v>08689 - Open Storage Building (OSB)</v>
      </c>
      <c r="C2113" s="132" t="s">
        <v>434</v>
      </c>
      <c r="D2113" s="132" t="s">
        <v>3194</v>
      </c>
      <c r="E2113" s="132" t="s">
        <v>3392</v>
      </c>
      <c r="F2113" s="132" t="s">
        <v>145</v>
      </c>
      <c r="G2113" s="133">
        <v>4920</v>
      </c>
      <c r="H2113" s="132">
        <v>1996</v>
      </c>
      <c r="I2113" s="134">
        <v>40725</v>
      </c>
      <c r="J2113" s="135"/>
    </row>
    <row r="2114" spans="1:10" ht="16.5" customHeight="1" x14ac:dyDescent="0.25">
      <c r="A2114" s="130" t="s">
        <v>8959</v>
      </c>
      <c r="B2114" s="131" t="str">
        <f t="shared" si="32"/>
        <v>08690 - Storage Shed (SS)</v>
      </c>
      <c r="C2114" s="132" t="s">
        <v>434</v>
      </c>
      <c r="D2114" s="132" t="s">
        <v>3220</v>
      </c>
      <c r="E2114" s="132" t="s">
        <v>3393</v>
      </c>
      <c r="F2114" s="132" t="s">
        <v>1166</v>
      </c>
      <c r="G2114" s="133">
        <v>3000</v>
      </c>
      <c r="H2114" s="132">
        <v>1996</v>
      </c>
      <c r="I2114" s="134">
        <v>40725</v>
      </c>
      <c r="J2114" s="135"/>
    </row>
    <row r="2115" spans="1:10" ht="16.5" customHeight="1" x14ac:dyDescent="0.25">
      <c r="A2115" s="130" t="s">
        <v>8960</v>
      </c>
      <c r="B2115" s="131" t="str">
        <f t="shared" si="32"/>
        <v>08691 - Open Storage Building (OSB)</v>
      </c>
      <c r="C2115" s="132" t="s">
        <v>434</v>
      </c>
      <c r="D2115" s="132" t="s">
        <v>3194</v>
      </c>
      <c r="E2115" s="132" t="s">
        <v>3392</v>
      </c>
      <c r="F2115" s="132" t="s">
        <v>145</v>
      </c>
      <c r="G2115" s="133">
        <v>2544</v>
      </c>
      <c r="H2115" s="132">
        <v>1981</v>
      </c>
      <c r="I2115" s="134">
        <v>40725</v>
      </c>
      <c r="J2115" s="135"/>
    </row>
    <row r="2116" spans="1:10" ht="16.5" customHeight="1" x14ac:dyDescent="0.25">
      <c r="A2116" s="130" t="s">
        <v>8961</v>
      </c>
      <c r="B2116" s="131" t="str">
        <f t="shared" ref="B2116:B2179" si="33">_xlfn.CONCAT(A2116," - ",D2116)</f>
        <v>08833 - Open Storage Building (OSB)</v>
      </c>
      <c r="C2116" s="132" t="s">
        <v>434</v>
      </c>
      <c r="D2116" s="132" t="s">
        <v>3194</v>
      </c>
      <c r="E2116" s="132" t="s">
        <v>3325</v>
      </c>
      <c r="F2116" s="132" t="s">
        <v>3326</v>
      </c>
      <c r="G2116" s="133">
        <v>4000</v>
      </c>
      <c r="H2116" s="132">
        <v>1998</v>
      </c>
      <c r="I2116" s="134">
        <v>40725</v>
      </c>
      <c r="J2116" s="135"/>
    </row>
    <row r="2117" spans="1:10" ht="16.5" customHeight="1" x14ac:dyDescent="0.25">
      <c r="A2117" s="130" t="s">
        <v>8962</v>
      </c>
      <c r="B2117" s="131" t="str">
        <f t="shared" si="33"/>
        <v>08834 - Open Storage Building (OSB)</v>
      </c>
      <c r="C2117" s="132" t="s">
        <v>434</v>
      </c>
      <c r="D2117" s="132" t="s">
        <v>3194</v>
      </c>
      <c r="E2117" s="132" t="s">
        <v>3388</v>
      </c>
      <c r="F2117" s="132" t="s">
        <v>373</v>
      </c>
      <c r="G2117" s="133">
        <v>3500</v>
      </c>
      <c r="H2117" s="132">
        <v>1998</v>
      </c>
      <c r="I2117" s="134">
        <v>40725</v>
      </c>
      <c r="J2117" s="135"/>
    </row>
    <row r="2118" spans="1:10" ht="16.5" customHeight="1" x14ac:dyDescent="0.25">
      <c r="A2118" s="130" t="s">
        <v>8963</v>
      </c>
      <c r="B2118" s="131" t="str">
        <f t="shared" si="33"/>
        <v>08835 - Maintenance Station (MS)</v>
      </c>
      <c r="C2118" s="132" t="s">
        <v>434</v>
      </c>
      <c r="D2118" s="132" t="s">
        <v>3149</v>
      </c>
      <c r="E2118" s="132" t="s">
        <v>3394</v>
      </c>
      <c r="F2118" s="132" t="s">
        <v>3316</v>
      </c>
      <c r="G2118" s="133">
        <v>13409</v>
      </c>
      <c r="H2118" s="132">
        <v>1998</v>
      </c>
      <c r="I2118" s="134">
        <v>40725</v>
      </c>
      <c r="J2118" s="135"/>
    </row>
    <row r="2119" spans="1:10" ht="16.5" customHeight="1" x14ac:dyDescent="0.25">
      <c r="A2119" s="130" t="s">
        <v>8964</v>
      </c>
      <c r="B2119" s="131" t="str">
        <f t="shared" si="33"/>
        <v>08837 - UDOT - Jensen Welcome Center</v>
      </c>
      <c r="C2119" s="132" t="s">
        <v>434</v>
      </c>
      <c r="D2119" s="132" t="s">
        <v>3395</v>
      </c>
      <c r="E2119" s="132" t="s">
        <v>3396</v>
      </c>
      <c r="F2119" s="132" t="s">
        <v>3397</v>
      </c>
      <c r="G2119" s="133">
        <v>4100</v>
      </c>
      <c r="H2119" s="132">
        <v>1998</v>
      </c>
      <c r="I2119" s="134">
        <v>40725</v>
      </c>
      <c r="J2119" s="135"/>
    </row>
    <row r="2120" spans="1:10" ht="16.5" customHeight="1" x14ac:dyDescent="0.25">
      <c r="A2120" s="130" t="s">
        <v>8965</v>
      </c>
      <c r="B2120" s="131" t="str">
        <f t="shared" si="33"/>
        <v>08838 - Maintenance Station (MS)</v>
      </c>
      <c r="C2120" s="132" t="s">
        <v>434</v>
      </c>
      <c r="D2120" s="132" t="s">
        <v>3149</v>
      </c>
      <c r="E2120" s="132" t="s">
        <v>1722</v>
      </c>
      <c r="F2120" s="132" t="s">
        <v>983</v>
      </c>
      <c r="G2120" s="133">
        <v>6661</v>
      </c>
      <c r="H2120" s="132">
        <v>1997</v>
      </c>
      <c r="I2120" s="134">
        <v>40725</v>
      </c>
      <c r="J2120" s="135"/>
    </row>
    <row r="2121" spans="1:10" ht="16.5" customHeight="1" x14ac:dyDescent="0.25">
      <c r="A2121" s="130" t="s">
        <v>8966</v>
      </c>
      <c r="B2121" s="131" t="str">
        <f t="shared" si="33"/>
        <v>08839 - Maintenance Station (MS)</v>
      </c>
      <c r="C2121" s="132" t="s">
        <v>434</v>
      </c>
      <c r="D2121" s="132" t="s">
        <v>3149</v>
      </c>
      <c r="E2121" s="132" t="s">
        <v>3398</v>
      </c>
      <c r="F2121" s="132" t="s">
        <v>3282</v>
      </c>
      <c r="G2121" s="133">
        <v>11899</v>
      </c>
      <c r="H2121" s="132">
        <v>1999</v>
      </c>
      <c r="I2121" s="134">
        <v>40725</v>
      </c>
      <c r="J2121" s="135"/>
    </row>
    <row r="2122" spans="1:10" ht="16.5" customHeight="1" x14ac:dyDescent="0.25">
      <c r="A2122" s="130" t="s">
        <v>8967</v>
      </c>
      <c r="B2122" s="131" t="str">
        <f t="shared" si="33"/>
        <v>08840 - Maintenance Station (MS)</v>
      </c>
      <c r="C2122" s="132" t="s">
        <v>434</v>
      </c>
      <c r="D2122" s="132" t="s">
        <v>3149</v>
      </c>
      <c r="E2122" s="132" t="s">
        <v>3399</v>
      </c>
      <c r="F2122" s="132" t="s">
        <v>2577</v>
      </c>
      <c r="G2122" s="133">
        <v>4094</v>
      </c>
      <c r="H2122" s="132">
        <v>1998</v>
      </c>
      <c r="I2122" s="134">
        <v>40725</v>
      </c>
      <c r="J2122" s="135"/>
    </row>
    <row r="2123" spans="1:10" ht="16.5" customHeight="1" x14ac:dyDescent="0.25">
      <c r="A2123" s="130" t="s">
        <v>8968</v>
      </c>
      <c r="B2123" s="131" t="str">
        <f t="shared" si="33"/>
        <v>08847 - (3 Bay) Equipment Storage Building (ESB)</v>
      </c>
      <c r="C2123" s="132" t="s">
        <v>434</v>
      </c>
      <c r="D2123" s="132" t="s">
        <v>3400</v>
      </c>
      <c r="E2123" s="132" t="s">
        <v>3189</v>
      </c>
      <c r="F2123" s="132" t="s">
        <v>3190</v>
      </c>
      <c r="G2123" s="133">
        <v>2760</v>
      </c>
      <c r="H2123" s="132">
        <v>1998</v>
      </c>
      <c r="I2123" s="134">
        <v>40725</v>
      </c>
      <c r="J2123" s="135"/>
    </row>
    <row r="2124" spans="1:10" ht="16.5" customHeight="1" x14ac:dyDescent="0.25">
      <c r="A2124" s="130" t="s">
        <v>8969</v>
      </c>
      <c r="B2124" s="131" t="str">
        <f t="shared" si="33"/>
        <v>08848 - Sign Crew - Storage #3</v>
      </c>
      <c r="C2124" s="132" t="s">
        <v>434</v>
      </c>
      <c r="D2124" s="132" t="s">
        <v>3401</v>
      </c>
      <c r="E2124" s="132" t="s">
        <v>3386</v>
      </c>
      <c r="F2124" s="132" t="s">
        <v>540</v>
      </c>
      <c r="G2124" s="133">
        <v>2162</v>
      </c>
      <c r="H2124" s="132">
        <v>1998</v>
      </c>
      <c r="I2124" s="134">
        <v>40725</v>
      </c>
      <c r="J2124" s="135"/>
    </row>
    <row r="2125" spans="1:10" ht="16.5" customHeight="1" x14ac:dyDescent="0.25">
      <c r="A2125" s="130" t="s">
        <v>8970</v>
      </c>
      <c r="B2125" s="131" t="str">
        <f t="shared" si="33"/>
        <v>08849 - Salt Storage Building (SB)</v>
      </c>
      <c r="C2125" s="132" t="s">
        <v>434</v>
      </c>
      <c r="D2125" s="132" t="s">
        <v>3342</v>
      </c>
      <c r="E2125" s="132" t="s">
        <v>3402</v>
      </c>
      <c r="F2125" s="132" t="s">
        <v>3208</v>
      </c>
      <c r="G2125" s="133">
        <v>6500</v>
      </c>
      <c r="H2125" s="132">
        <v>1998</v>
      </c>
      <c r="I2125" s="134">
        <v>40725</v>
      </c>
      <c r="J2125" s="135"/>
    </row>
    <row r="2126" spans="1:10" ht="16.5" customHeight="1" x14ac:dyDescent="0.25">
      <c r="A2126" s="130" t="s">
        <v>8971</v>
      </c>
      <c r="B2126" s="131" t="str">
        <f t="shared" si="33"/>
        <v>08850 - Salt Storage Building (SB)</v>
      </c>
      <c r="C2126" s="132" t="s">
        <v>434</v>
      </c>
      <c r="D2126" s="132" t="s">
        <v>3342</v>
      </c>
      <c r="E2126" s="132" t="s">
        <v>3308</v>
      </c>
      <c r="F2126" s="132" t="s">
        <v>3309</v>
      </c>
      <c r="G2126" s="133">
        <v>2800</v>
      </c>
      <c r="H2126" s="132">
        <v>1998</v>
      </c>
      <c r="I2126" s="134">
        <v>40725</v>
      </c>
      <c r="J2126" s="135"/>
    </row>
    <row r="2127" spans="1:10" ht="16.5" customHeight="1" x14ac:dyDescent="0.25">
      <c r="A2127" s="130" t="s">
        <v>8972</v>
      </c>
      <c r="B2127" s="131" t="str">
        <f t="shared" si="33"/>
        <v>08851 - Rush Valley Salt Storage Building (SB)</v>
      </c>
      <c r="C2127" s="132" t="s">
        <v>434</v>
      </c>
      <c r="D2127" s="132" t="s">
        <v>3403</v>
      </c>
      <c r="E2127" s="132" t="s">
        <v>3404</v>
      </c>
      <c r="F2127" s="132" t="s">
        <v>303</v>
      </c>
      <c r="G2127" s="133">
        <v>2788</v>
      </c>
      <c r="H2127" s="132">
        <v>1998</v>
      </c>
      <c r="I2127" s="134">
        <v>40725</v>
      </c>
      <c r="J2127" s="135"/>
    </row>
    <row r="2128" spans="1:10" ht="16.5" customHeight="1" x14ac:dyDescent="0.25">
      <c r="A2128" s="130" t="s">
        <v>8973</v>
      </c>
      <c r="B2128" s="131" t="str">
        <f t="shared" si="33"/>
        <v>08902 - Headquarters</v>
      </c>
      <c r="C2128" s="132" t="s">
        <v>434</v>
      </c>
      <c r="D2128" s="132" t="s">
        <v>3179</v>
      </c>
      <c r="E2128" s="132" t="s">
        <v>3180</v>
      </c>
      <c r="F2128" s="132" t="s">
        <v>145</v>
      </c>
      <c r="G2128" s="133">
        <v>35000</v>
      </c>
      <c r="H2128" s="132">
        <v>2000</v>
      </c>
      <c r="I2128" s="134">
        <v>40725</v>
      </c>
      <c r="J2128" s="135"/>
    </row>
    <row r="2129" spans="1:10" ht="16.5" customHeight="1" x14ac:dyDescent="0.25">
      <c r="A2129" s="130" t="s">
        <v>8974</v>
      </c>
      <c r="B2129" s="131" t="str">
        <f t="shared" si="33"/>
        <v>09075 - Storage Shed (SS)</v>
      </c>
      <c r="C2129" s="132" t="s">
        <v>434</v>
      </c>
      <c r="D2129" s="132" t="s">
        <v>3220</v>
      </c>
      <c r="E2129" s="132" t="s">
        <v>3155</v>
      </c>
      <c r="F2129" s="132" t="s">
        <v>374</v>
      </c>
      <c r="G2129" s="133">
        <v>3430</v>
      </c>
      <c r="H2129" s="132">
        <v>1999</v>
      </c>
      <c r="I2129" s="134">
        <v>40725</v>
      </c>
      <c r="J2129" s="135"/>
    </row>
    <row r="2130" spans="1:10" ht="16.5" customHeight="1" x14ac:dyDescent="0.25">
      <c r="A2130" s="130" t="s">
        <v>8975</v>
      </c>
      <c r="B2130" s="131" t="str">
        <f t="shared" si="33"/>
        <v>09082 - Salt Storage Building (SB)</v>
      </c>
      <c r="C2130" s="132" t="s">
        <v>434</v>
      </c>
      <c r="D2130" s="132" t="s">
        <v>3342</v>
      </c>
      <c r="E2130" s="132" t="s">
        <v>2218</v>
      </c>
      <c r="F2130" s="132" t="s">
        <v>2219</v>
      </c>
      <c r="G2130" s="133">
        <v>2856</v>
      </c>
      <c r="H2130" s="132">
        <v>2000</v>
      </c>
      <c r="I2130" s="134">
        <v>40725</v>
      </c>
      <c r="J2130" s="135"/>
    </row>
    <row r="2131" spans="1:10" ht="16.5" customHeight="1" x14ac:dyDescent="0.25">
      <c r="A2131" s="130" t="s">
        <v>8976</v>
      </c>
      <c r="B2131" s="131" t="str">
        <f t="shared" si="33"/>
        <v>09085 - Office (Maintenance Station)</v>
      </c>
      <c r="C2131" s="132" t="s">
        <v>434</v>
      </c>
      <c r="D2131" s="132" t="s">
        <v>3405</v>
      </c>
      <c r="E2131" s="132" t="s">
        <v>3406</v>
      </c>
      <c r="F2131" s="132" t="s">
        <v>1327</v>
      </c>
      <c r="G2131" s="133">
        <v>1440</v>
      </c>
      <c r="H2131" s="132">
        <v>2000</v>
      </c>
      <c r="I2131" s="134">
        <v>40725</v>
      </c>
      <c r="J2131" s="135"/>
    </row>
    <row r="2132" spans="1:10" ht="16.5" customHeight="1" x14ac:dyDescent="0.25">
      <c r="A2132" s="130" t="s">
        <v>8977</v>
      </c>
      <c r="B2132" s="131" t="str">
        <f t="shared" si="33"/>
        <v>09088 - Open Storage Building (OSB)</v>
      </c>
      <c r="C2132" s="132" t="s">
        <v>434</v>
      </c>
      <c r="D2132" s="132" t="s">
        <v>3194</v>
      </c>
      <c r="E2132" s="132" t="s">
        <v>2518</v>
      </c>
      <c r="F2132" s="132" t="s">
        <v>315</v>
      </c>
      <c r="G2132" s="133">
        <v>192</v>
      </c>
      <c r="H2132" s="132">
        <v>1999</v>
      </c>
      <c r="I2132" s="134">
        <v>40725</v>
      </c>
      <c r="J2132" s="135"/>
    </row>
    <row r="2133" spans="1:10" ht="16.5" customHeight="1" x14ac:dyDescent="0.25">
      <c r="A2133" s="130" t="s">
        <v>8978</v>
      </c>
      <c r="B2133" s="131" t="str">
        <f t="shared" si="33"/>
        <v>09089 - Maintenance Station (MS)</v>
      </c>
      <c r="C2133" s="132" t="s">
        <v>434</v>
      </c>
      <c r="D2133" s="132" t="s">
        <v>3149</v>
      </c>
      <c r="E2133" s="132" t="s">
        <v>3407</v>
      </c>
      <c r="F2133" s="132" t="s">
        <v>3408</v>
      </c>
      <c r="G2133" s="133">
        <v>12080</v>
      </c>
      <c r="H2133" s="132">
        <v>1999</v>
      </c>
      <c r="I2133" s="134">
        <v>40725</v>
      </c>
      <c r="J2133" s="135"/>
    </row>
    <row r="2134" spans="1:10" ht="16.5" customHeight="1" x14ac:dyDescent="0.25">
      <c r="A2134" s="130" t="s">
        <v>8979</v>
      </c>
      <c r="B2134" s="131" t="str">
        <f t="shared" si="33"/>
        <v>09090 - POE</v>
      </c>
      <c r="C2134" s="132" t="s">
        <v>434</v>
      </c>
      <c r="D2134" s="132" t="s">
        <v>3151</v>
      </c>
      <c r="E2134" s="132" t="s">
        <v>3409</v>
      </c>
      <c r="F2134" s="132" t="s">
        <v>3309</v>
      </c>
      <c r="G2134" s="133">
        <v>6750</v>
      </c>
      <c r="H2134" s="132">
        <v>2000</v>
      </c>
      <c r="I2134" s="134">
        <v>40725</v>
      </c>
      <c r="J2134" s="135"/>
    </row>
    <row r="2135" spans="1:10" ht="16.5" customHeight="1" x14ac:dyDescent="0.25">
      <c r="A2135" s="130" t="s">
        <v>8980</v>
      </c>
      <c r="B2135" s="131" t="str">
        <f t="shared" si="33"/>
        <v>09091 - Grassy Mt. Picnic Shelter (WB) #1</v>
      </c>
      <c r="C2135" s="132" t="s">
        <v>434</v>
      </c>
      <c r="D2135" s="132" t="s">
        <v>3410</v>
      </c>
      <c r="E2135" s="132" t="s">
        <v>3411</v>
      </c>
      <c r="F2135" s="132" t="s">
        <v>3412</v>
      </c>
      <c r="G2135" s="133">
        <v>400</v>
      </c>
      <c r="H2135" s="132">
        <v>1998</v>
      </c>
      <c r="I2135" s="134">
        <v>40725</v>
      </c>
      <c r="J2135" s="135"/>
    </row>
    <row r="2136" spans="1:10" ht="16.5" customHeight="1" x14ac:dyDescent="0.25">
      <c r="A2136" s="130" t="s">
        <v>8981</v>
      </c>
      <c r="B2136" s="131" t="str">
        <f t="shared" si="33"/>
        <v>09092 - Grassy Mt. Picnic Shelter (WB) #2</v>
      </c>
      <c r="C2136" s="132" t="s">
        <v>434</v>
      </c>
      <c r="D2136" s="132" t="s">
        <v>3413</v>
      </c>
      <c r="E2136" s="132" t="s">
        <v>3411</v>
      </c>
      <c r="F2136" s="132" t="s">
        <v>3412</v>
      </c>
      <c r="G2136" s="133">
        <v>400</v>
      </c>
      <c r="H2136" s="132">
        <v>1998</v>
      </c>
      <c r="I2136" s="134">
        <v>40725</v>
      </c>
      <c r="J2136" s="135"/>
    </row>
    <row r="2137" spans="1:10" ht="16.5" customHeight="1" x14ac:dyDescent="0.25">
      <c r="A2137" s="130" t="s">
        <v>8982</v>
      </c>
      <c r="B2137" s="131" t="str">
        <f t="shared" si="33"/>
        <v>09093 - Grassy Mt. Restrooms (WB)</v>
      </c>
      <c r="C2137" s="132" t="s">
        <v>434</v>
      </c>
      <c r="D2137" s="132" t="s">
        <v>3414</v>
      </c>
      <c r="E2137" s="132" t="s">
        <v>3411</v>
      </c>
      <c r="F2137" s="132" t="s">
        <v>3412</v>
      </c>
      <c r="G2137" s="133">
        <v>1579</v>
      </c>
      <c r="H2137" s="132">
        <v>1998</v>
      </c>
      <c r="I2137" s="134">
        <v>40725</v>
      </c>
      <c r="J2137" s="135"/>
    </row>
    <row r="2138" spans="1:10" ht="16.5" customHeight="1" x14ac:dyDescent="0.25">
      <c r="A2138" s="130" t="s">
        <v>8983</v>
      </c>
      <c r="B2138" s="131" t="str">
        <f t="shared" si="33"/>
        <v>09094 - Grassy Mt. Restrooms (EB)</v>
      </c>
      <c r="C2138" s="132" t="s">
        <v>434</v>
      </c>
      <c r="D2138" s="132" t="s">
        <v>3415</v>
      </c>
      <c r="E2138" s="132" t="s">
        <v>3411</v>
      </c>
      <c r="F2138" s="132" t="s">
        <v>3412</v>
      </c>
      <c r="G2138" s="133">
        <v>1579</v>
      </c>
      <c r="H2138" s="132">
        <v>1998</v>
      </c>
      <c r="I2138" s="134">
        <v>40725</v>
      </c>
      <c r="J2138" s="135"/>
    </row>
    <row r="2139" spans="1:10" ht="16.5" customHeight="1" x14ac:dyDescent="0.25">
      <c r="A2139" s="130" t="s">
        <v>8984</v>
      </c>
      <c r="B2139" s="131" t="str">
        <f t="shared" si="33"/>
        <v>09095 - Grassy Mt. Rest Area EB Housing</v>
      </c>
      <c r="C2139" s="132" t="s">
        <v>434</v>
      </c>
      <c r="D2139" s="132" t="s">
        <v>3416</v>
      </c>
      <c r="E2139" s="132" t="s">
        <v>3411</v>
      </c>
      <c r="F2139" s="132" t="s">
        <v>3412</v>
      </c>
      <c r="G2139" s="133">
        <v>1480</v>
      </c>
      <c r="H2139" s="132">
        <v>1998</v>
      </c>
      <c r="I2139" s="134">
        <v>40725</v>
      </c>
      <c r="J2139" s="135"/>
    </row>
    <row r="2140" spans="1:10" ht="16.5" customHeight="1" x14ac:dyDescent="0.25">
      <c r="A2140" s="130" t="s">
        <v>8985</v>
      </c>
      <c r="B2140" s="131" t="str">
        <f t="shared" si="33"/>
        <v>09096 - Grassy Mt. Picnic Shelter (EB) #2</v>
      </c>
      <c r="C2140" s="132" t="s">
        <v>434</v>
      </c>
      <c r="D2140" s="132" t="s">
        <v>3417</v>
      </c>
      <c r="E2140" s="132" t="s">
        <v>3411</v>
      </c>
      <c r="F2140" s="132" t="s">
        <v>3412</v>
      </c>
      <c r="G2140" s="133">
        <v>400</v>
      </c>
      <c r="H2140" s="132">
        <v>1998</v>
      </c>
      <c r="I2140" s="134">
        <v>40725</v>
      </c>
      <c r="J2140" s="135"/>
    </row>
    <row r="2141" spans="1:10" ht="16.5" customHeight="1" x14ac:dyDescent="0.25">
      <c r="A2141" s="130" t="s">
        <v>8986</v>
      </c>
      <c r="B2141" s="131" t="str">
        <f t="shared" si="33"/>
        <v>09097 - Grassy Mt. Picnic Shelter (EB)</v>
      </c>
      <c r="C2141" s="132" t="s">
        <v>434</v>
      </c>
      <c r="D2141" s="132" t="s">
        <v>3418</v>
      </c>
      <c r="E2141" s="132" t="s">
        <v>3419</v>
      </c>
      <c r="F2141" s="132" t="s">
        <v>3412</v>
      </c>
      <c r="G2141" s="133">
        <v>400</v>
      </c>
      <c r="H2141" s="132">
        <v>1998</v>
      </c>
      <c r="I2141" s="134">
        <v>40725</v>
      </c>
      <c r="J2141" s="135"/>
    </row>
    <row r="2142" spans="1:10" ht="16.5" customHeight="1" x14ac:dyDescent="0.25">
      <c r="A2142" s="130" t="s">
        <v>8987</v>
      </c>
      <c r="B2142" s="131" t="str">
        <f t="shared" si="33"/>
        <v>09098 - Right-of-Way (ROW) Houses/Multiple</v>
      </c>
      <c r="C2142" s="132" t="s">
        <v>434</v>
      </c>
      <c r="D2142" s="132" t="s">
        <v>3420</v>
      </c>
      <c r="E2142" s="132" t="s">
        <v>3421</v>
      </c>
      <c r="F2142" s="132" t="s">
        <v>3422</v>
      </c>
      <c r="G2142" s="133">
        <v>275300</v>
      </c>
      <c r="H2142" s="132">
        <v>1998</v>
      </c>
      <c r="I2142" s="134">
        <v>40725</v>
      </c>
      <c r="J2142" s="135"/>
    </row>
    <row r="2143" spans="1:10" ht="16.5" customHeight="1" x14ac:dyDescent="0.25">
      <c r="A2143" s="130" t="s">
        <v>8988</v>
      </c>
      <c r="B2143" s="131" t="str">
        <f t="shared" si="33"/>
        <v>09158 - Maintenance Station (MS)</v>
      </c>
      <c r="C2143" s="132" t="s">
        <v>434</v>
      </c>
      <c r="D2143" s="132" t="s">
        <v>3149</v>
      </c>
      <c r="E2143" s="132" t="s">
        <v>3423</v>
      </c>
      <c r="F2143" s="132" t="s">
        <v>3424</v>
      </c>
      <c r="G2143" s="133">
        <v>8455</v>
      </c>
      <c r="H2143" s="132">
        <v>2002</v>
      </c>
      <c r="I2143" s="134">
        <v>40725</v>
      </c>
      <c r="J2143" s="135"/>
    </row>
    <row r="2144" spans="1:10" ht="16.5" customHeight="1" x14ac:dyDescent="0.25">
      <c r="A2144" s="130" t="s">
        <v>8989</v>
      </c>
      <c r="B2144" s="131" t="str">
        <f t="shared" si="33"/>
        <v>09285 - Pinion Ridge Rest Area</v>
      </c>
      <c r="C2144" s="132" t="s">
        <v>434</v>
      </c>
      <c r="D2144" s="132" t="s">
        <v>3425</v>
      </c>
      <c r="E2144" s="132" t="s">
        <v>1735</v>
      </c>
      <c r="F2144" s="132" t="s">
        <v>1166</v>
      </c>
      <c r="G2144" s="133">
        <v>2000</v>
      </c>
      <c r="H2144" s="132">
        <v>2000</v>
      </c>
      <c r="I2144" s="134">
        <v>40725</v>
      </c>
      <c r="J2144" s="135"/>
    </row>
    <row r="2145" spans="1:10" ht="16.5" customHeight="1" x14ac:dyDescent="0.25">
      <c r="A2145" s="130" t="s">
        <v>8990</v>
      </c>
      <c r="B2145" s="131" t="str">
        <f t="shared" si="33"/>
        <v>09286 - Open Storage Building (OSB)</v>
      </c>
      <c r="C2145" s="132" t="s">
        <v>434</v>
      </c>
      <c r="D2145" s="132" t="s">
        <v>3194</v>
      </c>
      <c r="E2145" s="132" t="s">
        <v>3426</v>
      </c>
      <c r="F2145" s="132" t="s">
        <v>3165</v>
      </c>
      <c r="G2145" s="133">
        <v>1131</v>
      </c>
      <c r="H2145" s="132">
        <v>2001</v>
      </c>
      <c r="I2145" s="134">
        <v>40725</v>
      </c>
      <c r="J2145" s="135"/>
    </row>
    <row r="2146" spans="1:10" ht="16.5" customHeight="1" x14ac:dyDescent="0.25">
      <c r="A2146" s="130" t="s">
        <v>8991</v>
      </c>
      <c r="B2146" s="131" t="str">
        <f t="shared" si="33"/>
        <v>09287 - Paint Shop</v>
      </c>
      <c r="C2146" s="132" t="s">
        <v>434</v>
      </c>
      <c r="D2146" s="132" t="s">
        <v>683</v>
      </c>
      <c r="E2146" s="132" t="s">
        <v>3192</v>
      </c>
      <c r="F2146" s="132" t="s">
        <v>373</v>
      </c>
      <c r="G2146" s="133">
        <v>3600</v>
      </c>
      <c r="H2146" s="132">
        <v>2001</v>
      </c>
      <c r="I2146" s="134">
        <v>40725</v>
      </c>
      <c r="J2146" s="135"/>
    </row>
    <row r="2147" spans="1:10" ht="16.5" customHeight="1" x14ac:dyDescent="0.25">
      <c r="A2147" s="130" t="s">
        <v>8992</v>
      </c>
      <c r="B2147" s="131" t="str">
        <f t="shared" si="33"/>
        <v>09288 - Salt Storage Building (SB)</v>
      </c>
      <c r="C2147" s="132" t="s">
        <v>434</v>
      </c>
      <c r="D2147" s="132" t="s">
        <v>3342</v>
      </c>
      <c r="E2147" s="132" t="s">
        <v>3148</v>
      </c>
      <c r="F2147" s="132" t="s">
        <v>149</v>
      </c>
      <c r="G2147" s="133">
        <v>6100</v>
      </c>
      <c r="H2147" s="132">
        <v>2001</v>
      </c>
      <c r="I2147" s="134">
        <v>40725</v>
      </c>
      <c r="J2147" s="135"/>
    </row>
    <row r="2148" spans="1:10" ht="16.5" customHeight="1" x14ac:dyDescent="0.25">
      <c r="A2148" s="130" t="s">
        <v>8993</v>
      </c>
      <c r="B2148" s="131" t="str">
        <f t="shared" si="33"/>
        <v>09289 - Open Storage Building (OSB)</v>
      </c>
      <c r="C2148" s="132" t="s">
        <v>434</v>
      </c>
      <c r="D2148" s="132" t="s">
        <v>3194</v>
      </c>
      <c r="E2148" s="132" t="s">
        <v>3214</v>
      </c>
      <c r="F2148" s="132" t="s">
        <v>285</v>
      </c>
      <c r="G2148" s="133">
        <v>924</v>
      </c>
      <c r="H2148" s="132">
        <v>2001</v>
      </c>
      <c r="I2148" s="134">
        <v>40725</v>
      </c>
      <c r="J2148" s="135"/>
    </row>
    <row r="2149" spans="1:10" ht="16.5" customHeight="1" x14ac:dyDescent="0.25">
      <c r="A2149" s="130" t="s">
        <v>8994</v>
      </c>
      <c r="B2149" s="131" t="str">
        <f t="shared" si="33"/>
        <v>09290 - Storage Shed (SS)</v>
      </c>
      <c r="C2149" s="132" t="s">
        <v>434</v>
      </c>
      <c r="D2149" s="132" t="s">
        <v>3220</v>
      </c>
      <c r="E2149" s="132" t="s">
        <v>3231</v>
      </c>
      <c r="F2149" s="132" t="s">
        <v>322</v>
      </c>
      <c r="G2149" s="133">
        <v>800</v>
      </c>
      <c r="H2149" s="132">
        <v>2001</v>
      </c>
      <c r="I2149" s="134">
        <v>40725</v>
      </c>
      <c r="J2149" s="135"/>
    </row>
    <row r="2150" spans="1:10" ht="16.5" customHeight="1" x14ac:dyDescent="0.25">
      <c r="A2150" s="130" t="s">
        <v>8995</v>
      </c>
      <c r="B2150" s="131" t="str">
        <f t="shared" si="33"/>
        <v>09291 - (3 Bay) Equipment Storage Building (ESB)</v>
      </c>
      <c r="C2150" s="132" t="s">
        <v>434</v>
      </c>
      <c r="D2150" s="132" t="s">
        <v>3400</v>
      </c>
      <c r="E2150" s="132" t="s">
        <v>3293</v>
      </c>
      <c r="F2150" s="132" t="s">
        <v>145</v>
      </c>
      <c r="G2150" s="133">
        <v>1600</v>
      </c>
      <c r="H2150" s="132">
        <v>2000</v>
      </c>
      <c r="I2150" s="134">
        <v>40725</v>
      </c>
      <c r="J2150" s="135"/>
    </row>
    <row r="2151" spans="1:10" ht="16.5" customHeight="1" x14ac:dyDescent="0.25">
      <c r="A2151" s="130" t="s">
        <v>8996</v>
      </c>
      <c r="B2151" s="131" t="str">
        <f t="shared" si="33"/>
        <v>09292 - UDOT 4 - Lynndyl Salt Storage Building (SB)</v>
      </c>
      <c r="C2151" s="132" t="s">
        <v>434</v>
      </c>
      <c r="D2151" s="132" t="s">
        <v>3427</v>
      </c>
      <c r="E2151" s="132" t="s">
        <v>3428</v>
      </c>
      <c r="F2151" s="132" t="s">
        <v>3429</v>
      </c>
      <c r="G2151" s="133">
        <v>1260</v>
      </c>
      <c r="H2151" s="132">
        <v>2001</v>
      </c>
      <c r="I2151" s="134">
        <v>40725</v>
      </c>
      <c r="J2151" s="135"/>
    </row>
    <row r="2152" spans="1:10" ht="16.5" customHeight="1" x14ac:dyDescent="0.25">
      <c r="A2152" s="130" t="s">
        <v>8997</v>
      </c>
      <c r="B2152" s="131" t="str">
        <f t="shared" si="33"/>
        <v>09293 - (4 Bay) Equipment Storage Building (ESB)</v>
      </c>
      <c r="C2152" s="132" t="s">
        <v>434</v>
      </c>
      <c r="D2152" s="132" t="s">
        <v>3175</v>
      </c>
      <c r="E2152" s="132" t="s">
        <v>1756</v>
      </c>
      <c r="F2152" s="132" t="s">
        <v>1204</v>
      </c>
      <c r="G2152" s="133">
        <v>3591</v>
      </c>
      <c r="H2152" s="132">
        <v>2001</v>
      </c>
      <c r="I2152" s="134">
        <v>40725</v>
      </c>
      <c r="J2152" s="135"/>
    </row>
    <row r="2153" spans="1:10" ht="16.5" customHeight="1" x14ac:dyDescent="0.25">
      <c r="A2153" s="130" t="s">
        <v>8998</v>
      </c>
      <c r="B2153" s="131" t="str">
        <f t="shared" si="33"/>
        <v>09294 - (2 Bay) Equipment Storage Building (ESB)</v>
      </c>
      <c r="C2153" s="132" t="s">
        <v>434</v>
      </c>
      <c r="D2153" s="132" t="s">
        <v>3182</v>
      </c>
      <c r="E2153" s="132" t="s">
        <v>1756</v>
      </c>
      <c r="F2153" s="132" t="s">
        <v>1204</v>
      </c>
      <c r="G2153" s="133">
        <v>1827</v>
      </c>
      <c r="H2153" s="132">
        <v>2001</v>
      </c>
      <c r="I2153" s="134">
        <v>40725</v>
      </c>
      <c r="J2153" s="135"/>
    </row>
    <row r="2154" spans="1:10" ht="16.5" customHeight="1" x14ac:dyDescent="0.25">
      <c r="A2154" s="130" t="s">
        <v>8999</v>
      </c>
      <c r="B2154" s="131" t="str">
        <f t="shared" si="33"/>
        <v>09295 - Storage Shed (SS) #1</v>
      </c>
      <c r="C2154" s="132" t="s">
        <v>434</v>
      </c>
      <c r="D2154" s="132" t="s">
        <v>3430</v>
      </c>
      <c r="E2154" s="132" t="s">
        <v>3209</v>
      </c>
      <c r="F2154" s="132" t="s">
        <v>357</v>
      </c>
      <c r="G2154" s="133">
        <v>3591</v>
      </c>
      <c r="H2154" s="132">
        <v>2001</v>
      </c>
      <c r="I2154" s="134">
        <v>40725</v>
      </c>
      <c r="J2154" s="135"/>
    </row>
    <row r="2155" spans="1:10" ht="16.5" customHeight="1" x14ac:dyDescent="0.25">
      <c r="A2155" s="130" t="s">
        <v>9000</v>
      </c>
      <c r="B2155" s="131" t="str">
        <f t="shared" si="33"/>
        <v>09438 - Equipment Repair Shop (RS)</v>
      </c>
      <c r="C2155" s="132" t="s">
        <v>434</v>
      </c>
      <c r="D2155" s="132" t="s">
        <v>3154</v>
      </c>
      <c r="E2155" s="132" t="s">
        <v>3293</v>
      </c>
      <c r="F2155" s="132" t="s">
        <v>145</v>
      </c>
      <c r="G2155" s="133">
        <v>3713</v>
      </c>
      <c r="H2155" s="132">
        <v>2002</v>
      </c>
      <c r="I2155" s="134">
        <v>40725</v>
      </c>
      <c r="J2155" s="135"/>
    </row>
    <row r="2156" spans="1:10" ht="16.5" customHeight="1" x14ac:dyDescent="0.25">
      <c r="A2156" s="130" t="s">
        <v>9001</v>
      </c>
      <c r="B2156" s="131" t="str">
        <f t="shared" si="33"/>
        <v>09439 - Open Storage Building (OSB)</v>
      </c>
      <c r="C2156" s="132" t="s">
        <v>434</v>
      </c>
      <c r="D2156" s="132" t="s">
        <v>3194</v>
      </c>
      <c r="E2156" s="132" t="s">
        <v>3178</v>
      </c>
      <c r="F2156" s="132" t="s">
        <v>540</v>
      </c>
      <c r="G2156" s="133">
        <v>2366</v>
      </c>
      <c r="H2156" s="132">
        <v>1998</v>
      </c>
      <c r="I2156" s="134">
        <v>40725</v>
      </c>
      <c r="J2156" s="135"/>
    </row>
    <row r="2157" spans="1:10" ht="16.5" customHeight="1" x14ac:dyDescent="0.25">
      <c r="A2157" s="130" t="s">
        <v>9002</v>
      </c>
      <c r="B2157" s="131" t="str">
        <f t="shared" si="33"/>
        <v>09440 - Storage Shed (SS)</v>
      </c>
      <c r="C2157" s="132" t="s">
        <v>434</v>
      </c>
      <c r="D2157" s="132" t="s">
        <v>3220</v>
      </c>
      <c r="E2157" s="132" t="s">
        <v>3293</v>
      </c>
      <c r="F2157" s="132" t="s">
        <v>145</v>
      </c>
      <c r="G2157" s="133">
        <v>144</v>
      </c>
      <c r="H2157" s="132">
        <v>2000</v>
      </c>
      <c r="I2157" s="134">
        <v>40725</v>
      </c>
      <c r="J2157" s="135"/>
    </row>
    <row r="2158" spans="1:10" ht="16.5" customHeight="1" x14ac:dyDescent="0.25">
      <c r="A2158" s="130" t="s">
        <v>9003</v>
      </c>
      <c r="B2158" s="131" t="str">
        <f t="shared" si="33"/>
        <v>09442 - Salt Storage Building (SB)</v>
      </c>
      <c r="C2158" s="132" t="s">
        <v>434</v>
      </c>
      <c r="D2158" s="132" t="s">
        <v>3342</v>
      </c>
      <c r="E2158" s="132" t="s">
        <v>3407</v>
      </c>
      <c r="F2158" s="132" t="s">
        <v>3408</v>
      </c>
      <c r="G2158" s="133">
        <v>2856</v>
      </c>
      <c r="H2158" s="132">
        <v>1999</v>
      </c>
      <c r="I2158" s="134">
        <v>40725</v>
      </c>
      <c r="J2158" s="135"/>
    </row>
    <row r="2159" spans="1:10" ht="16.5" customHeight="1" x14ac:dyDescent="0.25">
      <c r="A2159" s="130" t="s">
        <v>9004</v>
      </c>
      <c r="B2159" s="131" t="str">
        <f t="shared" si="33"/>
        <v>09443 - Open Storage Building (OSB)</v>
      </c>
      <c r="C2159" s="132" t="s">
        <v>434</v>
      </c>
      <c r="D2159" s="132" t="s">
        <v>3194</v>
      </c>
      <c r="E2159" s="132" t="s">
        <v>1722</v>
      </c>
      <c r="F2159" s="132" t="s">
        <v>983</v>
      </c>
      <c r="G2159" s="133">
        <v>3500</v>
      </c>
      <c r="H2159" s="132">
        <v>1997</v>
      </c>
      <c r="I2159" s="134">
        <v>40725</v>
      </c>
      <c r="J2159" s="135"/>
    </row>
    <row r="2160" spans="1:10" ht="16.5" customHeight="1" x14ac:dyDescent="0.25">
      <c r="A2160" s="130" t="s">
        <v>9005</v>
      </c>
      <c r="B2160" s="131" t="str">
        <f t="shared" si="33"/>
        <v>09444 - Storage Shed (SS)</v>
      </c>
      <c r="C2160" s="132" t="s">
        <v>434</v>
      </c>
      <c r="D2160" s="132" t="s">
        <v>3220</v>
      </c>
      <c r="E2160" s="132" t="s">
        <v>3370</v>
      </c>
      <c r="F2160" s="132" t="s">
        <v>3371</v>
      </c>
      <c r="G2160" s="133">
        <v>800</v>
      </c>
      <c r="H2160" s="132">
        <v>2002</v>
      </c>
      <c r="I2160" s="134">
        <v>40725</v>
      </c>
      <c r="J2160" s="135"/>
    </row>
    <row r="2161" spans="1:10" ht="16.5" customHeight="1" x14ac:dyDescent="0.25">
      <c r="A2161" s="130" t="s">
        <v>9006</v>
      </c>
      <c r="B2161" s="131" t="str">
        <f t="shared" si="33"/>
        <v>09540 - Salt Storage Building (SB)</v>
      </c>
      <c r="C2161" s="132" t="s">
        <v>434</v>
      </c>
      <c r="D2161" s="132" t="s">
        <v>3342</v>
      </c>
      <c r="E2161" s="132" t="s">
        <v>3431</v>
      </c>
      <c r="F2161" s="132" t="s">
        <v>303</v>
      </c>
      <c r="G2161" s="133">
        <v>4558</v>
      </c>
      <c r="H2161" s="132">
        <v>2014</v>
      </c>
      <c r="I2161" s="134">
        <v>40725</v>
      </c>
      <c r="J2161" s="135"/>
    </row>
    <row r="2162" spans="1:10" ht="16.5" customHeight="1" x14ac:dyDescent="0.25">
      <c r="A2162" s="130" t="s">
        <v>9007</v>
      </c>
      <c r="B2162" s="131" t="str">
        <f t="shared" si="33"/>
        <v>09541 - Storage Shed (SS)</v>
      </c>
      <c r="C2162" s="132" t="s">
        <v>434</v>
      </c>
      <c r="D2162" s="132" t="s">
        <v>3220</v>
      </c>
      <c r="E2162" s="132" t="s">
        <v>3293</v>
      </c>
      <c r="F2162" s="132" t="s">
        <v>145</v>
      </c>
      <c r="G2162" s="133">
        <v>3713</v>
      </c>
      <c r="H2162" s="132">
        <v>2002</v>
      </c>
      <c r="I2162" s="134">
        <v>40725</v>
      </c>
      <c r="J2162" s="135"/>
    </row>
    <row r="2163" spans="1:10" ht="16.5" customHeight="1" x14ac:dyDescent="0.25">
      <c r="A2163" s="130" t="s">
        <v>9008</v>
      </c>
      <c r="B2163" s="131" t="str">
        <f t="shared" si="33"/>
        <v>09542 - Equipment Storage Building (ESB)</v>
      </c>
      <c r="C2163" s="132" t="s">
        <v>434</v>
      </c>
      <c r="D2163" s="132" t="s">
        <v>3159</v>
      </c>
      <c r="E2163" s="132" t="s">
        <v>3180</v>
      </c>
      <c r="F2163" s="132" t="s">
        <v>145</v>
      </c>
      <c r="G2163" s="133">
        <v>3713</v>
      </c>
      <c r="H2163" s="132">
        <v>2002</v>
      </c>
      <c r="I2163" s="134">
        <v>40725</v>
      </c>
      <c r="J2163" s="135"/>
    </row>
    <row r="2164" spans="1:10" ht="16.5" customHeight="1" x14ac:dyDescent="0.25">
      <c r="A2164" s="130" t="s">
        <v>9009</v>
      </c>
      <c r="B2164" s="131" t="str">
        <f t="shared" si="33"/>
        <v>09543 - Maintenance Station (MS)</v>
      </c>
      <c r="C2164" s="132" t="s">
        <v>434</v>
      </c>
      <c r="D2164" s="132" t="s">
        <v>3149</v>
      </c>
      <c r="E2164" s="132" t="s">
        <v>3432</v>
      </c>
      <c r="F2164" s="132" t="s">
        <v>3171</v>
      </c>
      <c r="G2164" s="133">
        <v>4224</v>
      </c>
      <c r="H2164" s="132">
        <v>2003</v>
      </c>
      <c r="I2164" s="134">
        <v>40725</v>
      </c>
      <c r="J2164" s="135"/>
    </row>
    <row r="2165" spans="1:10" ht="16.5" customHeight="1" x14ac:dyDescent="0.25">
      <c r="A2165" s="130" t="s">
        <v>9010</v>
      </c>
      <c r="B2165" s="131" t="str">
        <f t="shared" si="33"/>
        <v>09544 - Parking Canopy (CA) (Admin)</v>
      </c>
      <c r="C2165" s="132" t="s">
        <v>434</v>
      </c>
      <c r="D2165" s="132" t="s">
        <v>3369</v>
      </c>
      <c r="E2165" s="132" t="s">
        <v>2665</v>
      </c>
      <c r="F2165" s="132" t="s">
        <v>280</v>
      </c>
      <c r="G2165" s="133">
        <v>2400</v>
      </c>
      <c r="H2165" s="132">
        <v>2003</v>
      </c>
      <c r="I2165" s="134">
        <v>40725</v>
      </c>
      <c r="J2165" s="135"/>
    </row>
    <row r="2166" spans="1:10" ht="16.5" customHeight="1" x14ac:dyDescent="0.25">
      <c r="A2166" s="130" t="s">
        <v>9011</v>
      </c>
      <c r="B2166" s="131" t="str">
        <f t="shared" si="33"/>
        <v>09545 - Salt Storage Building (SB)</v>
      </c>
      <c r="C2166" s="132" t="s">
        <v>434</v>
      </c>
      <c r="D2166" s="132" t="s">
        <v>3342</v>
      </c>
      <c r="E2166" s="132" t="s">
        <v>3433</v>
      </c>
      <c r="F2166" s="132" t="s">
        <v>3239</v>
      </c>
      <c r="G2166" s="133">
        <v>4000</v>
      </c>
      <c r="H2166" s="132">
        <v>2003</v>
      </c>
      <c r="I2166" s="134">
        <v>40725</v>
      </c>
      <c r="J2166" s="135"/>
    </row>
    <row r="2167" spans="1:10" ht="16.5" customHeight="1" x14ac:dyDescent="0.25">
      <c r="A2167" s="130" t="s">
        <v>9012</v>
      </c>
      <c r="B2167" s="131" t="str">
        <f t="shared" si="33"/>
        <v>09546 - Salt Storage Building (SB)</v>
      </c>
      <c r="C2167" s="132" t="s">
        <v>434</v>
      </c>
      <c r="D2167" s="132" t="s">
        <v>3342</v>
      </c>
      <c r="E2167" s="132" t="s">
        <v>3434</v>
      </c>
      <c r="F2167" s="132" t="s">
        <v>1142</v>
      </c>
      <c r="G2167" s="133">
        <v>4000</v>
      </c>
      <c r="H2167" s="132">
        <v>2003</v>
      </c>
      <c r="I2167" s="134">
        <v>40725</v>
      </c>
      <c r="J2167" s="135"/>
    </row>
    <row r="2168" spans="1:10" ht="16.5" customHeight="1" x14ac:dyDescent="0.25">
      <c r="A2168" s="130" t="s">
        <v>9013</v>
      </c>
      <c r="B2168" s="131" t="str">
        <f t="shared" si="33"/>
        <v>09547 - Salt Storage Building (SB)</v>
      </c>
      <c r="C2168" s="132" t="s">
        <v>434</v>
      </c>
      <c r="D2168" s="132" t="s">
        <v>3342</v>
      </c>
      <c r="E2168" s="132" t="s">
        <v>3435</v>
      </c>
      <c r="F2168" s="132" t="s">
        <v>3188</v>
      </c>
      <c r="G2168" s="133">
        <v>4000</v>
      </c>
      <c r="H2168" s="132">
        <v>2003</v>
      </c>
      <c r="I2168" s="134">
        <v>40725</v>
      </c>
      <c r="J2168" s="135"/>
    </row>
    <row r="2169" spans="1:10" ht="16.5" customHeight="1" x14ac:dyDescent="0.25">
      <c r="A2169" s="130" t="s">
        <v>9014</v>
      </c>
      <c r="B2169" s="131" t="str">
        <f t="shared" si="33"/>
        <v>09548 - Castle Dale Salt Storage Building (SB)</v>
      </c>
      <c r="C2169" s="132" t="s">
        <v>434</v>
      </c>
      <c r="D2169" s="132" t="s">
        <v>3436</v>
      </c>
      <c r="E2169" s="132" t="s">
        <v>3437</v>
      </c>
      <c r="F2169" s="132" t="s">
        <v>3438</v>
      </c>
      <c r="G2169" s="133">
        <v>2400</v>
      </c>
      <c r="H2169" s="132">
        <v>2002</v>
      </c>
      <c r="I2169" s="134">
        <v>40725</v>
      </c>
      <c r="J2169" s="135"/>
    </row>
    <row r="2170" spans="1:10" ht="16.5" customHeight="1" x14ac:dyDescent="0.25">
      <c r="A2170" s="130" t="s">
        <v>9015</v>
      </c>
      <c r="B2170" s="131" t="str">
        <f t="shared" si="33"/>
        <v>09550 - Salt Storage Building (SB)</v>
      </c>
      <c r="C2170" s="132" t="s">
        <v>434</v>
      </c>
      <c r="D2170" s="132" t="s">
        <v>3342</v>
      </c>
      <c r="E2170" s="132" t="s">
        <v>3439</v>
      </c>
      <c r="F2170" s="132" t="s">
        <v>3440</v>
      </c>
      <c r="G2170" s="133">
        <v>4000</v>
      </c>
      <c r="H2170" s="132">
        <v>2003</v>
      </c>
      <c r="I2170" s="134">
        <v>40725</v>
      </c>
      <c r="J2170" s="135"/>
    </row>
    <row r="2171" spans="1:10" ht="16.5" customHeight="1" x14ac:dyDescent="0.25">
      <c r="A2171" s="130" t="s">
        <v>9016</v>
      </c>
      <c r="B2171" s="131" t="str">
        <f t="shared" si="33"/>
        <v>09551 - Salt Storage Building (SB)</v>
      </c>
      <c r="C2171" s="132" t="s">
        <v>434</v>
      </c>
      <c r="D2171" s="132" t="s">
        <v>3342</v>
      </c>
      <c r="E2171" s="132" t="s">
        <v>3441</v>
      </c>
      <c r="F2171" s="132" t="s">
        <v>3442</v>
      </c>
      <c r="G2171" s="133">
        <v>5000</v>
      </c>
      <c r="H2171" s="132">
        <v>2003</v>
      </c>
      <c r="I2171" s="134">
        <v>40725</v>
      </c>
      <c r="J2171" s="135"/>
    </row>
    <row r="2172" spans="1:10" ht="16.5" customHeight="1" x14ac:dyDescent="0.25">
      <c r="A2172" s="130" t="s">
        <v>9017</v>
      </c>
      <c r="B2172" s="131" t="str">
        <f t="shared" si="33"/>
        <v>09552 - Salt Storage Building (SB)</v>
      </c>
      <c r="C2172" s="132" t="s">
        <v>434</v>
      </c>
      <c r="D2172" s="132" t="s">
        <v>3342</v>
      </c>
      <c r="E2172" s="132" t="s">
        <v>3443</v>
      </c>
      <c r="F2172" s="132" t="s">
        <v>3316</v>
      </c>
      <c r="G2172" s="133">
        <v>2924</v>
      </c>
      <c r="H2172" s="132">
        <v>2003</v>
      </c>
      <c r="I2172" s="134">
        <v>40725</v>
      </c>
      <c r="J2172" s="135"/>
    </row>
    <row r="2173" spans="1:10" ht="16.5" customHeight="1" x14ac:dyDescent="0.25">
      <c r="A2173" s="130" t="s">
        <v>9018</v>
      </c>
      <c r="B2173" s="131" t="str">
        <f t="shared" si="33"/>
        <v>09553 - Storage Shed (SS)</v>
      </c>
      <c r="C2173" s="132" t="s">
        <v>434</v>
      </c>
      <c r="D2173" s="132" t="s">
        <v>3220</v>
      </c>
      <c r="E2173" s="132" t="s">
        <v>3444</v>
      </c>
      <c r="F2173" s="132" t="s">
        <v>2577</v>
      </c>
      <c r="G2173" s="133">
        <v>800</v>
      </c>
      <c r="H2173" s="132">
        <v>2003</v>
      </c>
      <c r="I2173" s="134">
        <v>40725</v>
      </c>
      <c r="J2173" s="135"/>
    </row>
    <row r="2174" spans="1:10" ht="16.5" customHeight="1" x14ac:dyDescent="0.25">
      <c r="A2174" s="130" t="s">
        <v>9019</v>
      </c>
      <c r="B2174" s="131" t="str">
        <f t="shared" si="33"/>
        <v>09678 - (4 Bay) Equipment Storage Building (ESB)</v>
      </c>
      <c r="C2174" s="132" t="s">
        <v>434</v>
      </c>
      <c r="D2174" s="132" t="s">
        <v>3175</v>
      </c>
      <c r="E2174" s="132" t="s">
        <v>3306</v>
      </c>
      <c r="F2174" s="132" t="s">
        <v>1080</v>
      </c>
      <c r="G2174" s="133">
        <v>3713</v>
      </c>
      <c r="H2174" s="132">
        <v>2002</v>
      </c>
      <c r="I2174" s="134">
        <v>40725</v>
      </c>
      <c r="J2174" s="135"/>
    </row>
    <row r="2175" spans="1:10" ht="16.5" customHeight="1" x14ac:dyDescent="0.25">
      <c r="A2175" s="130" t="s">
        <v>9020</v>
      </c>
      <c r="B2175" s="131" t="str">
        <f t="shared" si="33"/>
        <v>09679 - Open Storage Building (OSB) #2</v>
      </c>
      <c r="C2175" s="132" t="s">
        <v>434</v>
      </c>
      <c r="D2175" s="132" t="s">
        <v>3445</v>
      </c>
      <c r="E2175" s="132" t="s">
        <v>3308</v>
      </c>
      <c r="F2175" s="132" t="s">
        <v>3309</v>
      </c>
      <c r="G2175" s="133">
        <v>3375</v>
      </c>
      <c r="H2175" s="132">
        <v>1990</v>
      </c>
      <c r="I2175" s="134">
        <v>40725</v>
      </c>
      <c r="J2175" s="135"/>
    </row>
    <row r="2176" spans="1:10" ht="16.5" customHeight="1" x14ac:dyDescent="0.25">
      <c r="A2176" s="130" t="s">
        <v>9021</v>
      </c>
      <c r="B2176" s="131" t="str">
        <f t="shared" si="33"/>
        <v>09680 - (4 Bay) Equipment Storage Building (ESB)</v>
      </c>
      <c r="C2176" s="132" t="s">
        <v>434</v>
      </c>
      <c r="D2176" s="132" t="s">
        <v>3175</v>
      </c>
      <c r="E2176" s="132" t="s">
        <v>3178</v>
      </c>
      <c r="F2176" s="132" t="s">
        <v>540</v>
      </c>
      <c r="G2176" s="133">
        <v>3465</v>
      </c>
      <c r="H2176" s="132">
        <v>2002</v>
      </c>
      <c r="I2176" s="134">
        <v>40725</v>
      </c>
      <c r="J2176" s="135"/>
    </row>
    <row r="2177" spans="1:10" ht="16.5" customHeight="1" x14ac:dyDescent="0.25">
      <c r="A2177" s="130" t="s">
        <v>9022</v>
      </c>
      <c r="B2177" s="131" t="str">
        <f t="shared" si="33"/>
        <v>09798 - (3 Bay) Equipment Storage Building (ESB)</v>
      </c>
      <c r="C2177" s="132" t="s">
        <v>434</v>
      </c>
      <c r="D2177" s="132" t="s">
        <v>3400</v>
      </c>
      <c r="E2177" s="132" t="s">
        <v>213</v>
      </c>
      <c r="F2177" s="132" t="s">
        <v>163</v>
      </c>
      <c r="G2177" s="133">
        <v>2400</v>
      </c>
      <c r="H2177" s="132">
        <v>1981</v>
      </c>
      <c r="I2177" s="134">
        <v>40725</v>
      </c>
      <c r="J2177" s="135"/>
    </row>
    <row r="2178" spans="1:10" ht="16.5" customHeight="1" x14ac:dyDescent="0.25">
      <c r="A2178" s="130" t="s">
        <v>9023</v>
      </c>
      <c r="B2178" s="131" t="str">
        <f t="shared" si="33"/>
        <v>09799 - Open Storage Building (OSB)</v>
      </c>
      <c r="C2178" s="132" t="s">
        <v>434</v>
      </c>
      <c r="D2178" s="132" t="s">
        <v>3194</v>
      </c>
      <c r="E2178" s="132" t="s">
        <v>3446</v>
      </c>
      <c r="F2178" s="132" t="s">
        <v>3274</v>
      </c>
      <c r="G2178" s="133">
        <v>2340</v>
      </c>
      <c r="H2178" s="132">
        <v>1947</v>
      </c>
      <c r="I2178" s="134">
        <v>40725</v>
      </c>
      <c r="J2178" s="135"/>
    </row>
    <row r="2179" spans="1:10" ht="16.5" customHeight="1" x14ac:dyDescent="0.25">
      <c r="A2179" s="130" t="s">
        <v>9024</v>
      </c>
      <c r="B2179" s="131" t="str">
        <f t="shared" si="33"/>
        <v>09800 - Open Storage Building (OSB)</v>
      </c>
      <c r="C2179" s="132" t="s">
        <v>434</v>
      </c>
      <c r="D2179" s="132" t="s">
        <v>3194</v>
      </c>
      <c r="E2179" s="132" t="s">
        <v>3447</v>
      </c>
      <c r="F2179" s="132" t="s">
        <v>1110</v>
      </c>
      <c r="G2179" s="133">
        <v>3150</v>
      </c>
      <c r="H2179" s="132">
        <v>1991</v>
      </c>
      <c r="I2179" s="134">
        <v>40725</v>
      </c>
      <c r="J2179" s="135"/>
    </row>
    <row r="2180" spans="1:10" ht="16.5" customHeight="1" x14ac:dyDescent="0.25">
      <c r="A2180" s="130" t="s">
        <v>9025</v>
      </c>
      <c r="B2180" s="131" t="str">
        <f t="shared" ref="B2180:B2243" si="34">_xlfn.CONCAT(A2180," - ",D2180)</f>
        <v>09802 - Maintenance Station (MS)</v>
      </c>
      <c r="C2180" s="132" t="s">
        <v>434</v>
      </c>
      <c r="D2180" s="132" t="s">
        <v>3149</v>
      </c>
      <c r="E2180" s="132" t="s">
        <v>3448</v>
      </c>
      <c r="F2180" s="132" t="s">
        <v>1074</v>
      </c>
      <c r="G2180" s="133">
        <v>12000</v>
      </c>
      <c r="H2180" s="132">
        <v>1999</v>
      </c>
      <c r="I2180" s="134">
        <v>40725</v>
      </c>
      <c r="J2180" s="135"/>
    </row>
    <row r="2181" spans="1:10" ht="16.5" customHeight="1" x14ac:dyDescent="0.25">
      <c r="A2181" s="130" t="s">
        <v>9026</v>
      </c>
      <c r="B2181" s="131" t="str">
        <f t="shared" si="34"/>
        <v>09803 - Salt Storage Building (SB)</v>
      </c>
      <c r="C2181" s="132" t="s">
        <v>434</v>
      </c>
      <c r="D2181" s="132" t="s">
        <v>3342</v>
      </c>
      <c r="E2181" s="132" t="s">
        <v>3448</v>
      </c>
      <c r="F2181" s="132" t="s">
        <v>1074</v>
      </c>
      <c r="G2181" s="133">
        <v>4000</v>
      </c>
      <c r="H2181" s="132">
        <v>2004</v>
      </c>
      <c r="I2181" s="134">
        <v>40725</v>
      </c>
      <c r="J2181" s="135"/>
    </row>
    <row r="2182" spans="1:10" ht="16.5" customHeight="1" x14ac:dyDescent="0.25">
      <c r="A2182" s="130" t="s">
        <v>9027</v>
      </c>
      <c r="B2182" s="131" t="str">
        <f t="shared" si="34"/>
        <v>09805 - Maintenance Station (MS)</v>
      </c>
      <c r="C2182" s="132" t="s">
        <v>434</v>
      </c>
      <c r="D2182" s="132" t="s">
        <v>3149</v>
      </c>
      <c r="E2182" s="132" t="s">
        <v>3449</v>
      </c>
      <c r="F2182" s="132" t="s">
        <v>3188</v>
      </c>
      <c r="G2182" s="133">
        <v>8919</v>
      </c>
      <c r="H2182" s="132">
        <v>2004</v>
      </c>
      <c r="I2182" s="134">
        <v>40725</v>
      </c>
      <c r="J2182" s="135"/>
    </row>
    <row r="2183" spans="1:10" ht="16.5" customHeight="1" x14ac:dyDescent="0.25">
      <c r="A2183" s="130" t="s">
        <v>9028</v>
      </c>
      <c r="B2183" s="131" t="str">
        <f t="shared" si="34"/>
        <v>09810 - Storage Shed (SS)</v>
      </c>
      <c r="C2183" s="132" t="s">
        <v>434</v>
      </c>
      <c r="D2183" s="132" t="s">
        <v>3220</v>
      </c>
      <c r="E2183" s="132" t="s">
        <v>2216</v>
      </c>
      <c r="F2183" s="132" t="s">
        <v>398</v>
      </c>
      <c r="G2183" s="133">
        <v>150</v>
      </c>
      <c r="H2183" s="132">
        <v>2000</v>
      </c>
      <c r="I2183" s="134">
        <v>40725</v>
      </c>
      <c r="J2183" s="135"/>
    </row>
    <row r="2184" spans="1:10" ht="16.5" customHeight="1" x14ac:dyDescent="0.25">
      <c r="A2184" s="130" t="s">
        <v>9029</v>
      </c>
      <c r="B2184" s="131" t="str">
        <f t="shared" si="34"/>
        <v>09812 - Maintenance Station (MS)</v>
      </c>
      <c r="C2184" s="132" t="s">
        <v>434</v>
      </c>
      <c r="D2184" s="132" t="s">
        <v>3149</v>
      </c>
      <c r="E2184" s="132" t="s">
        <v>3450</v>
      </c>
      <c r="F2184" s="132" t="s">
        <v>313</v>
      </c>
      <c r="G2184" s="133">
        <v>12477</v>
      </c>
      <c r="H2184" s="132">
        <v>2002</v>
      </c>
      <c r="I2184" s="134">
        <v>40725</v>
      </c>
      <c r="J2184" s="135"/>
    </row>
    <row r="2185" spans="1:10" ht="16.5" customHeight="1" x14ac:dyDescent="0.25">
      <c r="A2185" s="130" t="s">
        <v>9030</v>
      </c>
      <c r="B2185" s="131" t="str">
        <f t="shared" si="34"/>
        <v>09813 - Salt Storage Building (SB)</v>
      </c>
      <c r="C2185" s="132" t="s">
        <v>434</v>
      </c>
      <c r="D2185" s="132" t="s">
        <v>3342</v>
      </c>
      <c r="E2185" s="132" t="s">
        <v>3450</v>
      </c>
      <c r="F2185" s="132" t="s">
        <v>313</v>
      </c>
      <c r="G2185" s="133">
        <v>2856</v>
      </c>
      <c r="H2185" s="132">
        <v>2002</v>
      </c>
      <c r="I2185" s="134">
        <v>40725</v>
      </c>
      <c r="J2185" s="135"/>
    </row>
    <row r="2186" spans="1:10" ht="16.5" customHeight="1" x14ac:dyDescent="0.25">
      <c r="A2186" s="130" t="s">
        <v>9031</v>
      </c>
      <c r="B2186" s="131" t="str">
        <f t="shared" si="34"/>
        <v>09815 - Storage Shed (SS)</v>
      </c>
      <c r="C2186" s="132" t="s">
        <v>434</v>
      </c>
      <c r="D2186" s="132" t="s">
        <v>3220</v>
      </c>
      <c r="E2186" s="132" t="s">
        <v>3451</v>
      </c>
      <c r="F2186" s="132" t="s">
        <v>1110</v>
      </c>
      <c r="G2186" s="133">
        <v>168</v>
      </c>
      <c r="H2186" s="132">
        <v>2002</v>
      </c>
      <c r="I2186" s="134">
        <v>40725</v>
      </c>
      <c r="J2186" s="135"/>
    </row>
    <row r="2187" spans="1:10" ht="16.5" customHeight="1" x14ac:dyDescent="0.25">
      <c r="A2187" s="130" t="s">
        <v>9032</v>
      </c>
      <c r="B2187" s="131" t="str">
        <f t="shared" si="34"/>
        <v>09819 - Open Storage Building (OSB)</v>
      </c>
      <c r="C2187" s="132" t="s">
        <v>434</v>
      </c>
      <c r="D2187" s="132" t="s">
        <v>3194</v>
      </c>
      <c r="E2187" s="132" t="s">
        <v>3180</v>
      </c>
      <c r="F2187" s="132" t="s">
        <v>145</v>
      </c>
      <c r="G2187" s="133">
        <v>3500</v>
      </c>
      <c r="H2187" s="132">
        <v>2001</v>
      </c>
      <c r="I2187" s="134">
        <v>40725</v>
      </c>
      <c r="J2187" s="135"/>
    </row>
    <row r="2188" spans="1:10" ht="16.5" customHeight="1" x14ac:dyDescent="0.25">
      <c r="A2188" s="130" t="s">
        <v>9033</v>
      </c>
      <c r="B2188" s="131" t="str">
        <f t="shared" si="34"/>
        <v>10156 - Storage Shed (SS)</v>
      </c>
      <c r="C2188" s="132" t="s">
        <v>434</v>
      </c>
      <c r="D2188" s="132" t="s">
        <v>3220</v>
      </c>
      <c r="E2188" s="132" t="s">
        <v>3214</v>
      </c>
      <c r="F2188" s="132" t="s">
        <v>285</v>
      </c>
      <c r="G2188" s="133">
        <v>120</v>
      </c>
      <c r="H2188" s="132">
        <v>1987</v>
      </c>
      <c r="I2188" s="134">
        <v>40725</v>
      </c>
      <c r="J2188" s="135"/>
    </row>
    <row r="2189" spans="1:10" ht="16.5" customHeight="1" x14ac:dyDescent="0.25">
      <c r="A2189" s="130" t="s">
        <v>9034</v>
      </c>
      <c r="B2189" s="131" t="str">
        <f t="shared" si="34"/>
        <v>10164 - Storage Shed (SS)</v>
      </c>
      <c r="C2189" s="132" t="s">
        <v>434</v>
      </c>
      <c r="D2189" s="132" t="s">
        <v>3220</v>
      </c>
      <c r="E2189" s="132" t="s">
        <v>3150</v>
      </c>
      <c r="F2189" s="132" t="s">
        <v>149</v>
      </c>
      <c r="G2189" s="133">
        <v>2650</v>
      </c>
      <c r="H2189" s="132">
        <v>1960</v>
      </c>
      <c r="I2189" s="134">
        <v>40725</v>
      </c>
      <c r="J2189" s="135"/>
    </row>
    <row r="2190" spans="1:10" ht="16.5" customHeight="1" x14ac:dyDescent="0.25">
      <c r="A2190" s="130" t="s">
        <v>9035</v>
      </c>
      <c r="B2190" s="131" t="str">
        <f t="shared" si="34"/>
        <v>10172 - Salt Storage Building (SB)</v>
      </c>
      <c r="C2190" s="132" t="s">
        <v>434</v>
      </c>
      <c r="D2190" s="132" t="s">
        <v>3342</v>
      </c>
      <c r="E2190" s="132" t="s">
        <v>3452</v>
      </c>
      <c r="F2190" s="132" t="s">
        <v>341</v>
      </c>
      <c r="G2190" s="133">
        <v>4000</v>
      </c>
      <c r="H2190" s="132">
        <v>2005</v>
      </c>
      <c r="I2190" s="134">
        <v>40725</v>
      </c>
      <c r="J2190" s="135"/>
    </row>
    <row r="2191" spans="1:10" ht="16.5" customHeight="1" x14ac:dyDescent="0.25">
      <c r="A2191" s="130" t="s">
        <v>9036</v>
      </c>
      <c r="B2191" s="131" t="str">
        <f t="shared" si="34"/>
        <v>10173 - Salt Storage Building (SB)</v>
      </c>
      <c r="C2191" s="132" t="s">
        <v>434</v>
      </c>
      <c r="D2191" s="132" t="s">
        <v>3342</v>
      </c>
      <c r="E2191" s="132" t="s">
        <v>3270</v>
      </c>
      <c r="F2191" s="132" t="s">
        <v>3271</v>
      </c>
      <c r="G2191" s="133">
        <v>4000</v>
      </c>
      <c r="H2191" s="132">
        <v>2004</v>
      </c>
      <c r="I2191" s="134">
        <v>40725</v>
      </c>
      <c r="J2191" s="135"/>
    </row>
    <row r="2192" spans="1:10" ht="16.5" customHeight="1" x14ac:dyDescent="0.25">
      <c r="A2192" s="130" t="s">
        <v>9037</v>
      </c>
      <c r="B2192" s="131" t="str">
        <f t="shared" si="34"/>
        <v>10175 - UDOT 4 - Wellington Maintenance Station / Salt Storage Building (SB)</v>
      </c>
      <c r="C2192" s="132" t="s">
        <v>434</v>
      </c>
      <c r="D2192" s="132" t="s">
        <v>3453</v>
      </c>
      <c r="E2192" s="132" t="s">
        <v>3454</v>
      </c>
      <c r="F2192" s="132" t="s">
        <v>3230</v>
      </c>
      <c r="G2192" s="133">
        <v>4200</v>
      </c>
      <c r="H2192" s="132">
        <v>2004</v>
      </c>
      <c r="I2192" s="134">
        <v>40725</v>
      </c>
      <c r="J2192" s="135"/>
    </row>
    <row r="2193" spans="1:10" ht="16.5" customHeight="1" x14ac:dyDescent="0.25">
      <c r="A2193" s="130" t="s">
        <v>9038</v>
      </c>
      <c r="B2193" s="131" t="str">
        <f t="shared" si="34"/>
        <v>10176 - Storage Shed (SS)</v>
      </c>
      <c r="C2193" s="132" t="s">
        <v>434</v>
      </c>
      <c r="D2193" s="132" t="s">
        <v>3220</v>
      </c>
      <c r="E2193" s="132" t="s">
        <v>3455</v>
      </c>
      <c r="F2193" s="132" t="s">
        <v>1074</v>
      </c>
      <c r="G2193" s="133">
        <v>3250</v>
      </c>
      <c r="H2193" s="132">
        <v>2004</v>
      </c>
      <c r="I2193" s="134">
        <v>40725</v>
      </c>
      <c r="J2193" s="135"/>
    </row>
    <row r="2194" spans="1:10" ht="16.5" customHeight="1" x14ac:dyDescent="0.25">
      <c r="A2194" s="130" t="s">
        <v>9039</v>
      </c>
      <c r="B2194" s="131" t="str">
        <f t="shared" si="34"/>
        <v>10177 - Picnic Shelter (3)</v>
      </c>
      <c r="C2194" s="132" t="s">
        <v>434</v>
      </c>
      <c r="D2194" s="132" t="s">
        <v>3302</v>
      </c>
      <c r="E2194" s="132" t="s">
        <v>3456</v>
      </c>
      <c r="F2194" s="132" t="s">
        <v>143</v>
      </c>
      <c r="G2194" s="133">
        <v>1200</v>
      </c>
      <c r="H2194" s="132">
        <v>2005</v>
      </c>
      <c r="I2194" s="134">
        <v>40725</v>
      </c>
      <c r="J2194" s="135"/>
    </row>
    <row r="2195" spans="1:10" ht="16.5" customHeight="1" x14ac:dyDescent="0.25">
      <c r="A2195" s="130" t="s">
        <v>9040</v>
      </c>
      <c r="B2195" s="131" t="str">
        <f t="shared" si="34"/>
        <v>10179 - Salt Storage Building (SB)</v>
      </c>
      <c r="C2195" s="132" t="s">
        <v>434</v>
      </c>
      <c r="D2195" s="132" t="s">
        <v>3342</v>
      </c>
      <c r="E2195" s="132" t="s">
        <v>3457</v>
      </c>
      <c r="F2195" s="132" t="s">
        <v>3186</v>
      </c>
      <c r="G2195" s="133">
        <v>1200</v>
      </c>
      <c r="H2195" s="132">
        <v>2004</v>
      </c>
      <c r="I2195" s="134">
        <v>40725</v>
      </c>
      <c r="J2195" s="135"/>
    </row>
    <row r="2196" spans="1:10" ht="16.5" customHeight="1" x14ac:dyDescent="0.25">
      <c r="A2196" s="130" t="s">
        <v>9041</v>
      </c>
      <c r="B2196" s="131" t="str">
        <f t="shared" si="34"/>
        <v>10181 - Salt Storage Building (SB)</v>
      </c>
      <c r="C2196" s="132" t="s">
        <v>434</v>
      </c>
      <c r="D2196" s="132" t="s">
        <v>3342</v>
      </c>
      <c r="E2196" s="132" t="s">
        <v>3458</v>
      </c>
      <c r="F2196" s="132" t="s">
        <v>514</v>
      </c>
      <c r="G2196" s="133">
        <v>1200</v>
      </c>
      <c r="H2196" s="132">
        <v>2004</v>
      </c>
      <c r="I2196" s="134">
        <v>40725</v>
      </c>
      <c r="J2196" s="135"/>
    </row>
    <row r="2197" spans="1:10" ht="16.5" customHeight="1" x14ac:dyDescent="0.25">
      <c r="A2197" s="130" t="s">
        <v>9042</v>
      </c>
      <c r="B2197" s="131" t="str">
        <f t="shared" si="34"/>
        <v>10182 - Salt Storage Building (SB)</v>
      </c>
      <c r="C2197" s="132" t="s">
        <v>434</v>
      </c>
      <c r="D2197" s="132" t="s">
        <v>3342</v>
      </c>
      <c r="E2197" s="132" t="s">
        <v>3459</v>
      </c>
      <c r="F2197" s="132" t="s">
        <v>3460</v>
      </c>
      <c r="G2197" s="133">
        <v>4000</v>
      </c>
      <c r="H2197" s="132">
        <v>2008</v>
      </c>
      <c r="I2197" s="134">
        <v>40725</v>
      </c>
      <c r="J2197" s="135"/>
    </row>
    <row r="2198" spans="1:10" ht="16.5" customHeight="1" x14ac:dyDescent="0.25">
      <c r="A2198" s="130" t="s">
        <v>9043</v>
      </c>
      <c r="B2198" s="131" t="str">
        <f t="shared" si="34"/>
        <v>10183 - Salt Storage Building (SB)</v>
      </c>
      <c r="C2198" s="132" t="s">
        <v>434</v>
      </c>
      <c r="D2198" s="132" t="s">
        <v>3342</v>
      </c>
      <c r="E2198" s="132" t="s">
        <v>3258</v>
      </c>
      <c r="F2198" s="132" t="s">
        <v>315</v>
      </c>
      <c r="G2198" s="133">
        <v>4000</v>
      </c>
      <c r="H2198" s="132">
        <v>2004</v>
      </c>
      <c r="I2198" s="134">
        <v>40725</v>
      </c>
      <c r="J2198" s="135"/>
    </row>
    <row r="2199" spans="1:10" ht="16.5" customHeight="1" x14ac:dyDescent="0.25">
      <c r="A2199" s="130" t="s">
        <v>9044</v>
      </c>
      <c r="B2199" s="131" t="str">
        <f t="shared" si="34"/>
        <v>10412 - Maintenance Station (MS)</v>
      </c>
      <c r="C2199" s="132" t="s">
        <v>434</v>
      </c>
      <c r="D2199" s="132" t="s">
        <v>3149</v>
      </c>
      <c r="E2199" s="132" t="s">
        <v>3461</v>
      </c>
      <c r="F2199" s="132" t="s">
        <v>398</v>
      </c>
      <c r="G2199" s="133">
        <v>9856</v>
      </c>
      <c r="H2199" s="132">
        <v>2007</v>
      </c>
      <c r="I2199" s="134">
        <v>40725</v>
      </c>
      <c r="J2199" s="135"/>
    </row>
    <row r="2200" spans="1:10" ht="16.5" customHeight="1" x14ac:dyDescent="0.25">
      <c r="A2200" s="130" t="s">
        <v>9045</v>
      </c>
      <c r="B2200" s="131" t="str">
        <f t="shared" si="34"/>
        <v>10451 - Maintenance Station (MS)</v>
      </c>
      <c r="C2200" s="132" t="s">
        <v>434</v>
      </c>
      <c r="D2200" s="132" t="s">
        <v>3149</v>
      </c>
      <c r="E2200" s="132" t="s">
        <v>3462</v>
      </c>
      <c r="F2200" s="132" t="s">
        <v>3460</v>
      </c>
      <c r="G2200" s="133">
        <v>7492</v>
      </c>
      <c r="H2200" s="132">
        <v>2006</v>
      </c>
      <c r="I2200" s="134">
        <v>40725</v>
      </c>
      <c r="J2200" s="135"/>
    </row>
    <row r="2201" spans="1:10" ht="16.5" customHeight="1" x14ac:dyDescent="0.25">
      <c r="A2201" s="130" t="s">
        <v>9046</v>
      </c>
      <c r="B2201" s="131" t="str">
        <f t="shared" si="34"/>
        <v>10452 - Bear Lake Overlook Rest Area</v>
      </c>
      <c r="C2201" s="132" t="s">
        <v>434</v>
      </c>
      <c r="D2201" s="132" t="s">
        <v>3463</v>
      </c>
      <c r="E2201" s="132" t="s">
        <v>3464</v>
      </c>
      <c r="F2201" s="132" t="s">
        <v>1048</v>
      </c>
      <c r="G2201" s="133">
        <v>2000</v>
      </c>
      <c r="H2201" s="132">
        <v>2006</v>
      </c>
      <c r="I2201" s="134">
        <v>40725</v>
      </c>
      <c r="J2201" s="135"/>
    </row>
    <row r="2202" spans="1:10" ht="16.5" customHeight="1" x14ac:dyDescent="0.25">
      <c r="A2202" s="130" t="s">
        <v>9047</v>
      </c>
      <c r="B2202" s="131" t="str">
        <f t="shared" si="34"/>
        <v>10454 - Bear Lake Overlook Chlorination Building</v>
      </c>
      <c r="C2202" s="132" t="s">
        <v>434</v>
      </c>
      <c r="D2202" s="132" t="s">
        <v>3465</v>
      </c>
      <c r="E2202" s="132" t="s">
        <v>3464</v>
      </c>
      <c r="F2202" s="132" t="s">
        <v>1048</v>
      </c>
      <c r="G2202" s="133">
        <v>216</v>
      </c>
      <c r="H2202" s="132">
        <v>2006</v>
      </c>
      <c r="I2202" s="134">
        <v>40725</v>
      </c>
      <c r="J2202" s="135"/>
    </row>
    <row r="2203" spans="1:10" ht="16.5" customHeight="1" x14ac:dyDescent="0.25">
      <c r="A2203" s="130" t="s">
        <v>9048</v>
      </c>
      <c r="B2203" s="131" t="str">
        <f t="shared" si="34"/>
        <v>10490 - Maintenance Station (MS)</v>
      </c>
      <c r="C2203" s="132" t="s">
        <v>434</v>
      </c>
      <c r="D2203" s="132" t="s">
        <v>3149</v>
      </c>
      <c r="E2203" s="132" t="s">
        <v>3466</v>
      </c>
      <c r="F2203" s="132" t="s">
        <v>303</v>
      </c>
      <c r="G2203" s="133">
        <v>6982</v>
      </c>
      <c r="H2203" s="132">
        <v>2008</v>
      </c>
      <c r="I2203" s="134">
        <v>40725</v>
      </c>
      <c r="J2203" s="135"/>
    </row>
    <row r="2204" spans="1:10" ht="16.5" customHeight="1" x14ac:dyDescent="0.25">
      <c r="A2204" s="130" t="s">
        <v>9049</v>
      </c>
      <c r="B2204" s="131" t="str">
        <f t="shared" si="34"/>
        <v>10558 - Maintenance Station (MS) #2</v>
      </c>
      <c r="C2204" s="132" t="s">
        <v>434</v>
      </c>
      <c r="D2204" s="132" t="s">
        <v>3294</v>
      </c>
      <c r="E2204" s="132" t="s">
        <v>3467</v>
      </c>
      <c r="F2204" s="132" t="s">
        <v>322</v>
      </c>
      <c r="G2204" s="133">
        <v>9911</v>
      </c>
      <c r="H2204" s="132">
        <v>2008</v>
      </c>
      <c r="I2204" s="134">
        <v>40725</v>
      </c>
      <c r="J2204" s="135"/>
    </row>
    <row r="2205" spans="1:10" ht="16.5" customHeight="1" x14ac:dyDescent="0.25">
      <c r="A2205" s="130" t="s">
        <v>9050</v>
      </c>
      <c r="B2205" s="131" t="str">
        <f t="shared" si="34"/>
        <v>10639 - Drillers Building</v>
      </c>
      <c r="C2205" s="132" t="s">
        <v>434</v>
      </c>
      <c r="D2205" s="132" t="s">
        <v>3468</v>
      </c>
      <c r="E2205" s="132" t="s">
        <v>3469</v>
      </c>
      <c r="F2205" s="132" t="s">
        <v>145</v>
      </c>
      <c r="G2205" s="133">
        <v>4000</v>
      </c>
      <c r="H2205" s="132">
        <v>2006</v>
      </c>
      <c r="I2205" s="134">
        <v>40725</v>
      </c>
      <c r="J2205" s="135"/>
    </row>
    <row r="2206" spans="1:10" ht="16.5" customHeight="1" x14ac:dyDescent="0.25">
      <c r="A2206" s="130" t="s">
        <v>9051</v>
      </c>
      <c r="B2206" s="131" t="str">
        <f t="shared" si="34"/>
        <v>10640 - Storage Shed (SS)</v>
      </c>
      <c r="C2206" s="132" t="s">
        <v>434</v>
      </c>
      <c r="D2206" s="132" t="s">
        <v>3220</v>
      </c>
      <c r="E2206" s="132" t="s">
        <v>3180</v>
      </c>
      <c r="F2206" s="132" t="s">
        <v>145</v>
      </c>
      <c r="G2206" s="133">
        <v>750</v>
      </c>
      <c r="H2206" s="132">
        <v>2006</v>
      </c>
      <c r="I2206" s="134">
        <v>40725</v>
      </c>
      <c r="J2206" s="135"/>
    </row>
    <row r="2207" spans="1:10" ht="16.5" customHeight="1" x14ac:dyDescent="0.25">
      <c r="A2207" s="130" t="s">
        <v>9052</v>
      </c>
      <c r="B2207" s="131" t="str">
        <f t="shared" si="34"/>
        <v>10641 - Salt Storage Building (SB)</v>
      </c>
      <c r="C2207" s="132" t="s">
        <v>434</v>
      </c>
      <c r="D2207" s="132" t="s">
        <v>3342</v>
      </c>
      <c r="E2207" s="132" t="s">
        <v>3470</v>
      </c>
      <c r="F2207" s="132" t="s">
        <v>149</v>
      </c>
      <c r="G2207" s="133">
        <v>6000</v>
      </c>
      <c r="H2207" s="132">
        <v>2006</v>
      </c>
      <c r="I2207" s="134">
        <v>40725</v>
      </c>
      <c r="J2207" s="135"/>
    </row>
    <row r="2208" spans="1:10" ht="16.5" customHeight="1" x14ac:dyDescent="0.25">
      <c r="A2208" s="130" t="s">
        <v>9053</v>
      </c>
      <c r="B2208" s="131" t="str">
        <f t="shared" si="34"/>
        <v>10642 - Salt Storage Building (SB)</v>
      </c>
      <c r="C2208" s="132" t="s">
        <v>434</v>
      </c>
      <c r="D2208" s="132" t="s">
        <v>3342</v>
      </c>
      <c r="E2208" s="132" t="s">
        <v>3471</v>
      </c>
      <c r="F2208" s="132" t="s">
        <v>1061</v>
      </c>
      <c r="G2208" s="133">
        <v>6000</v>
      </c>
      <c r="H2208" s="132">
        <v>2006</v>
      </c>
      <c r="I2208" s="134">
        <v>40725</v>
      </c>
      <c r="J2208" s="135"/>
    </row>
    <row r="2209" spans="1:10" ht="16.5" customHeight="1" x14ac:dyDescent="0.25">
      <c r="A2209" s="130" t="s">
        <v>9054</v>
      </c>
      <c r="B2209" s="131" t="str">
        <f t="shared" si="34"/>
        <v>10643 - Salt Storage Building (SB)</v>
      </c>
      <c r="C2209" s="132" t="s">
        <v>434</v>
      </c>
      <c r="D2209" s="132" t="s">
        <v>3342</v>
      </c>
      <c r="E2209" s="132" t="s">
        <v>3472</v>
      </c>
      <c r="F2209" s="132" t="s">
        <v>540</v>
      </c>
      <c r="G2209" s="133">
        <v>3740</v>
      </c>
      <c r="H2209" s="132">
        <v>2006</v>
      </c>
      <c r="I2209" s="134">
        <v>40725</v>
      </c>
      <c r="J2209" s="135"/>
    </row>
    <row r="2210" spans="1:10" ht="16.5" customHeight="1" x14ac:dyDescent="0.25">
      <c r="A2210" s="130" t="s">
        <v>9055</v>
      </c>
      <c r="B2210" s="131" t="str">
        <f t="shared" si="34"/>
        <v>10644 - Salt Storage Building (SB)</v>
      </c>
      <c r="C2210" s="132" t="s">
        <v>434</v>
      </c>
      <c r="D2210" s="132" t="s">
        <v>3342</v>
      </c>
      <c r="E2210" s="132" t="s">
        <v>3473</v>
      </c>
      <c r="F2210" s="132" t="s">
        <v>3474</v>
      </c>
      <c r="G2210" s="133">
        <v>3000</v>
      </c>
      <c r="H2210" s="132">
        <v>2006</v>
      </c>
      <c r="I2210" s="134">
        <v>40725</v>
      </c>
      <c r="J2210" s="135"/>
    </row>
    <row r="2211" spans="1:10" ht="16.5" customHeight="1" x14ac:dyDescent="0.25">
      <c r="A2211" s="130" t="s">
        <v>9056</v>
      </c>
      <c r="B2211" s="131" t="str">
        <f t="shared" si="34"/>
        <v>10645 - Avalanche Howitzer Building</v>
      </c>
      <c r="C2211" s="132" t="s">
        <v>434</v>
      </c>
      <c r="D2211" s="132" t="s">
        <v>3475</v>
      </c>
      <c r="E2211" s="132" t="s">
        <v>3476</v>
      </c>
      <c r="F2211" s="132" t="s">
        <v>145</v>
      </c>
      <c r="G2211" s="133">
        <v>600</v>
      </c>
      <c r="H2211" s="132">
        <v>2006</v>
      </c>
      <c r="I2211" s="134">
        <v>40725</v>
      </c>
      <c r="J2211" s="135"/>
    </row>
    <row r="2212" spans="1:10" ht="16.5" customHeight="1" x14ac:dyDescent="0.25">
      <c r="A2212" s="130" t="s">
        <v>9057</v>
      </c>
      <c r="B2212" s="131" t="str">
        <f t="shared" si="34"/>
        <v>10647 - Salt Storage Building (SB)</v>
      </c>
      <c r="C2212" s="132" t="s">
        <v>434</v>
      </c>
      <c r="D2212" s="132" t="s">
        <v>3342</v>
      </c>
      <c r="E2212" s="132" t="s">
        <v>3477</v>
      </c>
      <c r="F2212" s="132" t="s">
        <v>3249</v>
      </c>
      <c r="G2212" s="133">
        <v>3600</v>
      </c>
      <c r="H2212" s="132">
        <v>2006</v>
      </c>
      <c r="I2212" s="134">
        <v>40725</v>
      </c>
      <c r="J2212" s="135"/>
    </row>
    <row r="2213" spans="1:10" ht="16.5" customHeight="1" x14ac:dyDescent="0.25">
      <c r="A2213" s="130" t="s">
        <v>9058</v>
      </c>
      <c r="B2213" s="131" t="str">
        <f t="shared" si="34"/>
        <v>10649 - Open Storage Building (OSB)</v>
      </c>
      <c r="C2213" s="132" t="s">
        <v>434</v>
      </c>
      <c r="D2213" s="132" t="s">
        <v>3194</v>
      </c>
      <c r="E2213" s="132" t="s">
        <v>3478</v>
      </c>
      <c r="F2213" s="132" t="s">
        <v>3208</v>
      </c>
      <c r="G2213" s="133">
        <v>2625</v>
      </c>
      <c r="H2213" s="132">
        <v>2006</v>
      </c>
      <c r="I2213" s="134">
        <v>40725</v>
      </c>
      <c r="J2213" s="135"/>
    </row>
    <row r="2214" spans="1:10" ht="16.5" customHeight="1" x14ac:dyDescent="0.25">
      <c r="A2214" s="130" t="s">
        <v>9059</v>
      </c>
      <c r="B2214" s="131" t="str">
        <f t="shared" si="34"/>
        <v>10650 - UDOT 4 - Beryl Junction Satellite Salt Storage Building (SB)</v>
      </c>
      <c r="C2214" s="132" t="s">
        <v>434</v>
      </c>
      <c r="D2214" s="132" t="s">
        <v>3479</v>
      </c>
      <c r="E2214" s="132" t="s">
        <v>3480</v>
      </c>
      <c r="F2214" s="132" t="s">
        <v>3165</v>
      </c>
      <c r="G2214" s="133">
        <v>2400</v>
      </c>
      <c r="H2214" s="132">
        <v>2006</v>
      </c>
      <c r="I2214" s="134">
        <v>40725</v>
      </c>
      <c r="J2214" s="135"/>
    </row>
    <row r="2215" spans="1:10" ht="16.5" customHeight="1" x14ac:dyDescent="0.25">
      <c r="A2215" s="130" t="s">
        <v>9060</v>
      </c>
      <c r="B2215" s="131" t="str">
        <f t="shared" si="34"/>
        <v>10651 - Salt Storage Building (SB)</v>
      </c>
      <c r="C2215" s="132" t="s">
        <v>434</v>
      </c>
      <c r="D2215" s="132" t="s">
        <v>3342</v>
      </c>
      <c r="E2215" s="132" t="s">
        <v>3481</v>
      </c>
      <c r="F2215" s="132" t="s">
        <v>3282</v>
      </c>
      <c r="G2215" s="133">
        <v>4000</v>
      </c>
      <c r="H2215" s="132">
        <v>2006</v>
      </c>
      <c r="I2215" s="134">
        <v>40725</v>
      </c>
      <c r="J2215" s="135"/>
    </row>
    <row r="2216" spans="1:10" ht="16.5" customHeight="1" x14ac:dyDescent="0.25">
      <c r="A2216" s="130" t="s">
        <v>9061</v>
      </c>
      <c r="B2216" s="131" t="str">
        <f t="shared" si="34"/>
        <v>10652 - Maintenance Station (MS)</v>
      </c>
      <c r="C2216" s="132" t="s">
        <v>434</v>
      </c>
      <c r="D2216" s="132" t="s">
        <v>3149</v>
      </c>
      <c r="E2216" s="132" t="s">
        <v>3482</v>
      </c>
      <c r="F2216" s="132" t="s">
        <v>301</v>
      </c>
      <c r="G2216" s="133">
        <v>11899</v>
      </c>
      <c r="H2216" s="132">
        <v>2006</v>
      </c>
      <c r="I2216" s="134">
        <v>40725</v>
      </c>
      <c r="J2216" s="135"/>
    </row>
    <row r="2217" spans="1:10" ht="16.5" customHeight="1" x14ac:dyDescent="0.25">
      <c r="A2217" s="130" t="s">
        <v>9062</v>
      </c>
      <c r="B2217" s="131" t="str">
        <f t="shared" si="34"/>
        <v>10808 - Maintenance Station (MS)</v>
      </c>
      <c r="C2217" s="132" t="s">
        <v>434</v>
      </c>
      <c r="D2217" s="132" t="s">
        <v>3149</v>
      </c>
      <c r="E2217" s="132" t="s">
        <v>3483</v>
      </c>
      <c r="F2217" s="132" t="s">
        <v>2597</v>
      </c>
      <c r="G2217" s="133">
        <v>11908</v>
      </c>
      <c r="H2217" s="132">
        <v>2009</v>
      </c>
      <c r="I2217" s="134">
        <v>40725</v>
      </c>
      <c r="J2217" s="135"/>
    </row>
    <row r="2218" spans="1:10" ht="16.5" customHeight="1" x14ac:dyDescent="0.25">
      <c r="A2218" s="130" t="s">
        <v>9063</v>
      </c>
      <c r="B2218" s="131" t="str">
        <f t="shared" si="34"/>
        <v>10815 - Maintenance Station (MS)</v>
      </c>
      <c r="C2218" s="132" t="s">
        <v>434</v>
      </c>
      <c r="D2218" s="132" t="s">
        <v>3149</v>
      </c>
      <c r="E2218" s="132" t="s">
        <v>3484</v>
      </c>
      <c r="F2218" s="132" t="s">
        <v>3485</v>
      </c>
      <c r="G2218" s="133">
        <v>5000</v>
      </c>
      <c r="H2218" s="132">
        <v>2005</v>
      </c>
      <c r="I2218" s="134">
        <v>40725</v>
      </c>
      <c r="J2218" s="135"/>
    </row>
    <row r="2219" spans="1:10" ht="16.5" customHeight="1" x14ac:dyDescent="0.25">
      <c r="A2219" s="130" t="s">
        <v>9064</v>
      </c>
      <c r="B2219" s="131" t="str">
        <f t="shared" si="34"/>
        <v>12099 - Parking Canopy (CA) (Admin)</v>
      </c>
      <c r="C2219" s="132" t="s">
        <v>434</v>
      </c>
      <c r="D2219" s="132" t="s">
        <v>3369</v>
      </c>
      <c r="E2219" s="132" t="s">
        <v>3486</v>
      </c>
      <c r="F2219" s="132" t="s">
        <v>373</v>
      </c>
      <c r="G2219" s="133">
        <v>3388</v>
      </c>
      <c r="H2219" s="132">
        <v>2006</v>
      </c>
      <c r="I2219" s="134">
        <v>40725</v>
      </c>
      <c r="J2219" s="135"/>
    </row>
    <row r="2220" spans="1:10" ht="16.5" customHeight="1" x14ac:dyDescent="0.25">
      <c r="A2220" s="130" t="s">
        <v>9065</v>
      </c>
      <c r="B2220" s="131" t="str">
        <f t="shared" si="34"/>
        <v>12100 - Signals Shop</v>
      </c>
      <c r="C2220" s="132" t="s">
        <v>434</v>
      </c>
      <c r="D2220" s="132" t="s">
        <v>3487</v>
      </c>
      <c r="E2220" s="132" t="s">
        <v>3488</v>
      </c>
      <c r="F2220" s="132" t="s">
        <v>280</v>
      </c>
      <c r="G2220" s="133">
        <v>3500</v>
      </c>
      <c r="H2220" s="132">
        <v>2005</v>
      </c>
      <c r="I2220" s="134">
        <v>40725</v>
      </c>
      <c r="J2220" s="135"/>
    </row>
    <row r="2221" spans="1:10" ht="16.5" customHeight="1" x14ac:dyDescent="0.25">
      <c r="A2221" s="130" t="s">
        <v>9066</v>
      </c>
      <c r="B2221" s="131" t="str">
        <f t="shared" si="34"/>
        <v>12102 - Open Storage Building (OSB)</v>
      </c>
      <c r="C2221" s="132" t="s">
        <v>434</v>
      </c>
      <c r="D2221" s="132" t="s">
        <v>3194</v>
      </c>
      <c r="E2221" s="132" t="s">
        <v>3486</v>
      </c>
      <c r="F2221" s="132" t="s">
        <v>373</v>
      </c>
      <c r="G2221" s="133">
        <v>1500</v>
      </c>
      <c r="H2221" s="132">
        <v>1998</v>
      </c>
      <c r="I2221" s="134">
        <v>40725</v>
      </c>
      <c r="J2221" s="135"/>
    </row>
    <row r="2222" spans="1:10" ht="16.5" customHeight="1" x14ac:dyDescent="0.25">
      <c r="A2222" s="130" t="s">
        <v>9067</v>
      </c>
      <c r="B2222" s="131" t="str">
        <f t="shared" si="34"/>
        <v>12103 - Storage Shed (SS)</v>
      </c>
      <c r="C2222" s="132" t="s">
        <v>434</v>
      </c>
      <c r="D2222" s="132" t="s">
        <v>3220</v>
      </c>
      <c r="E2222" s="132" t="s">
        <v>3486</v>
      </c>
      <c r="F2222" s="132" t="s">
        <v>373</v>
      </c>
      <c r="G2222" s="133">
        <v>360</v>
      </c>
      <c r="H2222" s="132">
        <v>2006</v>
      </c>
      <c r="I2222" s="134">
        <v>40725</v>
      </c>
      <c r="J2222" s="135"/>
    </row>
    <row r="2223" spans="1:10" ht="16.5" customHeight="1" x14ac:dyDescent="0.25">
      <c r="A2223" s="130" t="s">
        <v>9068</v>
      </c>
      <c r="B2223" s="131" t="str">
        <f t="shared" si="34"/>
        <v>12104 - Storage Shed (SS)</v>
      </c>
      <c r="C2223" s="132" t="s">
        <v>434</v>
      </c>
      <c r="D2223" s="132" t="s">
        <v>3220</v>
      </c>
      <c r="E2223" s="132" t="s">
        <v>3447</v>
      </c>
      <c r="F2223" s="132" t="s">
        <v>1110</v>
      </c>
      <c r="G2223" s="133">
        <v>360</v>
      </c>
      <c r="H2223" s="132">
        <v>2005</v>
      </c>
      <c r="I2223" s="134">
        <v>40725</v>
      </c>
      <c r="J2223" s="135"/>
    </row>
    <row r="2224" spans="1:10" ht="16.5" customHeight="1" x14ac:dyDescent="0.25">
      <c r="A2224" s="130" t="s">
        <v>9069</v>
      </c>
      <c r="B2224" s="131" t="str">
        <f t="shared" si="34"/>
        <v>12108 - Storage Shed (SS)</v>
      </c>
      <c r="C2224" s="132" t="s">
        <v>434</v>
      </c>
      <c r="D2224" s="132" t="s">
        <v>3220</v>
      </c>
      <c r="E2224" s="132" t="s">
        <v>3489</v>
      </c>
      <c r="F2224" s="132" t="s">
        <v>3279</v>
      </c>
      <c r="G2224" s="133">
        <v>360</v>
      </c>
      <c r="H2224" s="132">
        <v>2010</v>
      </c>
      <c r="I2224" s="134">
        <v>40725</v>
      </c>
      <c r="J2224" s="135"/>
    </row>
    <row r="2225" spans="1:10" ht="16.5" customHeight="1" x14ac:dyDescent="0.25">
      <c r="A2225" s="130" t="s">
        <v>9070</v>
      </c>
      <c r="B2225" s="131" t="str">
        <f t="shared" si="34"/>
        <v>12111 - Storage Shed (SS)</v>
      </c>
      <c r="C2225" s="132" t="s">
        <v>434</v>
      </c>
      <c r="D2225" s="132" t="s">
        <v>3220</v>
      </c>
      <c r="E2225" s="132" t="s">
        <v>3490</v>
      </c>
      <c r="F2225" s="132" t="s">
        <v>1614</v>
      </c>
      <c r="G2225" s="133">
        <v>360</v>
      </c>
      <c r="H2225" s="132">
        <v>2010</v>
      </c>
      <c r="I2225" s="134">
        <v>40725</v>
      </c>
      <c r="J2225" s="135"/>
    </row>
    <row r="2226" spans="1:10" ht="16.5" customHeight="1" x14ac:dyDescent="0.25">
      <c r="A2226" s="130" t="s">
        <v>9071</v>
      </c>
      <c r="B2226" s="131" t="str">
        <f t="shared" si="34"/>
        <v>12117 - Salt Storage Building (SB)</v>
      </c>
      <c r="C2226" s="132" t="s">
        <v>434</v>
      </c>
      <c r="D2226" s="132" t="s">
        <v>3342</v>
      </c>
      <c r="E2226" s="132" t="s">
        <v>3491</v>
      </c>
      <c r="F2226" s="132" t="s">
        <v>373</v>
      </c>
      <c r="G2226" s="133">
        <v>360</v>
      </c>
      <c r="H2226" s="132">
        <v>2010</v>
      </c>
      <c r="I2226" s="134">
        <v>40725</v>
      </c>
      <c r="J2226" s="135"/>
    </row>
    <row r="2227" spans="1:10" ht="16.5" customHeight="1" x14ac:dyDescent="0.25">
      <c r="A2227" s="130" t="s">
        <v>9072</v>
      </c>
      <c r="B2227" s="131" t="str">
        <f t="shared" si="34"/>
        <v>12118 - Storage Shed (SS)</v>
      </c>
      <c r="C2227" s="132" t="s">
        <v>434</v>
      </c>
      <c r="D2227" s="132" t="s">
        <v>3220</v>
      </c>
      <c r="E2227" s="132" t="s">
        <v>3492</v>
      </c>
      <c r="F2227" s="132" t="s">
        <v>163</v>
      </c>
      <c r="G2227" s="133">
        <v>360</v>
      </c>
      <c r="H2227" s="132">
        <v>2010</v>
      </c>
      <c r="I2227" s="134">
        <v>40725</v>
      </c>
      <c r="J2227" s="135"/>
    </row>
    <row r="2228" spans="1:10" ht="16.5" customHeight="1" x14ac:dyDescent="0.25">
      <c r="A2228" s="130" t="s">
        <v>9073</v>
      </c>
      <c r="B2228" s="131" t="str">
        <f t="shared" si="34"/>
        <v>12123 - Storage Shed (SS)</v>
      </c>
      <c r="C2228" s="132" t="s">
        <v>434</v>
      </c>
      <c r="D2228" s="132" t="s">
        <v>3220</v>
      </c>
      <c r="E2228" s="132" t="s">
        <v>3493</v>
      </c>
      <c r="F2228" s="132" t="s">
        <v>3213</v>
      </c>
      <c r="G2228" s="133">
        <v>360</v>
      </c>
      <c r="H2228" s="132">
        <v>2010</v>
      </c>
      <c r="I2228" s="134">
        <v>40725</v>
      </c>
      <c r="J2228" s="135"/>
    </row>
    <row r="2229" spans="1:10" ht="16.5" customHeight="1" x14ac:dyDescent="0.25">
      <c r="A2229" s="130" t="s">
        <v>9074</v>
      </c>
      <c r="B2229" s="131" t="str">
        <f t="shared" si="34"/>
        <v>12126 - Maintenance Station (MS)</v>
      </c>
      <c r="C2229" s="132" t="s">
        <v>434</v>
      </c>
      <c r="D2229" s="132" t="s">
        <v>3149</v>
      </c>
      <c r="E2229" s="132" t="s">
        <v>3494</v>
      </c>
      <c r="F2229" s="132" t="s">
        <v>3495</v>
      </c>
      <c r="G2229" s="133">
        <v>3150</v>
      </c>
      <c r="H2229" s="132">
        <v>2005</v>
      </c>
      <c r="I2229" s="134">
        <v>40725</v>
      </c>
      <c r="J2229" s="135"/>
    </row>
    <row r="2230" spans="1:10" ht="16.5" customHeight="1" x14ac:dyDescent="0.25">
      <c r="A2230" s="130" t="s">
        <v>9075</v>
      </c>
      <c r="B2230" s="131" t="str">
        <f t="shared" si="34"/>
        <v>12183 - Maintenance Station (MS)</v>
      </c>
      <c r="C2230" s="132" t="s">
        <v>434</v>
      </c>
      <c r="D2230" s="132" t="s">
        <v>3149</v>
      </c>
      <c r="E2230" s="132" t="s">
        <v>3496</v>
      </c>
      <c r="F2230" s="132" t="s">
        <v>720</v>
      </c>
      <c r="G2230" s="133">
        <v>20501</v>
      </c>
      <c r="H2230" s="132">
        <v>2010</v>
      </c>
      <c r="I2230" s="134">
        <v>40725</v>
      </c>
      <c r="J2230" s="135"/>
    </row>
    <row r="2231" spans="1:10" ht="16.5" customHeight="1" x14ac:dyDescent="0.25">
      <c r="A2231" s="130" t="s">
        <v>9076</v>
      </c>
      <c r="B2231" s="131" t="str">
        <f t="shared" si="34"/>
        <v>12294 - View Area (EB)</v>
      </c>
      <c r="C2231" s="132" t="s">
        <v>434</v>
      </c>
      <c r="D2231" s="132" t="s">
        <v>3497</v>
      </c>
      <c r="E2231" s="132" t="s">
        <v>3498</v>
      </c>
      <c r="F2231" s="132" t="s">
        <v>3239</v>
      </c>
      <c r="G2231" s="133">
        <v>136</v>
      </c>
      <c r="H2231" s="132">
        <v>2007</v>
      </c>
      <c r="I2231" s="134">
        <v>40725</v>
      </c>
      <c r="J2231" s="135"/>
    </row>
    <row r="2232" spans="1:10" ht="16.5" customHeight="1" x14ac:dyDescent="0.25">
      <c r="A2232" s="130" t="s">
        <v>9077</v>
      </c>
      <c r="B2232" s="131" t="str">
        <f t="shared" si="34"/>
        <v>12295 - View Area (WB)</v>
      </c>
      <c r="C2232" s="132" t="s">
        <v>434</v>
      </c>
      <c r="D2232" s="132" t="s">
        <v>3499</v>
      </c>
      <c r="E2232" s="132" t="s">
        <v>3500</v>
      </c>
      <c r="F2232" s="132" t="s">
        <v>1098</v>
      </c>
      <c r="G2232" s="133">
        <v>136</v>
      </c>
      <c r="H2232" s="132">
        <v>2007</v>
      </c>
      <c r="I2232" s="134">
        <v>40725</v>
      </c>
      <c r="J2232" s="135"/>
    </row>
    <row r="2233" spans="1:10" ht="16.5" customHeight="1" x14ac:dyDescent="0.25">
      <c r="A2233" s="130" t="s">
        <v>9078</v>
      </c>
      <c r="B2233" s="131" t="str">
        <f t="shared" si="34"/>
        <v>12296 - View Area (WB)</v>
      </c>
      <c r="C2233" s="132" t="s">
        <v>434</v>
      </c>
      <c r="D2233" s="132" t="s">
        <v>3499</v>
      </c>
      <c r="E2233" s="132" t="s">
        <v>3501</v>
      </c>
      <c r="F2233" s="132" t="s">
        <v>1098</v>
      </c>
      <c r="G2233" s="133">
        <v>136</v>
      </c>
      <c r="H2233" s="132">
        <v>2010</v>
      </c>
      <c r="I2233" s="134">
        <v>40725</v>
      </c>
      <c r="J2233" s="135"/>
    </row>
    <row r="2234" spans="1:10" ht="16.5" customHeight="1" x14ac:dyDescent="0.25">
      <c r="A2234" s="130" t="s">
        <v>9079</v>
      </c>
      <c r="B2234" s="131" t="str">
        <f t="shared" si="34"/>
        <v>12297 - View Area (WB)</v>
      </c>
      <c r="C2234" s="132" t="s">
        <v>434</v>
      </c>
      <c r="D2234" s="132" t="s">
        <v>3499</v>
      </c>
      <c r="E2234" s="132" t="s">
        <v>3502</v>
      </c>
      <c r="F2234" s="132" t="s">
        <v>3239</v>
      </c>
      <c r="G2234" s="133">
        <v>136</v>
      </c>
      <c r="H2234" s="132">
        <v>2007</v>
      </c>
      <c r="I2234" s="134">
        <v>40725</v>
      </c>
      <c r="J2234" s="135"/>
    </row>
    <row r="2235" spans="1:10" ht="16.5" customHeight="1" x14ac:dyDescent="0.25">
      <c r="A2235" s="130" t="s">
        <v>9080</v>
      </c>
      <c r="B2235" s="131" t="str">
        <f t="shared" si="34"/>
        <v>12298 - View Area (WB)</v>
      </c>
      <c r="C2235" s="132" t="s">
        <v>434</v>
      </c>
      <c r="D2235" s="132" t="s">
        <v>3499</v>
      </c>
      <c r="E2235" s="132" t="s">
        <v>3503</v>
      </c>
      <c r="F2235" s="132" t="s">
        <v>3239</v>
      </c>
      <c r="G2235" s="133">
        <v>136</v>
      </c>
      <c r="H2235" s="132">
        <v>2007</v>
      </c>
      <c r="I2235" s="134">
        <v>40725</v>
      </c>
      <c r="J2235" s="135"/>
    </row>
    <row r="2236" spans="1:10" ht="16.5" customHeight="1" x14ac:dyDescent="0.25">
      <c r="A2236" s="130" t="s">
        <v>9081</v>
      </c>
      <c r="B2236" s="131" t="str">
        <f t="shared" si="34"/>
        <v>12299 - View Area (WB)</v>
      </c>
      <c r="C2236" s="132" t="s">
        <v>434</v>
      </c>
      <c r="D2236" s="132" t="s">
        <v>3499</v>
      </c>
      <c r="E2236" s="132" t="s">
        <v>3504</v>
      </c>
      <c r="F2236" s="132" t="s">
        <v>3239</v>
      </c>
      <c r="G2236" s="133">
        <v>136</v>
      </c>
      <c r="H2236" s="132">
        <v>2007</v>
      </c>
      <c r="I2236" s="134">
        <v>40725</v>
      </c>
      <c r="J2236" s="135"/>
    </row>
    <row r="2237" spans="1:10" ht="16.5" customHeight="1" x14ac:dyDescent="0.25">
      <c r="A2237" s="130" t="s">
        <v>9082</v>
      </c>
      <c r="B2237" s="131" t="str">
        <f t="shared" si="34"/>
        <v>12300 - View Area (EB)</v>
      </c>
      <c r="C2237" s="132" t="s">
        <v>434</v>
      </c>
      <c r="D2237" s="132" t="s">
        <v>3497</v>
      </c>
      <c r="E2237" s="132" t="s">
        <v>3505</v>
      </c>
      <c r="F2237" s="132" t="s">
        <v>3239</v>
      </c>
      <c r="G2237" s="133">
        <v>136</v>
      </c>
      <c r="H2237" s="132">
        <v>2007</v>
      </c>
      <c r="I2237" s="134">
        <v>40725</v>
      </c>
      <c r="J2237" s="135"/>
    </row>
    <row r="2238" spans="1:10" ht="16.5" customHeight="1" x14ac:dyDescent="0.25">
      <c r="A2238" s="130" t="s">
        <v>9083</v>
      </c>
      <c r="B2238" s="131" t="str">
        <f t="shared" si="34"/>
        <v>12301 - View Area (EB)</v>
      </c>
      <c r="C2238" s="132" t="s">
        <v>434</v>
      </c>
      <c r="D2238" s="132" t="s">
        <v>3497</v>
      </c>
      <c r="E2238" s="132" t="s">
        <v>3506</v>
      </c>
      <c r="F2238" s="132" t="s">
        <v>3239</v>
      </c>
      <c r="G2238" s="133">
        <v>136</v>
      </c>
      <c r="H2238" s="132">
        <v>2007</v>
      </c>
      <c r="I2238" s="134">
        <v>40725</v>
      </c>
      <c r="J2238" s="135"/>
    </row>
    <row r="2239" spans="1:10" ht="16.5" customHeight="1" x14ac:dyDescent="0.25">
      <c r="A2239" s="130" t="s">
        <v>9084</v>
      </c>
      <c r="B2239" s="131" t="str">
        <f t="shared" si="34"/>
        <v>12302 - View Area (Spotted Wolf Brake Test)</v>
      </c>
      <c r="C2239" s="132" t="s">
        <v>434</v>
      </c>
      <c r="D2239" s="132" t="s">
        <v>3507</v>
      </c>
      <c r="E2239" s="132" t="s">
        <v>3508</v>
      </c>
      <c r="F2239" s="132" t="s">
        <v>3239</v>
      </c>
      <c r="G2239" s="133">
        <v>136</v>
      </c>
      <c r="H2239" s="132">
        <v>2007</v>
      </c>
      <c r="I2239" s="134">
        <v>40725</v>
      </c>
      <c r="J2239" s="135"/>
    </row>
    <row r="2240" spans="1:10" ht="16.5" customHeight="1" x14ac:dyDescent="0.25">
      <c r="A2240" s="130" t="s">
        <v>9085</v>
      </c>
      <c r="B2240" s="131" t="str">
        <f t="shared" si="34"/>
        <v>12303 - View Area (EB)</v>
      </c>
      <c r="C2240" s="132" t="s">
        <v>434</v>
      </c>
      <c r="D2240" s="132" t="s">
        <v>3497</v>
      </c>
      <c r="E2240" s="132" t="s">
        <v>3509</v>
      </c>
      <c r="F2240" s="132" t="s">
        <v>3239</v>
      </c>
      <c r="G2240" s="133">
        <v>136</v>
      </c>
      <c r="H2240" s="132">
        <v>2007</v>
      </c>
      <c r="I2240" s="134">
        <v>40725</v>
      </c>
      <c r="J2240" s="135"/>
    </row>
    <row r="2241" spans="1:10" ht="16.5" customHeight="1" x14ac:dyDescent="0.25">
      <c r="A2241" s="130" t="s">
        <v>9086</v>
      </c>
      <c r="B2241" s="131" t="str">
        <f t="shared" si="34"/>
        <v>13075 - Maintenance Station (MS)</v>
      </c>
      <c r="C2241" s="132" t="s">
        <v>434</v>
      </c>
      <c r="D2241" s="132" t="s">
        <v>3149</v>
      </c>
      <c r="E2241" s="132" t="s">
        <v>3510</v>
      </c>
      <c r="F2241" s="132" t="s">
        <v>1124</v>
      </c>
      <c r="G2241" s="133">
        <v>11493</v>
      </c>
      <c r="H2241" s="132">
        <v>2010</v>
      </c>
      <c r="I2241" s="134">
        <v>40725</v>
      </c>
      <c r="J2241" s="135"/>
    </row>
    <row r="2242" spans="1:10" ht="16.5" customHeight="1" x14ac:dyDescent="0.25">
      <c r="A2242" s="130" t="s">
        <v>9087</v>
      </c>
      <c r="B2242" s="131" t="str">
        <f t="shared" si="34"/>
        <v>13110 - Salt Storage Building (SB)</v>
      </c>
      <c r="C2242" s="132" t="s">
        <v>434</v>
      </c>
      <c r="D2242" s="132" t="s">
        <v>3342</v>
      </c>
      <c r="E2242" s="132" t="s">
        <v>3511</v>
      </c>
      <c r="F2242" s="132" t="s">
        <v>3228</v>
      </c>
      <c r="G2242" s="133">
        <v>4000</v>
      </c>
      <c r="H2242" s="132">
        <v>2012</v>
      </c>
      <c r="I2242" s="134">
        <v>40725</v>
      </c>
      <c r="J2242" s="135"/>
    </row>
    <row r="2243" spans="1:10" ht="16.5" customHeight="1" x14ac:dyDescent="0.25">
      <c r="A2243" s="130" t="s">
        <v>9088</v>
      </c>
      <c r="B2243" s="131" t="str">
        <f t="shared" si="34"/>
        <v>13754 - 4765 Mobile Materials Lab Equip #11-082-01</v>
      </c>
      <c r="C2243" s="132" t="s">
        <v>434</v>
      </c>
      <c r="D2243" s="132" t="s">
        <v>3512</v>
      </c>
      <c r="E2243" s="132" t="s">
        <v>3513</v>
      </c>
      <c r="F2243" s="132" t="s">
        <v>3422</v>
      </c>
      <c r="G2243" s="133">
        <v>440</v>
      </c>
      <c r="H2243" s="132">
        <v>1986</v>
      </c>
      <c r="I2243" s="134">
        <v>41456</v>
      </c>
      <c r="J2243" s="135"/>
    </row>
    <row r="2244" spans="1:10" ht="16.5" customHeight="1" x14ac:dyDescent="0.25">
      <c r="A2244" s="130" t="s">
        <v>9089</v>
      </c>
      <c r="B2244" s="131" t="str">
        <f t="shared" ref="B2244:B2307" si="35">_xlfn.CONCAT(A2244," - ",D2244)</f>
        <v>13755 - 4766 Mobile Materials Lab Equip #11-109-01</v>
      </c>
      <c r="C2244" s="132" t="s">
        <v>434</v>
      </c>
      <c r="D2244" s="132" t="s">
        <v>3514</v>
      </c>
      <c r="E2244" s="132" t="s">
        <v>3513</v>
      </c>
      <c r="F2244" s="132" t="s">
        <v>3422</v>
      </c>
      <c r="G2244" s="133">
        <v>440</v>
      </c>
      <c r="H2244" s="132">
        <v>1988</v>
      </c>
      <c r="I2244" s="134">
        <v>41456</v>
      </c>
      <c r="J2244" s="135"/>
    </row>
    <row r="2245" spans="1:10" ht="16.5" customHeight="1" x14ac:dyDescent="0.25">
      <c r="A2245" s="130" t="s">
        <v>9090</v>
      </c>
      <c r="B2245" s="131" t="str">
        <f t="shared" si="35"/>
        <v>13756 - 4765 Mobile Materials Lab Equip #11-111-01</v>
      </c>
      <c r="C2245" s="132" t="s">
        <v>434</v>
      </c>
      <c r="D2245" s="132" t="s">
        <v>3515</v>
      </c>
      <c r="E2245" s="132" t="s">
        <v>3513</v>
      </c>
      <c r="F2245" s="132" t="s">
        <v>3422</v>
      </c>
      <c r="G2245" s="133">
        <v>440</v>
      </c>
      <c r="H2245" s="132">
        <v>1988</v>
      </c>
      <c r="I2245" s="134">
        <v>41456</v>
      </c>
      <c r="J2245" s="135"/>
    </row>
    <row r="2246" spans="1:10" ht="16.5" customHeight="1" x14ac:dyDescent="0.25">
      <c r="A2246" s="130" t="s">
        <v>9091</v>
      </c>
      <c r="B2246" s="131" t="str">
        <f t="shared" si="35"/>
        <v>13757 - 4766 Mobile Materials Lab Equip #11-015-01</v>
      </c>
      <c r="C2246" s="132" t="s">
        <v>434</v>
      </c>
      <c r="D2246" s="132" t="s">
        <v>3516</v>
      </c>
      <c r="E2246" s="132" t="s">
        <v>3513</v>
      </c>
      <c r="F2246" s="132" t="s">
        <v>3422</v>
      </c>
      <c r="G2246" s="133">
        <v>440</v>
      </c>
      <c r="H2246" s="132">
        <v>1986</v>
      </c>
      <c r="I2246" s="134">
        <v>41456</v>
      </c>
      <c r="J2246" s="135"/>
    </row>
    <row r="2247" spans="1:10" ht="16.5" customHeight="1" x14ac:dyDescent="0.25">
      <c r="A2247" s="130" t="s">
        <v>9092</v>
      </c>
      <c r="B2247" s="131" t="str">
        <f t="shared" si="35"/>
        <v>13758 - 2158 Safety Office Equip #11-114-01</v>
      </c>
      <c r="C2247" s="132" t="s">
        <v>434</v>
      </c>
      <c r="D2247" s="132" t="s">
        <v>3517</v>
      </c>
      <c r="E2247" s="132" t="s">
        <v>3513</v>
      </c>
      <c r="F2247" s="132" t="s">
        <v>3422</v>
      </c>
      <c r="G2247" s="133">
        <v>800</v>
      </c>
      <c r="H2247" s="132">
        <v>1989</v>
      </c>
      <c r="I2247" s="134">
        <v>41456</v>
      </c>
      <c r="J2247" s="135"/>
    </row>
    <row r="2248" spans="1:10" ht="16.5" customHeight="1" x14ac:dyDescent="0.25">
      <c r="A2248" s="130" t="s">
        <v>9093</v>
      </c>
      <c r="B2248" s="131" t="str">
        <f t="shared" si="35"/>
        <v>13759 - 2751 Mobile Materials Lab Equip #11-115-01</v>
      </c>
      <c r="C2248" s="132" t="s">
        <v>434</v>
      </c>
      <c r="D2248" s="132" t="s">
        <v>3518</v>
      </c>
      <c r="E2248" s="132" t="s">
        <v>3513</v>
      </c>
      <c r="F2248" s="132" t="s">
        <v>3422</v>
      </c>
      <c r="G2248" s="133">
        <v>800</v>
      </c>
      <c r="H2248" s="132">
        <v>1989</v>
      </c>
      <c r="I2248" s="134">
        <v>41456</v>
      </c>
      <c r="J2248" s="135"/>
    </row>
    <row r="2249" spans="1:10" ht="16.5" customHeight="1" x14ac:dyDescent="0.25">
      <c r="A2249" s="130" t="s">
        <v>9094</v>
      </c>
      <c r="B2249" s="131" t="str">
        <f t="shared" si="35"/>
        <v>13760 - 2753 Mobile Materials Lab Equip #11-065-01</v>
      </c>
      <c r="C2249" s="132" t="s">
        <v>434</v>
      </c>
      <c r="D2249" s="132" t="s">
        <v>3519</v>
      </c>
      <c r="E2249" s="132" t="s">
        <v>3513</v>
      </c>
      <c r="F2249" s="132" t="s">
        <v>3422</v>
      </c>
      <c r="G2249" s="133">
        <v>800</v>
      </c>
      <c r="H2249" s="132">
        <v>1986</v>
      </c>
      <c r="I2249" s="134">
        <v>41456</v>
      </c>
      <c r="J2249" s="135"/>
    </row>
    <row r="2250" spans="1:10" ht="16.5" customHeight="1" x14ac:dyDescent="0.25">
      <c r="A2250" s="130" t="s">
        <v>9095</v>
      </c>
      <c r="B2250" s="131" t="str">
        <f t="shared" si="35"/>
        <v>13761 - 2757 Mobile Materials Lab Equip #11-091-01</v>
      </c>
      <c r="C2250" s="132" t="s">
        <v>434</v>
      </c>
      <c r="D2250" s="132" t="s">
        <v>3520</v>
      </c>
      <c r="E2250" s="132" t="s">
        <v>3513</v>
      </c>
      <c r="F2250" s="132" t="s">
        <v>3422</v>
      </c>
      <c r="G2250" s="133">
        <v>1200</v>
      </c>
      <c r="H2250" s="132">
        <v>1990</v>
      </c>
      <c r="I2250" s="134">
        <v>41456</v>
      </c>
      <c r="J2250" s="135"/>
    </row>
    <row r="2251" spans="1:10" ht="16.5" customHeight="1" x14ac:dyDescent="0.25">
      <c r="A2251" s="130" t="s">
        <v>9096</v>
      </c>
      <c r="B2251" s="131" t="str">
        <f t="shared" si="35"/>
        <v>13762 - 2759 Mobile Materials Lab Equip #11-113-01</v>
      </c>
      <c r="C2251" s="132" t="s">
        <v>434</v>
      </c>
      <c r="D2251" s="132" t="s">
        <v>3521</v>
      </c>
      <c r="E2251" s="132" t="s">
        <v>3513</v>
      </c>
      <c r="F2251" s="132" t="s">
        <v>3422</v>
      </c>
      <c r="G2251" s="133">
        <v>800</v>
      </c>
      <c r="H2251" s="132">
        <v>1989</v>
      </c>
      <c r="I2251" s="134">
        <v>41456</v>
      </c>
      <c r="J2251" s="135"/>
    </row>
    <row r="2252" spans="1:10" ht="16.5" customHeight="1" x14ac:dyDescent="0.25">
      <c r="A2252" s="130" t="s">
        <v>9097</v>
      </c>
      <c r="B2252" s="131" t="str">
        <f t="shared" si="35"/>
        <v>13763 - 2756 Mobile Materials Lab Equip #11-118-01</v>
      </c>
      <c r="C2252" s="132" t="s">
        <v>434</v>
      </c>
      <c r="D2252" s="132" t="s">
        <v>3522</v>
      </c>
      <c r="E2252" s="132" t="s">
        <v>3513</v>
      </c>
      <c r="F2252" s="132" t="s">
        <v>3422</v>
      </c>
      <c r="G2252" s="133">
        <v>400</v>
      </c>
      <c r="H2252" s="132">
        <v>1990</v>
      </c>
      <c r="I2252" s="134">
        <v>41456</v>
      </c>
      <c r="J2252" s="135"/>
    </row>
    <row r="2253" spans="1:10" ht="16.5" customHeight="1" x14ac:dyDescent="0.25">
      <c r="A2253" s="130" t="s">
        <v>9098</v>
      </c>
      <c r="B2253" s="131" t="str">
        <f t="shared" si="35"/>
        <v>13764 - 2758 Mobile Materials Lab Equip #20-003-01</v>
      </c>
      <c r="C2253" s="132" t="s">
        <v>434</v>
      </c>
      <c r="D2253" s="132" t="s">
        <v>3523</v>
      </c>
      <c r="E2253" s="132" t="s">
        <v>3513</v>
      </c>
      <c r="F2253" s="132" t="s">
        <v>3422</v>
      </c>
      <c r="G2253" s="133">
        <v>800</v>
      </c>
      <c r="H2253" s="132">
        <v>1986</v>
      </c>
      <c r="I2253" s="134">
        <v>41456</v>
      </c>
      <c r="J2253" s="135"/>
    </row>
    <row r="2254" spans="1:10" ht="16.5" customHeight="1" x14ac:dyDescent="0.25">
      <c r="A2254" s="130" t="s">
        <v>9099</v>
      </c>
      <c r="B2254" s="131" t="str">
        <f t="shared" si="35"/>
        <v>13765 - 2758 Mobile Materials Lab Equip #20-011-01</v>
      </c>
      <c r="C2254" s="132" t="s">
        <v>434</v>
      </c>
      <c r="D2254" s="132" t="s">
        <v>3524</v>
      </c>
      <c r="E2254" s="132" t="s">
        <v>3513</v>
      </c>
      <c r="F2254" s="132" t="s">
        <v>3422</v>
      </c>
      <c r="G2254" s="133">
        <v>800</v>
      </c>
      <c r="H2254" s="132">
        <v>1988</v>
      </c>
      <c r="I2254" s="134">
        <v>41456</v>
      </c>
      <c r="J2254" s="135"/>
    </row>
    <row r="2255" spans="1:10" ht="16.5" customHeight="1" x14ac:dyDescent="0.25">
      <c r="A2255" s="130" t="s">
        <v>9100</v>
      </c>
      <c r="B2255" s="131" t="str">
        <f t="shared" si="35"/>
        <v>13766 - 1754 Mobile Construction Office Equip #11-105-01</v>
      </c>
      <c r="C2255" s="132" t="s">
        <v>434</v>
      </c>
      <c r="D2255" s="132" t="s">
        <v>3525</v>
      </c>
      <c r="E2255" s="132" t="s">
        <v>3513</v>
      </c>
      <c r="F2255" s="132" t="s">
        <v>3422</v>
      </c>
      <c r="G2255" s="133">
        <v>400</v>
      </c>
      <c r="H2255" s="132">
        <v>1988</v>
      </c>
      <c r="I2255" s="134">
        <v>41456</v>
      </c>
      <c r="J2255" s="135"/>
    </row>
    <row r="2256" spans="1:10" ht="16.5" customHeight="1" x14ac:dyDescent="0.25">
      <c r="A2256" s="130" t="s">
        <v>9101</v>
      </c>
      <c r="B2256" s="131" t="str">
        <f t="shared" si="35"/>
        <v>13767 - 1754 Mobile Construction Office Equip #11-116-01</v>
      </c>
      <c r="C2256" s="132" t="s">
        <v>434</v>
      </c>
      <c r="D2256" s="132" t="s">
        <v>3526</v>
      </c>
      <c r="E2256" s="132" t="s">
        <v>3513</v>
      </c>
      <c r="F2256" s="132" t="s">
        <v>3422</v>
      </c>
      <c r="G2256" s="133">
        <v>425</v>
      </c>
      <c r="H2256" s="132">
        <v>1990</v>
      </c>
      <c r="I2256" s="134">
        <v>41456</v>
      </c>
      <c r="J2256" s="135"/>
    </row>
    <row r="2257" spans="1:10" ht="16.5" customHeight="1" x14ac:dyDescent="0.25">
      <c r="A2257" s="130" t="s">
        <v>9102</v>
      </c>
      <c r="B2257" s="131" t="str">
        <f t="shared" si="35"/>
        <v>13768 - 1754 Mobile Materials Lab Equip #11-012-01</v>
      </c>
      <c r="C2257" s="132" t="s">
        <v>434</v>
      </c>
      <c r="D2257" s="132" t="s">
        <v>3527</v>
      </c>
      <c r="E2257" s="132" t="s">
        <v>3513</v>
      </c>
      <c r="F2257" s="132" t="s">
        <v>3422</v>
      </c>
      <c r="G2257" s="133">
        <v>980</v>
      </c>
      <c r="H2257" s="132">
        <v>1995</v>
      </c>
      <c r="I2257" s="134">
        <v>41456</v>
      </c>
      <c r="J2257" s="135"/>
    </row>
    <row r="2258" spans="1:10" ht="16.5" customHeight="1" x14ac:dyDescent="0.25">
      <c r="A2258" s="130" t="s">
        <v>9103</v>
      </c>
      <c r="B2258" s="131" t="str">
        <f t="shared" si="35"/>
        <v>13769 - 1753 Mobile Construction Office Equip #11-010-02</v>
      </c>
      <c r="C2258" s="132" t="s">
        <v>434</v>
      </c>
      <c r="D2258" s="132" t="s">
        <v>3528</v>
      </c>
      <c r="E2258" s="132" t="s">
        <v>3513</v>
      </c>
      <c r="F2258" s="132" t="s">
        <v>3422</v>
      </c>
      <c r="G2258" s="133">
        <v>400</v>
      </c>
      <c r="H2258" s="132">
        <v>1985</v>
      </c>
      <c r="I2258" s="134">
        <v>41456</v>
      </c>
      <c r="J2258" s="135"/>
    </row>
    <row r="2259" spans="1:10" ht="16.5" customHeight="1" x14ac:dyDescent="0.25">
      <c r="A2259" s="130" t="s">
        <v>9104</v>
      </c>
      <c r="B2259" s="131" t="str">
        <f t="shared" si="35"/>
        <v>13770 - 1753 Mobile Construction Office Equip #11-117-01</v>
      </c>
      <c r="C2259" s="132" t="s">
        <v>434</v>
      </c>
      <c r="D2259" s="132" t="s">
        <v>3529</v>
      </c>
      <c r="E2259" s="132" t="s">
        <v>3513</v>
      </c>
      <c r="F2259" s="132" t="s">
        <v>3422</v>
      </c>
      <c r="G2259" s="133">
        <v>600</v>
      </c>
      <c r="H2259" s="132">
        <v>1990</v>
      </c>
      <c r="I2259" s="134">
        <v>41456</v>
      </c>
      <c r="J2259" s="135"/>
    </row>
    <row r="2260" spans="1:10" ht="16.5" customHeight="1" x14ac:dyDescent="0.25">
      <c r="A2260" s="130" t="s">
        <v>9105</v>
      </c>
      <c r="B2260" s="131" t="str">
        <f t="shared" si="35"/>
        <v>13771 - 1753 Mobile Materials Lab Equip #11-009-01</v>
      </c>
      <c r="C2260" s="132" t="s">
        <v>434</v>
      </c>
      <c r="D2260" s="132" t="s">
        <v>3530</v>
      </c>
      <c r="E2260" s="132" t="s">
        <v>3513</v>
      </c>
      <c r="F2260" s="132" t="s">
        <v>3422</v>
      </c>
      <c r="G2260" s="133">
        <v>600</v>
      </c>
      <c r="H2260" s="132">
        <v>2000</v>
      </c>
      <c r="I2260" s="134">
        <v>41456</v>
      </c>
      <c r="J2260" s="135"/>
    </row>
    <row r="2261" spans="1:10" ht="16.5" customHeight="1" x14ac:dyDescent="0.25">
      <c r="A2261" s="130" t="s">
        <v>9106</v>
      </c>
      <c r="B2261" s="131" t="str">
        <f t="shared" si="35"/>
        <v>13772 - 1752 Mobile Construction Office Equip #11-079-02</v>
      </c>
      <c r="C2261" s="132" t="s">
        <v>434</v>
      </c>
      <c r="D2261" s="132" t="s">
        <v>3531</v>
      </c>
      <c r="E2261" s="132" t="s">
        <v>3513</v>
      </c>
      <c r="F2261" s="132" t="s">
        <v>3422</v>
      </c>
      <c r="G2261" s="133">
        <v>400</v>
      </c>
      <c r="H2261" s="132">
        <v>1986</v>
      </c>
      <c r="I2261" s="134">
        <v>41456</v>
      </c>
      <c r="J2261" s="135"/>
    </row>
    <row r="2262" spans="1:10" ht="16.5" customHeight="1" x14ac:dyDescent="0.25">
      <c r="A2262" s="130" t="s">
        <v>9107</v>
      </c>
      <c r="B2262" s="131" t="str">
        <f t="shared" si="35"/>
        <v>13773 - 1752 Mobile Materials Lab Equip #11-112-01</v>
      </c>
      <c r="C2262" s="132" t="s">
        <v>434</v>
      </c>
      <c r="D2262" s="132" t="s">
        <v>3532</v>
      </c>
      <c r="E2262" s="132" t="s">
        <v>3513</v>
      </c>
      <c r="F2262" s="132" t="s">
        <v>3422</v>
      </c>
      <c r="G2262" s="133">
        <v>400</v>
      </c>
      <c r="H2262" s="132">
        <v>1989</v>
      </c>
      <c r="I2262" s="134">
        <v>41456</v>
      </c>
      <c r="J2262" s="135"/>
    </row>
    <row r="2263" spans="1:10" ht="16.5" customHeight="1" x14ac:dyDescent="0.25">
      <c r="A2263" s="130" t="s">
        <v>9108</v>
      </c>
      <c r="B2263" s="131" t="str">
        <f t="shared" si="35"/>
        <v>14149 - Office (Maintenance Station)</v>
      </c>
      <c r="C2263" s="132" t="s">
        <v>434</v>
      </c>
      <c r="D2263" s="132" t="s">
        <v>3405</v>
      </c>
      <c r="E2263" s="132" t="s">
        <v>3533</v>
      </c>
      <c r="F2263" s="132" t="s">
        <v>2318</v>
      </c>
      <c r="G2263" s="133">
        <v>1778</v>
      </c>
      <c r="H2263" s="132">
        <v>2010</v>
      </c>
      <c r="I2263" s="134">
        <v>41032</v>
      </c>
      <c r="J2263" s="135"/>
    </row>
    <row r="2264" spans="1:10" ht="16.5" customHeight="1" x14ac:dyDescent="0.25">
      <c r="A2264" s="130" t="s">
        <v>9109</v>
      </c>
      <c r="B2264" s="131" t="str">
        <f t="shared" si="35"/>
        <v>14291 - Salt Storage Building (SB)</v>
      </c>
      <c r="C2264" s="132" t="s">
        <v>434</v>
      </c>
      <c r="D2264" s="132" t="s">
        <v>3342</v>
      </c>
      <c r="E2264" s="132" t="s">
        <v>3534</v>
      </c>
      <c r="F2264" s="132" t="s">
        <v>3424</v>
      </c>
      <c r="G2264" s="133">
        <v>4000</v>
      </c>
      <c r="H2264" s="132">
        <v>2012</v>
      </c>
      <c r="I2264" s="134">
        <v>40725</v>
      </c>
      <c r="J2264" s="135"/>
    </row>
    <row r="2265" spans="1:10" ht="16.5" customHeight="1" x14ac:dyDescent="0.25">
      <c r="A2265" s="130" t="s">
        <v>9110</v>
      </c>
      <c r="B2265" s="131" t="str">
        <f t="shared" si="35"/>
        <v>14294 - UDOT 3 - Mills Junction Salt Storage Building (SB)</v>
      </c>
      <c r="C2265" s="132" t="s">
        <v>434</v>
      </c>
      <c r="D2265" s="132" t="s">
        <v>3535</v>
      </c>
      <c r="E2265" s="132" t="s">
        <v>3536</v>
      </c>
      <c r="F2265" s="132" t="s">
        <v>3537</v>
      </c>
      <c r="G2265" s="133">
        <v>2400</v>
      </c>
      <c r="H2265" s="132">
        <v>2012</v>
      </c>
      <c r="I2265" s="134">
        <v>40725</v>
      </c>
      <c r="J2265" s="135"/>
    </row>
    <row r="2266" spans="1:10" ht="16.5" customHeight="1" x14ac:dyDescent="0.25">
      <c r="A2266" s="130" t="s">
        <v>9111</v>
      </c>
      <c r="B2266" s="131" t="str">
        <f t="shared" si="35"/>
        <v>14297 - Salt Storage Building (SB)</v>
      </c>
      <c r="C2266" s="132" t="s">
        <v>434</v>
      </c>
      <c r="D2266" s="132" t="s">
        <v>3342</v>
      </c>
      <c r="E2266" s="132" t="s">
        <v>3538</v>
      </c>
      <c r="F2266" s="132" t="s">
        <v>1614</v>
      </c>
      <c r="G2266" s="133">
        <v>2000</v>
      </c>
      <c r="H2266" s="132">
        <v>2013</v>
      </c>
      <c r="I2266" s="134">
        <v>40725</v>
      </c>
      <c r="J2266" s="135"/>
    </row>
    <row r="2267" spans="1:10" ht="16.5" customHeight="1" x14ac:dyDescent="0.25">
      <c r="A2267" s="130" t="s">
        <v>9112</v>
      </c>
      <c r="B2267" s="131" t="str">
        <f t="shared" si="35"/>
        <v>14298 - Salt Storage Building (SB)</v>
      </c>
      <c r="C2267" s="132" t="s">
        <v>434</v>
      </c>
      <c r="D2267" s="132" t="s">
        <v>3342</v>
      </c>
      <c r="E2267" s="132" t="s">
        <v>3539</v>
      </c>
      <c r="F2267" s="132" t="s">
        <v>1110</v>
      </c>
      <c r="G2267" s="133">
        <v>2400</v>
      </c>
      <c r="H2267" s="132">
        <v>2012</v>
      </c>
      <c r="I2267" s="134">
        <v>40725</v>
      </c>
      <c r="J2267" s="135"/>
    </row>
    <row r="2268" spans="1:10" ht="16.5" customHeight="1" x14ac:dyDescent="0.25">
      <c r="A2268" s="130" t="s">
        <v>9113</v>
      </c>
      <c r="B2268" s="131" t="str">
        <f t="shared" si="35"/>
        <v>14299 - Salt Storage Building (SB)</v>
      </c>
      <c r="C2268" s="132" t="s">
        <v>434</v>
      </c>
      <c r="D2268" s="132" t="s">
        <v>3342</v>
      </c>
      <c r="E2268" s="132" t="s">
        <v>3540</v>
      </c>
      <c r="F2268" s="132" t="s">
        <v>163</v>
      </c>
      <c r="G2268" s="133">
        <v>2688</v>
      </c>
      <c r="H2268" s="132">
        <v>2012</v>
      </c>
      <c r="I2268" s="134">
        <v>40725</v>
      </c>
      <c r="J2268" s="135"/>
    </row>
    <row r="2269" spans="1:10" ht="16.5" customHeight="1" x14ac:dyDescent="0.25">
      <c r="A2269" s="130" t="s">
        <v>9114</v>
      </c>
      <c r="B2269" s="131" t="str">
        <f t="shared" si="35"/>
        <v>14300 - Salt Storage Building (SB)</v>
      </c>
      <c r="C2269" s="132" t="s">
        <v>434</v>
      </c>
      <c r="D2269" s="132" t="s">
        <v>3342</v>
      </c>
      <c r="E2269" s="132" t="s">
        <v>3541</v>
      </c>
      <c r="F2269" s="132" t="s">
        <v>3242</v>
      </c>
      <c r="G2269" s="133">
        <v>2400</v>
      </c>
      <c r="H2269" s="132">
        <v>2012</v>
      </c>
      <c r="I2269" s="134">
        <v>40725</v>
      </c>
      <c r="J2269" s="135"/>
    </row>
    <row r="2270" spans="1:10" ht="16.5" customHeight="1" x14ac:dyDescent="0.25">
      <c r="A2270" s="130" t="s">
        <v>9115</v>
      </c>
      <c r="B2270" s="131" t="str">
        <f t="shared" si="35"/>
        <v>14301 - Salt Storage Building (SB)</v>
      </c>
      <c r="C2270" s="132" t="s">
        <v>434</v>
      </c>
      <c r="D2270" s="132" t="s">
        <v>3342</v>
      </c>
      <c r="E2270" s="132" t="s">
        <v>3542</v>
      </c>
      <c r="F2270" s="132" t="s">
        <v>1327</v>
      </c>
      <c r="G2270" s="133">
        <v>3820</v>
      </c>
      <c r="H2270" s="132">
        <v>2012</v>
      </c>
      <c r="I2270" s="134">
        <v>40725</v>
      </c>
      <c r="J2270" s="135"/>
    </row>
    <row r="2271" spans="1:10" ht="16.5" customHeight="1" x14ac:dyDescent="0.25">
      <c r="A2271" s="130" t="s">
        <v>9116</v>
      </c>
      <c r="B2271" s="131" t="str">
        <f t="shared" si="35"/>
        <v>14303 - (3 Bay) Equipment Storage Building (ESB)</v>
      </c>
      <c r="C2271" s="132" t="s">
        <v>434</v>
      </c>
      <c r="D2271" s="132" t="s">
        <v>3400</v>
      </c>
      <c r="E2271" s="132" t="s">
        <v>3543</v>
      </c>
      <c r="F2271" s="132" t="s">
        <v>2614</v>
      </c>
      <c r="G2271" s="133">
        <v>2967</v>
      </c>
      <c r="H2271" s="132">
        <v>2012</v>
      </c>
      <c r="I2271" s="134">
        <v>40725</v>
      </c>
      <c r="J2271" s="135"/>
    </row>
    <row r="2272" spans="1:10" ht="16.5" customHeight="1" x14ac:dyDescent="0.25">
      <c r="A2272" s="130" t="s">
        <v>9117</v>
      </c>
      <c r="B2272" s="131" t="str">
        <f t="shared" si="35"/>
        <v>15140 - Salt Storage Building (SB)</v>
      </c>
      <c r="C2272" s="132" t="s">
        <v>434</v>
      </c>
      <c r="D2272" s="132" t="s">
        <v>3342</v>
      </c>
      <c r="E2272" s="132" t="s">
        <v>3544</v>
      </c>
      <c r="F2272" s="132" t="s">
        <v>374</v>
      </c>
      <c r="G2272" s="133">
        <v>1200</v>
      </c>
      <c r="H2272" s="132">
        <v>2008</v>
      </c>
      <c r="I2272" s="134">
        <v>40725</v>
      </c>
      <c r="J2272" s="135"/>
    </row>
    <row r="2273" spans="1:10" ht="16.5" customHeight="1" x14ac:dyDescent="0.25">
      <c r="A2273" s="130" t="s">
        <v>9118</v>
      </c>
      <c r="B2273" s="131" t="str">
        <f t="shared" si="35"/>
        <v>15149 - View Area (EB)</v>
      </c>
      <c r="C2273" s="132" t="s">
        <v>434</v>
      </c>
      <c r="D2273" s="132" t="s">
        <v>3497</v>
      </c>
      <c r="E2273" s="132" t="s">
        <v>3545</v>
      </c>
      <c r="F2273" s="132" t="s">
        <v>3239</v>
      </c>
      <c r="G2273" s="133">
        <v>136</v>
      </c>
      <c r="H2273" s="132">
        <v>2007</v>
      </c>
      <c r="I2273" s="134">
        <v>40725</v>
      </c>
      <c r="J2273" s="135"/>
    </row>
    <row r="2274" spans="1:10" ht="16.5" customHeight="1" x14ac:dyDescent="0.25">
      <c r="A2274" s="130" t="s">
        <v>9119</v>
      </c>
      <c r="B2274" s="131" t="str">
        <f t="shared" si="35"/>
        <v>15153 - Salt Storage Building (SB)</v>
      </c>
      <c r="C2274" s="132" t="s">
        <v>434</v>
      </c>
      <c r="D2274" s="132" t="s">
        <v>3342</v>
      </c>
      <c r="E2274" s="132" t="s">
        <v>3546</v>
      </c>
      <c r="F2274" s="132" t="s">
        <v>709</v>
      </c>
      <c r="G2274" s="133">
        <v>5000</v>
      </c>
      <c r="H2274" s="132">
        <v>2007</v>
      </c>
      <c r="I2274" s="134">
        <v>40725</v>
      </c>
      <c r="J2274" s="135"/>
    </row>
    <row r="2275" spans="1:10" ht="16.5" customHeight="1" x14ac:dyDescent="0.25">
      <c r="A2275" s="130" t="s">
        <v>9120</v>
      </c>
      <c r="B2275" s="131" t="str">
        <f t="shared" si="35"/>
        <v>15154 - (3 Bay) Equipment Storage Building (ESB)</v>
      </c>
      <c r="C2275" s="132" t="s">
        <v>434</v>
      </c>
      <c r="D2275" s="132" t="s">
        <v>3400</v>
      </c>
      <c r="E2275" s="132" t="s">
        <v>3547</v>
      </c>
      <c r="F2275" s="132" t="s">
        <v>3242</v>
      </c>
      <c r="G2275" s="133">
        <v>1932</v>
      </c>
      <c r="H2275" s="132">
        <v>2006</v>
      </c>
      <c r="I2275" s="134">
        <v>40725</v>
      </c>
      <c r="J2275" s="135"/>
    </row>
    <row r="2276" spans="1:10" ht="16.5" customHeight="1" x14ac:dyDescent="0.25">
      <c r="A2276" s="130" t="s">
        <v>9121</v>
      </c>
      <c r="B2276" s="131" t="str">
        <f t="shared" si="35"/>
        <v>15155 - Maintenance Station (MS)</v>
      </c>
      <c r="C2276" s="132" t="s">
        <v>434</v>
      </c>
      <c r="D2276" s="132" t="s">
        <v>3149</v>
      </c>
      <c r="E2276" s="132" t="s">
        <v>3548</v>
      </c>
      <c r="F2276" s="132" t="s">
        <v>2614</v>
      </c>
      <c r="G2276" s="133">
        <v>2749</v>
      </c>
      <c r="H2276" s="132">
        <v>2003</v>
      </c>
      <c r="I2276" s="134">
        <v>40725</v>
      </c>
      <c r="J2276" s="135"/>
    </row>
    <row r="2277" spans="1:10" ht="16.5" customHeight="1" x14ac:dyDescent="0.25">
      <c r="A2277" s="130" t="s">
        <v>9122</v>
      </c>
      <c r="B2277" s="131" t="str">
        <f t="shared" si="35"/>
        <v>15158 - Salt Storage Building (SB)</v>
      </c>
      <c r="C2277" s="132" t="s">
        <v>434</v>
      </c>
      <c r="D2277" s="132" t="s">
        <v>3342</v>
      </c>
      <c r="E2277" s="132" t="s">
        <v>3549</v>
      </c>
      <c r="F2277" s="132" t="s">
        <v>398</v>
      </c>
      <c r="G2277" s="133">
        <v>5000</v>
      </c>
      <c r="H2277" s="132">
        <v>2007</v>
      </c>
      <c r="I2277" s="134">
        <v>40725</v>
      </c>
      <c r="J2277" s="135"/>
    </row>
    <row r="2278" spans="1:10" ht="16.5" customHeight="1" x14ac:dyDescent="0.25">
      <c r="A2278" s="130" t="s">
        <v>9123</v>
      </c>
      <c r="B2278" s="131" t="str">
        <f t="shared" si="35"/>
        <v>15159 - Indian Canyon Salt Storage Building (SB)</v>
      </c>
      <c r="C2278" s="132" t="s">
        <v>434</v>
      </c>
      <c r="D2278" s="132" t="s">
        <v>3550</v>
      </c>
      <c r="E2278" s="132" t="s">
        <v>3551</v>
      </c>
      <c r="F2278" s="132" t="s">
        <v>955</v>
      </c>
      <c r="G2278" s="133">
        <v>4800</v>
      </c>
      <c r="H2278" s="132">
        <v>2007</v>
      </c>
      <c r="I2278" s="134">
        <v>40725</v>
      </c>
      <c r="J2278" s="135"/>
    </row>
    <row r="2279" spans="1:10" ht="16.5" customHeight="1" x14ac:dyDescent="0.25">
      <c r="A2279" s="130" t="s">
        <v>9124</v>
      </c>
      <c r="B2279" s="131" t="str">
        <f t="shared" si="35"/>
        <v>15160 - Maintenance Station (MS)</v>
      </c>
      <c r="C2279" s="132" t="s">
        <v>434</v>
      </c>
      <c r="D2279" s="132" t="s">
        <v>3149</v>
      </c>
      <c r="E2279" s="132" t="s">
        <v>3552</v>
      </c>
      <c r="F2279" s="132" t="s">
        <v>955</v>
      </c>
      <c r="G2279" s="133">
        <v>3938</v>
      </c>
      <c r="H2279" s="132">
        <v>2007</v>
      </c>
      <c r="I2279" s="134">
        <v>40725</v>
      </c>
      <c r="J2279" s="135"/>
    </row>
    <row r="2280" spans="1:10" ht="16.5" customHeight="1" x14ac:dyDescent="0.25">
      <c r="A2280" s="130" t="s">
        <v>9125</v>
      </c>
      <c r="B2280" s="131" t="str">
        <f t="shared" si="35"/>
        <v>15161 - Salt Storage Building (SB)</v>
      </c>
      <c r="C2280" s="132" t="s">
        <v>434</v>
      </c>
      <c r="D2280" s="132" t="s">
        <v>3342</v>
      </c>
      <c r="E2280" s="132" t="s">
        <v>3553</v>
      </c>
      <c r="F2280" s="132" t="s">
        <v>313</v>
      </c>
      <c r="G2280" s="133">
        <v>2856</v>
      </c>
      <c r="H2280" s="132">
        <v>1997</v>
      </c>
      <c r="I2280" s="134">
        <v>40725</v>
      </c>
      <c r="J2280" s="135"/>
    </row>
    <row r="2281" spans="1:10" ht="16.5" customHeight="1" x14ac:dyDescent="0.25">
      <c r="A2281" s="130" t="s">
        <v>9126</v>
      </c>
      <c r="B2281" s="131" t="str">
        <f t="shared" si="35"/>
        <v>15162 - Salt Storage Building (SB)</v>
      </c>
      <c r="C2281" s="132" t="s">
        <v>434</v>
      </c>
      <c r="D2281" s="132" t="s">
        <v>3342</v>
      </c>
      <c r="E2281" s="132" t="s">
        <v>3554</v>
      </c>
      <c r="F2281" s="132" t="s">
        <v>717</v>
      </c>
      <c r="G2281" s="133">
        <v>4000</v>
      </c>
      <c r="H2281" s="132">
        <v>2008</v>
      </c>
      <c r="I2281" s="134">
        <v>40725</v>
      </c>
      <c r="J2281" s="135"/>
    </row>
    <row r="2282" spans="1:10" ht="16.5" customHeight="1" x14ac:dyDescent="0.25">
      <c r="A2282" s="130" t="s">
        <v>9127</v>
      </c>
      <c r="B2282" s="131" t="str">
        <f t="shared" si="35"/>
        <v>15163 - Maintenance Station (MS)</v>
      </c>
      <c r="C2282" s="132" t="s">
        <v>434</v>
      </c>
      <c r="D2282" s="132" t="s">
        <v>3149</v>
      </c>
      <c r="E2282" s="132" t="s">
        <v>3554</v>
      </c>
      <c r="F2282" s="132" t="s">
        <v>717</v>
      </c>
      <c r="G2282" s="133">
        <v>12885</v>
      </c>
      <c r="H2282" s="132">
        <v>2008</v>
      </c>
      <c r="I2282" s="134">
        <v>40725</v>
      </c>
      <c r="J2282" s="135"/>
    </row>
    <row r="2283" spans="1:10" ht="16.5" customHeight="1" x14ac:dyDescent="0.25">
      <c r="A2283" s="130" t="s">
        <v>9128</v>
      </c>
      <c r="B2283" s="131" t="str">
        <f t="shared" si="35"/>
        <v>15164 - Maintenance Station (MS)</v>
      </c>
      <c r="C2283" s="132" t="s">
        <v>434</v>
      </c>
      <c r="D2283" s="132" t="s">
        <v>3149</v>
      </c>
      <c r="E2283" s="132" t="s">
        <v>3555</v>
      </c>
      <c r="F2283" s="132" t="s">
        <v>3271</v>
      </c>
      <c r="G2283" s="133">
        <v>5286</v>
      </c>
      <c r="H2283" s="132">
        <v>2004</v>
      </c>
      <c r="I2283" s="134">
        <v>40725</v>
      </c>
      <c r="J2283" s="135"/>
    </row>
    <row r="2284" spans="1:10" ht="16.5" customHeight="1" x14ac:dyDescent="0.25">
      <c r="A2284" s="130" t="s">
        <v>9129</v>
      </c>
      <c r="B2284" s="131" t="str">
        <f t="shared" si="35"/>
        <v>15165 - Salt Storage Building (SB)</v>
      </c>
      <c r="C2284" s="132" t="s">
        <v>434</v>
      </c>
      <c r="D2284" s="132" t="s">
        <v>3342</v>
      </c>
      <c r="E2284" s="132" t="s">
        <v>3556</v>
      </c>
      <c r="F2284" s="132" t="s">
        <v>301</v>
      </c>
      <c r="G2284" s="133">
        <v>4000</v>
      </c>
      <c r="H2284" s="132">
        <v>2006</v>
      </c>
      <c r="I2284" s="134">
        <v>40725</v>
      </c>
      <c r="J2284" s="135"/>
    </row>
    <row r="2285" spans="1:10" ht="16.5" customHeight="1" x14ac:dyDescent="0.25">
      <c r="A2285" s="130" t="s">
        <v>9130</v>
      </c>
      <c r="B2285" s="131" t="str">
        <f t="shared" si="35"/>
        <v>15166 - Salt Storage Building (SB)</v>
      </c>
      <c r="C2285" s="132" t="s">
        <v>434</v>
      </c>
      <c r="D2285" s="132" t="s">
        <v>3342</v>
      </c>
      <c r="E2285" s="132" t="s">
        <v>3557</v>
      </c>
      <c r="F2285" s="132" t="s">
        <v>717</v>
      </c>
      <c r="G2285" s="133">
        <v>5000</v>
      </c>
      <c r="H2285" s="132">
        <v>2000</v>
      </c>
      <c r="I2285" s="134">
        <v>40725</v>
      </c>
      <c r="J2285" s="135"/>
    </row>
    <row r="2286" spans="1:10" ht="16.5" customHeight="1" x14ac:dyDescent="0.25">
      <c r="A2286" s="130" t="s">
        <v>9131</v>
      </c>
      <c r="B2286" s="131" t="str">
        <f t="shared" si="35"/>
        <v>15167 - Sign Crew - Storage #4</v>
      </c>
      <c r="C2286" s="132" t="s">
        <v>434</v>
      </c>
      <c r="D2286" s="132" t="s">
        <v>3558</v>
      </c>
      <c r="E2286" s="132" t="s">
        <v>3559</v>
      </c>
      <c r="F2286" s="132" t="s">
        <v>540</v>
      </c>
      <c r="G2286" s="133">
        <v>2484</v>
      </c>
      <c r="H2286" s="132">
        <v>2005</v>
      </c>
      <c r="I2286" s="134">
        <v>40725</v>
      </c>
      <c r="J2286" s="135"/>
    </row>
    <row r="2287" spans="1:10" ht="16.5" customHeight="1" x14ac:dyDescent="0.25">
      <c r="A2287" s="130" t="s">
        <v>9132</v>
      </c>
      <c r="B2287" s="131" t="str">
        <f t="shared" si="35"/>
        <v>15171 - Carpenter Shop</v>
      </c>
      <c r="C2287" s="132" t="s">
        <v>434</v>
      </c>
      <c r="D2287" s="132" t="s">
        <v>3195</v>
      </c>
      <c r="E2287" s="132" t="s">
        <v>3560</v>
      </c>
      <c r="F2287" s="132" t="s">
        <v>145</v>
      </c>
      <c r="G2287" s="133">
        <v>3010</v>
      </c>
      <c r="H2287" s="132">
        <v>2004</v>
      </c>
      <c r="I2287" s="134">
        <v>40725</v>
      </c>
      <c r="J2287" s="135"/>
    </row>
    <row r="2288" spans="1:10" ht="16.5" customHeight="1" x14ac:dyDescent="0.25">
      <c r="A2288" s="130" t="s">
        <v>9133</v>
      </c>
      <c r="B2288" s="131" t="str">
        <f t="shared" si="35"/>
        <v>15172 - TOC - Traffic Operations Center (AMTS, IMT, SIGNALS)</v>
      </c>
      <c r="C2288" s="132" t="s">
        <v>434</v>
      </c>
      <c r="D2288" s="132" t="s">
        <v>3561</v>
      </c>
      <c r="E2288" s="132" t="s">
        <v>3562</v>
      </c>
      <c r="F2288" s="132" t="s">
        <v>145</v>
      </c>
      <c r="G2288" s="133">
        <v>2400</v>
      </c>
      <c r="H2288" s="132">
        <v>2009</v>
      </c>
      <c r="I2288" s="134">
        <v>40725</v>
      </c>
      <c r="J2288" s="135"/>
    </row>
    <row r="2289" spans="1:10" ht="16.5" customHeight="1" x14ac:dyDescent="0.25">
      <c r="A2289" s="130" t="s">
        <v>9134</v>
      </c>
      <c r="B2289" s="131" t="str">
        <f t="shared" si="35"/>
        <v>15173 - Salt Storage Building (SB)</v>
      </c>
      <c r="C2289" s="132" t="s">
        <v>434</v>
      </c>
      <c r="D2289" s="132" t="s">
        <v>3342</v>
      </c>
      <c r="E2289" s="132" t="s">
        <v>3563</v>
      </c>
      <c r="F2289" s="132" t="s">
        <v>145</v>
      </c>
      <c r="G2289" s="133">
        <v>4000</v>
      </c>
      <c r="H2289" s="132">
        <v>2005</v>
      </c>
      <c r="I2289" s="134">
        <v>40725</v>
      </c>
      <c r="J2289" s="135"/>
    </row>
    <row r="2290" spans="1:10" ht="16.5" customHeight="1" x14ac:dyDescent="0.25">
      <c r="A2290" s="130" t="s">
        <v>9135</v>
      </c>
      <c r="B2290" s="131" t="str">
        <f t="shared" si="35"/>
        <v>15174 - Salt Storage Building (SB)</v>
      </c>
      <c r="C2290" s="132" t="s">
        <v>434</v>
      </c>
      <c r="D2290" s="132" t="s">
        <v>3342</v>
      </c>
      <c r="E2290" s="132" t="s">
        <v>3564</v>
      </c>
      <c r="F2290" s="132" t="s">
        <v>322</v>
      </c>
      <c r="G2290" s="133">
        <v>3000</v>
      </c>
      <c r="H2290" s="132">
        <v>2008</v>
      </c>
      <c r="I2290" s="134">
        <v>40725</v>
      </c>
      <c r="J2290" s="135"/>
    </row>
    <row r="2291" spans="1:10" ht="16.5" customHeight="1" x14ac:dyDescent="0.25">
      <c r="A2291" s="130" t="s">
        <v>9136</v>
      </c>
      <c r="B2291" s="131" t="str">
        <f t="shared" si="35"/>
        <v>15175 - Storage Shed (SS)</v>
      </c>
      <c r="C2291" s="132" t="s">
        <v>434</v>
      </c>
      <c r="D2291" s="132" t="s">
        <v>3220</v>
      </c>
      <c r="E2291" s="132" t="s">
        <v>3565</v>
      </c>
      <c r="F2291" s="132" t="s">
        <v>3225</v>
      </c>
      <c r="G2291" s="133">
        <v>1200</v>
      </c>
      <c r="H2291" s="132">
        <v>2005</v>
      </c>
      <c r="I2291" s="134">
        <v>40725</v>
      </c>
      <c r="J2291" s="135"/>
    </row>
    <row r="2292" spans="1:10" ht="16.5" customHeight="1" x14ac:dyDescent="0.25">
      <c r="A2292" s="130" t="s">
        <v>9137</v>
      </c>
      <c r="B2292" s="131" t="str">
        <f t="shared" si="35"/>
        <v>15176 - Salt Storage Building (SB)</v>
      </c>
      <c r="C2292" s="132" t="s">
        <v>434</v>
      </c>
      <c r="D2292" s="132" t="s">
        <v>3342</v>
      </c>
      <c r="E2292" s="132" t="s">
        <v>3566</v>
      </c>
      <c r="F2292" s="132" t="s">
        <v>307</v>
      </c>
      <c r="G2292" s="133">
        <v>4000</v>
      </c>
      <c r="H2292" s="132">
        <v>2005</v>
      </c>
      <c r="I2292" s="134">
        <v>40725</v>
      </c>
      <c r="J2292" s="135"/>
    </row>
    <row r="2293" spans="1:10" ht="16.5" customHeight="1" x14ac:dyDescent="0.25">
      <c r="A2293" s="130" t="s">
        <v>9138</v>
      </c>
      <c r="B2293" s="131" t="str">
        <f t="shared" si="35"/>
        <v>15177 - Open Storage Building (OSB)</v>
      </c>
      <c r="C2293" s="132" t="s">
        <v>434</v>
      </c>
      <c r="D2293" s="132" t="s">
        <v>3194</v>
      </c>
      <c r="E2293" s="132" t="s">
        <v>3567</v>
      </c>
      <c r="F2293" s="132" t="s">
        <v>363</v>
      </c>
      <c r="G2293" s="133">
        <v>3500</v>
      </c>
      <c r="H2293" s="132">
        <v>2005</v>
      </c>
      <c r="I2293" s="134">
        <v>40725</v>
      </c>
      <c r="J2293" s="135"/>
    </row>
    <row r="2294" spans="1:10" ht="16.5" customHeight="1" x14ac:dyDescent="0.25">
      <c r="A2294" s="130" t="s">
        <v>9139</v>
      </c>
      <c r="B2294" s="131" t="str">
        <f t="shared" si="35"/>
        <v>15178 - Salt Storage Building (SB)</v>
      </c>
      <c r="C2294" s="132" t="s">
        <v>434</v>
      </c>
      <c r="D2294" s="132" t="s">
        <v>3342</v>
      </c>
      <c r="E2294" s="132" t="s">
        <v>3568</v>
      </c>
      <c r="F2294" s="132" t="s">
        <v>3218</v>
      </c>
      <c r="G2294" s="133">
        <v>4000</v>
      </c>
      <c r="H2294" s="132">
        <v>2005</v>
      </c>
      <c r="I2294" s="134">
        <v>40725</v>
      </c>
      <c r="J2294" s="135"/>
    </row>
    <row r="2295" spans="1:10" ht="16.5" customHeight="1" x14ac:dyDescent="0.25">
      <c r="A2295" s="130" t="s">
        <v>9140</v>
      </c>
      <c r="B2295" s="131" t="str">
        <f t="shared" si="35"/>
        <v>15180 - Salt Storage Building (SB)</v>
      </c>
      <c r="C2295" s="132" t="s">
        <v>434</v>
      </c>
      <c r="D2295" s="132" t="s">
        <v>3342</v>
      </c>
      <c r="E2295" s="132" t="s">
        <v>3569</v>
      </c>
      <c r="F2295" s="132" t="s">
        <v>1098</v>
      </c>
      <c r="G2295" s="133">
        <v>4200</v>
      </c>
      <c r="H2295" s="132">
        <v>2007</v>
      </c>
      <c r="I2295" s="134">
        <v>40725</v>
      </c>
      <c r="J2295" s="135"/>
    </row>
    <row r="2296" spans="1:10" ht="16.5" customHeight="1" x14ac:dyDescent="0.25">
      <c r="A2296" s="130" t="s">
        <v>9141</v>
      </c>
      <c r="B2296" s="131" t="str">
        <f t="shared" si="35"/>
        <v>15181 - Storage Shed (SS)</v>
      </c>
      <c r="C2296" s="132" t="s">
        <v>434</v>
      </c>
      <c r="D2296" s="132" t="s">
        <v>3220</v>
      </c>
      <c r="E2296" s="132" t="s">
        <v>3570</v>
      </c>
      <c r="F2296" s="132" t="s">
        <v>3213</v>
      </c>
      <c r="G2296" s="133">
        <v>3500</v>
      </c>
      <c r="H2296" s="132">
        <v>2007</v>
      </c>
      <c r="I2296" s="134">
        <v>40725</v>
      </c>
      <c r="J2296" s="135"/>
    </row>
    <row r="2297" spans="1:10" ht="16.5" customHeight="1" x14ac:dyDescent="0.25">
      <c r="A2297" s="130" t="s">
        <v>9142</v>
      </c>
      <c r="B2297" s="131" t="str">
        <f t="shared" si="35"/>
        <v>15182 - Salt Storage Building (SB)</v>
      </c>
      <c r="C2297" s="132" t="s">
        <v>434</v>
      </c>
      <c r="D2297" s="132" t="s">
        <v>3342</v>
      </c>
      <c r="E2297" s="132" t="s">
        <v>3571</v>
      </c>
      <c r="F2297" s="132" t="s">
        <v>3276</v>
      </c>
      <c r="G2297" s="133">
        <v>2800</v>
      </c>
      <c r="H2297" s="132">
        <v>2007</v>
      </c>
      <c r="I2297" s="134">
        <v>40725</v>
      </c>
      <c r="J2297" s="135"/>
    </row>
    <row r="2298" spans="1:10" ht="16.5" customHeight="1" x14ac:dyDescent="0.25">
      <c r="A2298" s="130" t="s">
        <v>9143</v>
      </c>
      <c r="B2298" s="131" t="str">
        <f t="shared" si="35"/>
        <v>15183 - Salt Storage Building (SB)</v>
      </c>
      <c r="C2298" s="132" t="s">
        <v>434</v>
      </c>
      <c r="D2298" s="132" t="s">
        <v>3342</v>
      </c>
      <c r="E2298" s="132" t="s">
        <v>3572</v>
      </c>
      <c r="F2298" s="132" t="s">
        <v>576</v>
      </c>
      <c r="G2298" s="133">
        <v>8200</v>
      </c>
      <c r="H2298" s="132">
        <v>2007</v>
      </c>
      <c r="I2298" s="134">
        <v>40725</v>
      </c>
      <c r="J2298" s="135"/>
    </row>
    <row r="2299" spans="1:10" ht="16.5" customHeight="1" x14ac:dyDescent="0.25">
      <c r="A2299" s="130" t="s">
        <v>9144</v>
      </c>
      <c r="B2299" s="131" t="str">
        <f t="shared" si="35"/>
        <v>15184 - Buckhorn Salt Storage Building (SB)</v>
      </c>
      <c r="C2299" s="132" t="s">
        <v>434</v>
      </c>
      <c r="D2299" s="132" t="s">
        <v>3573</v>
      </c>
      <c r="E2299" s="132" t="s">
        <v>3574</v>
      </c>
      <c r="F2299" s="132" t="s">
        <v>3279</v>
      </c>
      <c r="G2299" s="133">
        <v>2000</v>
      </c>
      <c r="H2299" s="132">
        <v>2009</v>
      </c>
      <c r="I2299" s="134">
        <v>40725</v>
      </c>
      <c r="J2299" s="135"/>
    </row>
    <row r="2300" spans="1:10" ht="16.5" customHeight="1" x14ac:dyDescent="0.25">
      <c r="A2300" s="130" t="s">
        <v>9145</v>
      </c>
      <c r="B2300" s="131" t="str">
        <f t="shared" si="35"/>
        <v>15185 - Salt Storage Building (SB)</v>
      </c>
      <c r="C2300" s="132" t="s">
        <v>434</v>
      </c>
      <c r="D2300" s="132" t="s">
        <v>3342</v>
      </c>
      <c r="E2300" s="132" t="s">
        <v>3575</v>
      </c>
      <c r="F2300" s="132" t="s">
        <v>2897</v>
      </c>
      <c r="G2300" s="133">
        <v>2800</v>
      </c>
      <c r="H2300" s="132">
        <v>2008</v>
      </c>
      <c r="I2300" s="134">
        <v>40725</v>
      </c>
      <c r="J2300" s="135"/>
    </row>
    <row r="2301" spans="1:10" ht="16.5" customHeight="1" x14ac:dyDescent="0.25">
      <c r="A2301" s="130" t="s">
        <v>9146</v>
      </c>
      <c r="B2301" s="131" t="str">
        <f t="shared" si="35"/>
        <v>15186 - Westwater Salt Storage Building (SB)</v>
      </c>
      <c r="C2301" s="132" t="s">
        <v>434</v>
      </c>
      <c r="D2301" s="132" t="s">
        <v>3576</v>
      </c>
      <c r="E2301" s="132" t="s">
        <v>3577</v>
      </c>
      <c r="F2301" s="132" t="s">
        <v>2379</v>
      </c>
      <c r="G2301" s="133">
        <v>2000</v>
      </c>
      <c r="H2301" s="132">
        <v>2009</v>
      </c>
      <c r="I2301" s="134">
        <v>40725</v>
      </c>
      <c r="J2301" s="135"/>
    </row>
    <row r="2302" spans="1:10" ht="16.5" customHeight="1" x14ac:dyDescent="0.25">
      <c r="A2302" s="130" t="s">
        <v>9147</v>
      </c>
      <c r="B2302" s="131" t="str">
        <f t="shared" si="35"/>
        <v>15187 - Salt Storage Building (SB)</v>
      </c>
      <c r="C2302" s="132" t="s">
        <v>434</v>
      </c>
      <c r="D2302" s="132" t="s">
        <v>3342</v>
      </c>
      <c r="E2302" s="132" t="s">
        <v>3578</v>
      </c>
      <c r="F2302" s="132" t="s">
        <v>1327</v>
      </c>
      <c r="G2302" s="133">
        <v>4000</v>
      </c>
      <c r="H2302" s="132">
        <v>2010</v>
      </c>
      <c r="I2302" s="134">
        <v>40725</v>
      </c>
      <c r="J2302" s="135"/>
    </row>
    <row r="2303" spans="1:10" ht="16.5" customHeight="1" x14ac:dyDescent="0.25">
      <c r="A2303" s="130" t="s">
        <v>9148</v>
      </c>
      <c r="B2303" s="131" t="str">
        <f t="shared" si="35"/>
        <v>15188 - Salt Storage Building (SB)</v>
      </c>
      <c r="C2303" s="132" t="s">
        <v>434</v>
      </c>
      <c r="D2303" s="132" t="s">
        <v>3342</v>
      </c>
      <c r="E2303" s="132" t="s">
        <v>3579</v>
      </c>
      <c r="F2303" s="132" t="s">
        <v>1327</v>
      </c>
      <c r="G2303" s="133">
        <v>2400</v>
      </c>
      <c r="H2303" s="132">
        <v>2009</v>
      </c>
      <c r="I2303" s="134">
        <v>40725</v>
      </c>
      <c r="J2303" s="135"/>
    </row>
    <row r="2304" spans="1:10" ht="16.5" customHeight="1" x14ac:dyDescent="0.25">
      <c r="A2304" s="130" t="s">
        <v>9149</v>
      </c>
      <c r="B2304" s="131" t="str">
        <f t="shared" si="35"/>
        <v>15189 - (4 Bay) Equipment Storage Building (ESB)</v>
      </c>
      <c r="C2304" s="132" t="s">
        <v>434</v>
      </c>
      <c r="D2304" s="132" t="s">
        <v>3175</v>
      </c>
      <c r="E2304" s="132" t="s">
        <v>3580</v>
      </c>
      <c r="F2304" s="132" t="s">
        <v>381</v>
      </c>
      <c r="G2304" s="133">
        <v>4066</v>
      </c>
      <c r="H2304" s="132">
        <v>2009</v>
      </c>
      <c r="I2304" s="134">
        <v>40725</v>
      </c>
      <c r="J2304" s="135"/>
    </row>
    <row r="2305" spans="1:10" ht="16.5" customHeight="1" x14ac:dyDescent="0.25">
      <c r="A2305" s="130" t="s">
        <v>9150</v>
      </c>
      <c r="B2305" s="131" t="str">
        <f t="shared" si="35"/>
        <v>15190 - Salt Storage Building (SB)</v>
      </c>
      <c r="C2305" s="132" t="s">
        <v>434</v>
      </c>
      <c r="D2305" s="132" t="s">
        <v>3342</v>
      </c>
      <c r="E2305" s="132" t="s">
        <v>3581</v>
      </c>
      <c r="F2305" s="132" t="s">
        <v>285</v>
      </c>
      <c r="G2305" s="133">
        <v>2400</v>
      </c>
      <c r="H2305" s="132">
        <v>2008</v>
      </c>
      <c r="I2305" s="134">
        <v>40725</v>
      </c>
      <c r="J2305" s="135"/>
    </row>
    <row r="2306" spans="1:10" ht="16.5" customHeight="1" x14ac:dyDescent="0.25">
      <c r="A2306" s="130" t="s">
        <v>9151</v>
      </c>
      <c r="B2306" s="131" t="str">
        <f t="shared" si="35"/>
        <v>15191 - Salt Storage Building (SB)</v>
      </c>
      <c r="C2306" s="132" t="s">
        <v>434</v>
      </c>
      <c r="D2306" s="132" t="s">
        <v>3342</v>
      </c>
      <c r="E2306" s="132" t="s">
        <v>3582</v>
      </c>
      <c r="F2306" s="132" t="s">
        <v>3326</v>
      </c>
      <c r="G2306" s="133">
        <v>5000</v>
      </c>
      <c r="H2306" s="132">
        <v>2008</v>
      </c>
      <c r="I2306" s="134">
        <v>40725</v>
      </c>
      <c r="J2306" s="135"/>
    </row>
    <row r="2307" spans="1:10" ht="16.5" customHeight="1" x14ac:dyDescent="0.25">
      <c r="A2307" s="130" t="s">
        <v>9152</v>
      </c>
      <c r="B2307" s="131" t="str">
        <f t="shared" si="35"/>
        <v>15192 - Open Storage Building (OSB)</v>
      </c>
      <c r="C2307" s="132" t="s">
        <v>434</v>
      </c>
      <c r="D2307" s="132" t="s">
        <v>3194</v>
      </c>
      <c r="E2307" s="132" t="s">
        <v>3583</v>
      </c>
      <c r="F2307" s="132" t="s">
        <v>2597</v>
      </c>
      <c r="G2307" s="133">
        <v>3500</v>
      </c>
      <c r="H2307" s="132">
        <v>2009</v>
      </c>
      <c r="I2307" s="134">
        <v>40725</v>
      </c>
      <c r="J2307" s="135"/>
    </row>
    <row r="2308" spans="1:10" ht="16.5" customHeight="1" x14ac:dyDescent="0.25">
      <c r="A2308" s="130" t="s">
        <v>9153</v>
      </c>
      <c r="B2308" s="131" t="str">
        <f t="shared" ref="B2308:B2371" si="36">_xlfn.CONCAT(A2308," - ",D2308)</f>
        <v>15193 - Salt Storage Building (SB)</v>
      </c>
      <c r="C2308" s="132" t="s">
        <v>434</v>
      </c>
      <c r="D2308" s="132" t="s">
        <v>3342</v>
      </c>
      <c r="E2308" s="132" t="s">
        <v>3583</v>
      </c>
      <c r="F2308" s="132" t="s">
        <v>2597</v>
      </c>
      <c r="G2308" s="133">
        <v>4000</v>
      </c>
      <c r="H2308" s="132">
        <v>2009</v>
      </c>
      <c r="I2308" s="134">
        <v>40725</v>
      </c>
      <c r="J2308" s="135"/>
    </row>
    <row r="2309" spans="1:10" ht="16.5" customHeight="1" x14ac:dyDescent="0.25">
      <c r="A2309" s="130" t="s">
        <v>9154</v>
      </c>
      <c r="B2309" s="131" t="str">
        <f t="shared" si="36"/>
        <v>15320 - Tie Fork Rest Area</v>
      </c>
      <c r="C2309" s="132" t="s">
        <v>434</v>
      </c>
      <c r="D2309" s="132" t="s">
        <v>3584</v>
      </c>
      <c r="E2309" s="132" t="s">
        <v>3382</v>
      </c>
      <c r="F2309" s="132" t="s">
        <v>514</v>
      </c>
      <c r="G2309" s="133">
        <v>2489</v>
      </c>
      <c r="H2309" s="132">
        <v>2009</v>
      </c>
      <c r="I2309" s="134">
        <v>40725</v>
      </c>
      <c r="J2309" s="135"/>
    </row>
    <row r="2310" spans="1:10" ht="16.5" customHeight="1" x14ac:dyDescent="0.25">
      <c r="A2310" s="130" t="s">
        <v>9155</v>
      </c>
      <c r="B2310" s="131" t="str">
        <f t="shared" si="36"/>
        <v>15321 - Maintenance Station (MS)</v>
      </c>
      <c r="C2310" s="132" t="s">
        <v>434</v>
      </c>
      <c r="D2310" s="132" t="s">
        <v>3149</v>
      </c>
      <c r="E2310" s="132" t="s">
        <v>3585</v>
      </c>
      <c r="F2310" s="132" t="s">
        <v>576</v>
      </c>
      <c r="G2310" s="133">
        <v>9856</v>
      </c>
      <c r="H2310" s="132">
        <v>2006</v>
      </c>
      <c r="I2310" s="134">
        <v>40725</v>
      </c>
      <c r="J2310" s="135"/>
    </row>
    <row r="2311" spans="1:10" ht="16.5" customHeight="1" x14ac:dyDescent="0.25">
      <c r="A2311" s="130" t="s">
        <v>9156</v>
      </c>
      <c r="B2311" s="131" t="str">
        <f t="shared" si="36"/>
        <v>15569 - Storage Shed (SS)</v>
      </c>
      <c r="C2311" s="132" t="s">
        <v>434</v>
      </c>
      <c r="D2311" s="132" t="s">
        <v>3220</v>
      </c>
      <c r="E2311" s="132" t="s">
        <v>3586</v>
      </c>
      <c r="F2311" s="132" t="s">
        <v>2897</v>
      </c>
      <c r="G2311" s="133">
        <v>1000</v>
      </c>
      <c r="H2311" s="132">
        <v>2012</v>
      </c>
      <c r="I2311" s="134">
        <v>41074</v>
      </c>
      <c r="J2311" s="135"/>
    </row>
    <row r="2312" spans="1:10" ht="16.5" customHeight="1" x14ac:dyDescent="0.25">
      <c r="A2312" s="130" t="s">
        <v>9157</v>
      </c>
      <c r="B2312" s="131" t="str">
        <f t="shared" si="36"/>
        <v>15570 - Salt Storage Building (SB)</v>
      </c>
      <c r="C2312" s="132" t="s">
        <v>434</v>
      </c>
      <c r="D2312" s="132" t="s">
        <v>3342</v>
      </c>
      <c r="E2312" s="132" t="s">
        <v>3587</v>
      </c>
      <c r="F2312" s="132" t="s">
        <v>983</v>
      </c>
      <c r="G2312" s="133">
        <v>2400</v>
      </c>
      <c r="H2312" s="132">
        <v>2011</v>
      </c>
      <c r="I2312" s="134">
        <v>41074</v>
      </c>
      <c r="J2312" s="135"/>
    </row>
    <row r="2313" spans="1:10" ht="16.5" customHeight="1" x14ac:dyDescent="0.25">
      <c r="A2313" s="130" t="s">
        <v>9158</v>
      </c>
      <c r="B2313" s="131" t="str">
        <f t="shared" si="36"/>
        <v>15571 - Salt Storage Building (SB)</v>
      </c>
      <c r="C2313" s="132" t="s">
        <v>434</v>
      </c>
      <c r="D2313" s="132" t="s">
        <v>3342</v>
      </c>
      <c r="E2313" s="132" t="s">
        <v>3588</v>
      </c>
      <c r="F2313" s="132" t="s">
        <v>1614</v>
      </c>
      <c r="G2313" s="133">
        <v>2400</v>
      </c>
      <c r="H2313" s="132">
        <v>2012</v>
      </c>
      <c r="I2313" s="134">
        <v>41074</v>
      </c>
      <c r="J2313" s="135"/>
    </row>
    <row r="2314" spans="1:10" ht="16.5" customHeight="1" x14ac:dyDescent="0.25">
      <c r="A2314" s="130" t="s">
        <v>9159</v>
      </c>
      <c r="B2314" s="131" t="str">
        <f t="shared" si="36"/>
        <v>15573 - Salt Storage Building (SB)</v>
      </c>
      <c r="C2314" s="132" t="s">
        <v>434</v>
      </c>
      <c r="D2314" s="132" t="s">
        <v>3342</v>
      </c>
      <c r="E2314" s="132" t="s">
        <v>3589</v>
      </c>
      <c r="F2314" s="132" t="s">
        <v>1226</v>
      </c>
      <c r="G2314" s="133">
        <v>3000</v>
      </c>
      <c r="H2314" s="132">
        <v>2011</v>
      </c>
      <c r="I2314" s="134">
        <v>41074</v>
      </c>
      <c r="J2314" s="135"/>
    </row>
    <row r="2315" spans="1:10" ht="16.5" customHeight="1" x14ac:dyDescent="0.25">
      <c r="A2315" s="130" t="s">
        <v>9160</v>
      </c>
      <c r="B2315" s="131" t="str">
        <f t="shared" si="36"/>
        <v>15575 - Salt Storage Building (SB)</v>
      </c>
      <c r="C2315" s="132" t="s">
        <v>434</v>
      </c>
      <c r="D2315" s="132" t="s">
        <v>3342</v>
      </c>
      <c r="E2315" s="132" t="s">
        <v>3590</v>
      </c>
      <c r="F2315" s="132" t="s">
        <v>2577</v>
      </c>
      <c r="G2315" s="133">
        <v>3600</v>
      </c>
      <c r="H2315" s="132">
        <v>2011</v>
      </c>
      <c r="I2315" s="134">
        <v>41074</v>
      </c>
      <c r="J2315" s="135"/>
    </row>
    <row r="2316" spans="1:10" ht="16.5" customHeight="1" x14ac:dyDescent="0.25">
      <c r="A2316" s="130" t="s">
        <v>9161</v>
      </c>
      <c r="B2316" s="131" t="str">
        <f t="shared" si="36"/>
        <v>15576 - (1 Bay) Equipment Storage Building (ESB)</v>
      </c>
      <c r="C2316" s="132" t="s">
        <v>434</v>
      </c>
      <c r="D2316" s="132" t="s">
        <v>3591</v>
      </c>
      <c r="E2316" s="132" t="s">
        <v>3592</v>
      </c>
      <c r="F2316" s="132" t="s">
        <v>307</v>
      </c>
      <c r="G2316" s="133">
        <v>1000</v>
      </c>
      <c r="H2316" s="132">
        <v>2012</v>
      </c>
      <c r="I2316" s="134">
        <v>41074</v>
      </c>
      <c r="J2316" s="135"/>
    </row>
    <row r="2317" spans="1:10" ht="16.5" customHeight="1" x14ac:dyDescent="0.25">
      <c r="A2317" s="130" t="s">
        <v>9162</v>
      </c>
      <c r="B2317" s="131" t="str">
        <f t="shared" si="36"/>
        <v>15577 - Salt Storage Building (SB)</v>
      </c>
      <c r="C2317" s="132" t="s">
        <v>434</v>
      </c>
      <c r="D2317" s="132" t="s">
        <v>3342</v>
      </c>
      <c r="E2317" s="132" t="s">
        <v>3593</v>
      </c>
      <c r="F2317" s="132" t="s">
        <v>3177</v>
      </c>
      <c r="G2317" s="133">
        <v>3000</v>
      </c>
      <c r="H2317" s="132">
        <v>2011</v>
      </c>
      <c r="I2317" s="134">
        <v>41074</v>
      </c>
      <c r="J2317" s="135"/>
    </row>
    <row r="2318" spans="1:10" ht="16.5" customHeight="1" x14ac:dyDescent="0.25">
      <c r="A2318" s="130" t="s">
        <v>9163</v>
      </c>
      <c r="B2318" s="131" t="str">
        <f t="shared" si="36"/>
        <v>15578 - Salt Storage Building (SB)</v>
      </c>
      <c r="C2318" s="132" t="s">
        <v>434</v>
      </c>
      <c r="D2318" s="132" t="s">
        <v>3342</v>
      </c>
      <c r="E2318" s="132" t="s">
        <v>3594</v>
      </c>
      <c r="F2318" s="132" t="s">
        <v>373</v>
      </c>
      <c r="G2318" s="133">
        <v>3380</v>
      </c>
      <c r="H2318" s="132">
        <v>2012</v>
      </c>
      <c r="I2318" s="134">
        <v>41074</v>
      </c>
      <c r="J2318" s="135"/>
    </row>
    <row r="2319" spans="1:10" ht="16.5" customHeight="1" x14ac:dyDescent="0.25">
      <c r="A2319" s="130" t="s">
        <v>9164</v>
      </c>
      <c r="B2319" s="131" t="str">
        <f t="shared" si="36"/>
        <v>15579 - Open Storage Building (OSB)</v>
      </c>
      <c r="C2319" s="132" t="s">
        <v>434</v>
      </c>
      <c r="D2319" s="132" t="s">
        <v>3194</v>
      </c>
      <c r="E2319" s="132" t="s">
        <v>3595</v>
      </c>
      <c r="F2319" s="132" t="s">
        <v>504</v>
      </c>
      <c r="G2319" s="133">
        <v>2530</v>
      </c>
      <c r="H2319" s="132">
        <v>2012</v>
      </c>
      <c r="I2319" s="134">
        <v>41074</v>
      </c>
      <c r="J2319" s="135"/>
    </row>
    <row r="2320" spans="1:10" ht="16.5" customHeight="1" x14ac:dyDescent="0.25">
      <c r="A2320" s="130" t="s">
        <v>9165</v>
      </c>
      <c r="B2320" s="131" t="str">
        <f t="shared" si="36"/>
        <v>15580 - Maintenance Station (MS)</v>
      </c>
      <c r="C2320" s="132" t="s">
        <v>434</v>
      </c>
      <c r="D2320" s="132" t="s">
        <v>3149</v>
      </c>
      <c r="E2320" s="132" t="s">
        <v>3227</v>
      </c>
      <c r="F2320" s="132" t="s">
        <v>3228</v>
      </c>
      <c r="G2320" s="133">
        <v>9500</v>
      </c>
      <c r="H2320" s="132">
        <v>2012</v>
      </c>
      <c r="I2320" s="134">
        <v>41074</v>
      </c>
      <c r="J2320" s="135"/>
    </row>
    <row r="2321" spans="1:10" ht="16.5" customHeight="1" x14ac:dyDescent="0.25">
      <c r="A2321" s="130" t="s">
        <v>9166</v>
      </c>
      <c r="B2321" s="131" t="str">
        <f t="shared" si="36"/>
        <v>15581 - Salt Storage Building (SB)</v>
      </c>
      <c r="C2321" s="132" t="s">
        <v>434</v>
      </c>
      <c r="D2321" s="132" t="s">
        <v>3342</v>
      </c>
      <c r="E2321" s="132" t="s">
        <v>3596</v>
      </c>
      <c r="F2321" s="132" t="s">
        <v>380</v>
      </c>
      <c r="G2321" s="133">
        <v>2400</v>
      </c>
      <c r="H2321" s="132">
        <v>2011</v>
      </c>
      <c r="I2321" s="134">
        <v>41074</v>
      </c>
      <c r="J2321" s="135"/>
    </row>
    <row r="2322" spans="1:10" ht="16.5" customHeight="1" x14ac:dyDescent="0.25">
      <c r="A2322" s="130" t="s">
        <v>9167</v>
      </c>
      <c r="B2322" s="131" t="str">
        <f t="shared" si="36"/>
        <v>15721 - Maintenance Station (MS)</v>
      </c>
      <c r="C2322" s="132" t="s">
        <v>434</v>
      </c>
      <c r="D2322" s="132" t="s">
        <v>3149</v>
      </c>
      <c r="E2322" s="132" t="s">
        <v>3597</v>
      </c>
      <c r="F2322" s="132" t="s">
        <v>2318</v>
      </c>
      <c r="G2322" s="133">
        <v>14977</v>
      </c>
      <c r="H2322" s="132">
        <v>2013</v>
      </c>
      <c r="I2322" s="134">
        <v>41091</v>
      </c>
      <c r="J2322" s="135"/>
    </row>
    <row r="2323" spans="1:10" ht="16.5" customHeight="1" x14ac:dyDescent="0.25">
      <c r="A2323" s="130" t="s">
        <v>9168</v>
      </c>
      <c r="B2323" s="131" t="str">
        <f t="shared" si="36"/>
        <v>15836 - Maintenance Station (MS)</v>
      </c>
      <c r="C2323" s="132" t="s">
        <v>434</v>
      </c>
      <c r="D2323" s="132" t="s">
        <v>3149</v>
      </c>
      <c r="E2323" s="132" t="s">
        <v>3598</v>
      </c>
      <c r="F2323" s="132" t="s">
        <v>3599</v>
      </c>
      <c r="G2323" s="133">
        <v>14000</v>
      </c>
      <c r="H2323" s="132">
        <v>2014</v>
      </c>
      <c r="I2323" s="134">
        <v>41091</v>
      </c>
      <c r="J2323" s="135"/>
    </row>
    <row r="2324" spans="1:10" ht="16.5" customHeight="1" x14ac:dyDescent="0.25">
      <c r="A2324" s="130" t="s">
        <v>9169</v>
      </c>
      <c r="B2324" s="131" t="str">
        <f t="shared" si="36"/>
        <v>15878 - Material Lab (Mobile)</v>
      </c>
      <c r="C2324" s="132" t="s">
        <v>434</v>
      </c>
      <c r="D2324" s="132" t="s">
        <v>3600</v>
      </c>
      <c r="E2324" s="132" t="s">
        <v>3601</v>
      </c>
      <c r="F2324" s="132" t="s">
        <v>298</v>
      </c>
      <c r="G2324" s="133">
        <v>1720</v>
      </c>
      <c r="H2324" s="132">
        <v>2014</v>
      </c>
      <c r="I2324" s="134">
        <v>41907</v>
      </c>
      <c r="J2324" s="135"/>
    </row>
    <row r="2325" spans="1:10" ht="16.5" customHeight="1" x14ac:dyDescent="0.25">
      <c r="A2325" s="130" t="s">
        <v>9170</v>
      </c>
      <c r="B2325" s="131" t="str">
        <f t="shared" si="36"/>
        <v>15881 - Storage Shed (SS)</v>
      </c>
      <c r="C2325" s="132" t="s">
        <v>434</v>
      </c>
      <c r="D2325" s="132" t="s">
        <v>3220</v>
      </c>
      <c r="E2325" s="132" t="s">
        <v>3602</v>
      </c>
      <c r="F2325" s="132" t="s">
        <v>1074</v>
      </c>
      <c r="G2325" s="133">
        <v>1400</v>
      </c>
      <c r="H2325" s="132">
        <v>1985</v>
      </c>
      <c r="I2325" s="134">
        <v>41429</v>
      </c>
      <c r="J2325" s="135"/>
    </row>
    <row r="2326" spans="1:10" ht="16.5" customHeight="1" x14ac:dyDescent="0.25">
      <c r="A2326" s="130" t="s">
        <v>9171</v>
      </c>
      <c r="B2326" s="131" t="str">
        <f t="shared" si="36"/>
        <v>15882 - Equipment Storage Building (ESB)</v>
      </c>
      <c r="C2326" s="132" t="s">
        <v>434</v>
      </c>
      <c r="D2326" s="132" t="s">
        <v>3159</v>
      </c>
      <c r="E2326" s="132" t="s">
        <v>3603</v>
      </c>
      <c r="F2326" s="132" t="s">
        <v>3397</v>
      </c>
      <c r="G2326" s="133">
        <v>700</v>
      </c>
      <c r="H2326" s="132">
        <v>1998</v>
      </c>
      <c r="I2326" s="134">
        <v>41429</v>
      </c>
      <c r="J2326" s="135"/>
    </row>
    <row r="2327" spans="1:10" ht="16.5" customHeight="1" x14ac:dyDescent="0.25">
      <c r="A2327" s="130" t="s">
        <v>9172</v>
      </c>
      <c r="B2327" s="131" t="str">
        <f t="shared" si="36"/>
        <v>15884 - Paint Shop</v>
      </c>
      <c r="C2327" s="132" t="s">
        <v>434</v>
      </c>
      <c r="D2327" s="132" t="s">
        <v>683</v>
      </c>
      <c r="E2327" s="132" t="s">
        <v>3604</v>
      </c>
      <c r="F2327" s="132" t="s">
        <v>374</v>
      </c>
      <c r="G2327" s="133">
        <v>6400</v>
      </c>
      <c r="H2327" s="132">
        <v>2011</v>
      </c>
      <c r="I2327" s="134">
        <v>41429</v>
      </c>
      <c r="J2327" s="135"/>
    </row>
    <row r="2328" spans="1:10" ht="16.5" customHeight="1" x14ac:dyDescent="0.25">
      <c r="A2328" s="130" t="s">
        <v>9173</v>
      </c>
      <c r="B2328" s="131" t="str">
        <f t="shared" si="36"/>
        <v>15885 - Inspection Building</v>
      </c>
      <c r="C2328" s="132" t="s">
        <v>434</v>
      </c>
      <c r="D2328" s="132" t="s">
        <v>3605</v>
      </c>
      <c r="E2328" s="132" t="s">
        <v>3606</v>
      </c>
      <c r="F2328" s="132" t="s">
        <v>2230</v>
      </c>
      <c r="G2328" s="133">
        <v>4100</v>
      </c>
      <c r="H2328" s="132">
        <v>2013</v>
      </c>
      <c r="I2328" s="134">
        <v>41429</v>
      </c>
      <c r="J2328" s="135"/>
    </row>
    <row r="2329" spans="1:10" ht="16.5" customHeight="1" x14ac:dyDescent="0.25">
      <c r="A2329" s="130" t="s">
        <v>9174</v>
      </c>
      <c r="B2329" s="131" t="str">
        <f t="shared" si="36"/>
        <v>15887 - Wendover Picnic Shelter (3) (EB)</v>
      </c>
      <c r="C2329" s="132" t="s">
        <v>434</v>
      </c>
      <c r="D2329" s="132" t="s">
        <v>3607</v>
      </c>
      <c r="E2329" s="132" t="s">
        <v>3608</v>
      </c>
      <c r="F2329" s="132" t="s">
        <v>3609</v>
      </c>
      <c r="G2329" s="133">
        <v>5217</v>
      </c>
      <c r="H2329" s="132">
        <v>1974</v>
      </c>
      <c r="I2329" s="134">
        <v>41429</v>
      </c>
      <c r="J2329" s="135"/>
    </row>
    <row r="2330" spans="1:10" ht="16.5" customHeight="1" x14ac:dyDescent="0.25">
      <c r="A2330" s="130" t="s">
        <v>9175</v>
      </c>
      <c r="B2330" s="131" t="str">
        <f t="shared" si="36"/>
        <v>15888 - Wendover Picnic Shelter (3) (WB)</v>
      </c>
      <c r="C2330" s="132" t="s">
        <v>434</v>
      </c>
      <c r="D2330" s="132" t="s">
        <v>3610</v>
      </c>
      <c r="E2330" s="132" t="s">
        <v>3611</v>
      </c>
      <c r="F2330" s="132" t="s">
        <v>3609</v>
      </c>
      <c r="G2330" s="133">
        <v>4800</v>
      </c>
      <c r="H2330" s="132">
        <v>1974</v>
      </c>
      <c r="I2330" s="134">
        <v>41429</v>
      </c>
      <c r="J2330" s="135"/>
    </row>
    <row r="2331" spans="1:10" ht="16.5" customHeight="1" x14ac:dyDescent="0.25">
      <c r="A2331" s="130" t="s">
        <v>9176</v>
      </c>
      <c r="B2331" s="131" t="str">
        <f t="shared" si="36"/>
        <v>15889 - Picnic Shelter (4)</v>
      </c>
      <c r="C2331" s="132" t="s">
        <v>434</v>
      </c>
      <c r="D2331" s="132" t="s">
        <v>3612</v>
      </c>
      <c r="E2331" s="132" t="s">
        <v>3613</v>
      </c>
      <c r="F2331" s="132" t="s">
        <v>3256</v>
      </c>
      <c r="G2331" s="133">
        <v>990</v>
      </c>
      <c r="H2331" s="132">
        <v>1973</v>
      </c>
      <c r="I2331" s="134">
        <v>41429</v>
      </c>
      <c r="J2331" s="135"/>
    </row>
    <row r="2332" spans="1:10" ht="16.5" customHeight="1" x14ac:dyDescent="0.25">
      <c r="A2332" s="130" t="s">
        <v>9177</v>
      </c>
      <c r="B2332" s="131" t="str">
        <f t="shared" si="36"/>
        <v>15890 - Caretaker Residence (Kane Springs)</v>
      </c>
      <c r="C2332" s="132" t="s">
        <v>434</v>
      </c>
      <c r="D2332" s="132" t="s">
        <v>3614</v>
      </c>
      <c r="E2332" s="132" t="s">
        <v>3615</v>
      </c>
      <c r="F2332" s="132" t="s">
        <v>3616</v>
      </c>
      <c r="G2332" s="133">
        <v>1400</v>
      </c>
      <c r="H2332" s="132">
        <v>1997</v>
      </c>
      <c r="I2332" s="134">
        <v>41430</v>
      </c>
      <c r="J2332" s="135"/>
    </row>
    <row r="2333" spans="1:10" ht="16.5" customHeight="1" x14ac:dyDescent="0.25">
      <c r="A2333" s="130" t="s">
        <v>9178</v>
      </c>
      <c r="B2333" s="131" t="str">
        <f t="shared" si="36"/>
        <v>15891 - (4 Bay) Equipment Storage Building (ESB)</v>
      </c>
      <c r="C2333" s="132" t="s">
        <v>434</v>
      </c>
      <c r="D2333" s="132" t="s">
        <v>3175</v>
      </c>
      <c r="E2333" s="132" t="s">
        <v>3617</v>
      </c>
      <c r="F2333" s="132" t="s">
        <v>3218</v>
      </c>
      <c r="G2333" s="133">
        <v>3904</v>
      </c>
      <c r="H2333" s="132">
        <v>2014</v>
      </c>
      <c r="I2333" s="134">
        <v>41431</v>
      </c>
      <c r="J2333" s="135"/>
    </row>
    <row r="2334" spans="1:10" ht="16.5" customHeight="1" x14ac:dyDescent="0.25">
      <c r="A2334" s="130" t="s">
        <v>9179</v>
      </c>
      <c r="B2334" s="131" t="str">
        <f t="shared" si="36"/>
        <v>15892 - Equipment Storage Building (ESB)</v>
      </c>
      <c r="C2334" s="132" t="s">
        <v>434</v>
      </c>
      <c r="D2334" s="132" t="s">
        <v>3159</v>
      </c>
      <c r="E2334" s="132" t="s">
        <v>3618</v>
      </c>
      <c r="F2334" s="132" t="s">
        <v>315</v>
      </c>
      <c r="G2334" s="133">
        <v>1920</v>
      </c>
      <c r="H2334" s="132">
        <v>2014</v>
      </c>
      <c r="I2334" s="134">
        <v>41431</v>
      </c>
      <c r="J2334" s="135"/>
    </row>
    <row r="2335" spans="1:10" ht="16.5" customHeight="1" x14ac:dyDescent="0.25">
      <c r="A2335" s="130" t="s">
        <v>9180</v>
      </c>
      <c r="B2335" s="131" t="str">
        <f t="shared" si="36"/>
        <v>15893 - Equipment Storage Building (ESB)</v>
      </c>
      <c r="C2335" s="132" t="s">
        <v>434</v>
      </c>
      <c r="D2335" s="132" t="s">
        <v>3159</v>
      </c>
      <c r="E2335" s="132" t="s">
        <v>3619</v>
      </c>
      <c r="F2335" s="132" t="s">
        <v>3184</v>
      </c>
      <c r="G2335" s="133">
        <v>2000</v>
      </c>
      <c r="H2335" s="132">
        <v>2014</v>
      </c>
      <c r="I2335" s="134">
        <v>41431</v>
      </c>
      <c r="J2335" s="135"/>
    </row>
    <row r="2336" spans="1:10" ht="16.5" customHeight="1" x14ac:dyDescent="0.25">
      <c r="A2336" s="130" t="s">
        <v>9181</v>
      </c>
      <c r="B2336" s="131" t="str">
        <f t="shared" si="36"/>
        <v>15897 - Storage Shed (SS)</v>
      </c>
      <c r="C2336" s="132" t="s">
        <v>434</v>
      </c>
      <c r="D2336" s="132" t="s">
        <v>3220</v>
      </c>
      <c r="E2336" s="132" t="s">
        <v>3155</v>
      </c>
      <c r="F2336" s="132" t="s">
        <v>374</v>
      </c>
      <c r="G2336" s="133">
        <v>2400</v>
      </c>
      <c r="H2336" s="132">
        <v>2014</v>
      </c>
      <c r="I2336" s="134">
        <v>41431</v>
      </c>
      <c r="J2336" s="135"/>
    </row>
    <row r="2337" spans="1:10" ht="16.5" customHeight="1" x14ac:dyDescent="0.25">
      <c r="A2337" s="130" t="s">
        <v>9182</v>
      </c>
      <c r="B2337" s="131" t="str">
        <f t="shared" si="36"/>
        <v>15899 - (4 Bay)Equipment Storage Building (ESB)</v>
      </c>
      <c r="C2337" s="132" t="s">
        <v>434</v>
      </c>
      <c r="D2337" s="132" t="s">
        <v>3620</v>
      </c>
      <c r="E2337" s="132" t="s">
        <v>3621</v>
      </c>
      <c r="F2337" s="132" t="s">
        <v>1327</v>
      </c>
      <c r="G2337" s="133">
        <v>3744</v>
      </c>
      <c r="H2337" s="132">
        <v>2014</v>
      </c>
      <c r="I2337" s="134">
        <v>41431</v>
      </c>
      <c r="J2337" s="135"/>
    </row>
    <row r="2338" spans="1:10" ht="16.5" customHeight="1" x14ac:dyDescent="0.25">
      <c r="A2338" s="130" t="s">
        <v>9183</v>
      </c>
      <c r="B2338" s="131" t="str">
        <f t="shared" si="36"/>
        <v>15900 - Picnic Shelter</v>
      </c>
      <c r="C2338" s="132" t="s">
        <v>434</v>
      </c>
      <c r="D2338" s="132" t="s">
        <v>3280</v>
      </c>
      <c r="E2338" s="132" t="s">
        <v>3622</v>
      </c>
      <c r="F2338" s="132" t="s">
        <v>3233</v>
      </c>
      <c r="G2338" s="133">
        <v>280</v>
      </c>
      <c r="H2338" s="132">
        <v>1973</v>
      </c>
      <c r="I2338" s="134">
        <v>41431</v>
      </c>
      <c r="J2338" s="135"/>
    </row>
    <row r="2339" spans="1:10" ht="16.5" customHeight="1" x14ac:dyDescent="0.25">
      <c r="A2339" s="130" t="s">
        <v>9184</v>
      </c>
      <c r="B2339" s="131" t="str">
        <f t="shared" si="36"/>
        <v>16040 - Storage Shed (SS)</v>
      </c>
      <c r="C2339" s="132" t="s">
        <v>434</v>
      </c>
      <c r="D2339" s="132" t="s">
        <v>3220</v>
      </c>
      <c r="E2339" s="132" t="s">
        <v>1735</v>
      </c>
      <c r="F2339" s="132" t="s">
        <v>1166</v>
      </c>
      <c r="G2339" s="133">
        <v>3590</v>
      </c>
      <c r="H2339" s="132">
        <v>2010</v>
      </c>
      <c r="I2339" s="134">
        <v>40725</v>
      </c>
      <c r="J2339" s="135"/>
    </row>
    <row r="2340" spans="1:10" ht="16.5" customHeight="1" x14ac:dyDescent="0.25">
      <c r="A2340" s="130" t="s">
        <v>9185</v>
      </c>
      <c r="B2340" s="131" t="str">
        <f t="shared" si="36"/>
        <v>16048 - Open Storage Building (OSB)</v>
      </c>
      <c r="C2340" s="132" t="s">
        <v>434</v>
      </c>
      <c r="D2340" s="132" t="s">
        <v>3194</v>
      </c>
      <c r="E2340" s="132" t="s">
        <v>3623</v>
      </c>
      <c r="F2340" s="132" t="s">
        <v>3341</v>
      </c>
      <c r="G2340" s="133">
        <v>1875</v>
      </c>
      <c r="H2340" s="132">
        <v>2010</v>
      </c>
      <c r="I2340" s="134">
        <v>40725</v>
      </c>
      <c r="J2340" s="135"/>
    </row>
    <row r="2341" spans="1:10" ht="16.5" customHeight="1" x14ac:dyDescent="0.25">
      <c r="A2341" s="130" t="s">
        <v>9186</v>
      </c>
      <c r="B2341" s="131" t="str">
        <f t="shared" si="36"/>
        <v>16049 - Salt Storage Building (SB)</v>
      </c>
      <c r="C2341" s="132" t="s">
        <v>434</v>
      </c>
      <c r="D2341" s="132" t="s">
        <v>3342</v>
      </c>
      <c r="E2341" s="132" t="s">
        <v>3624</v>
      </c>
      <c r="F2341" s="132" t="s">
        <v>3225</v>
      </c>
      <c r="G2341" s="133">
        <v>3600</v>
      </c>
      <c r="H2341" s="132">
        <v>2010</v>
      </c>
      <c r="I2341" s="134">
        <v>40725</v>
      </c>
      <c r="J2341" s="135"/>
    </row>
    <row r="2342" spans="1:10" ht="16.5" customHeight="1" x14ac:dyDescent="0.25">
      <c r="A2342" s="130" t="s">
        <v>9187</v>
      </c>
      <c r="B2342" s="131" t="str">
        <f t="shared" si="36"/>
        <v>16050 - Maintenance Station (MS)</v>
      </c>
      <c r="C2342" s="132" t="s">
        <v>434</v>
      </c>
      <c r="D2342" s="132" t="s">
        <v>3149</v>
      </c>
      <c r="E2342" s="132" t="s">
        <v>3625</v>
      </c>
      <c r="F2342" s="132" t="s">
        <v>3626</v>
      </c>
      <c r="G2342" s="133">
        <v>15333</v>
      </c>
      <c r="H2342" s="132">
        <v>2009</v>
      </c>
      <c r="I2342" s="134">
        <v>40725</v>
      </c>
      <c r="J2342" s="135"/>
    </row>
    <row r="2343" spans="1:10" ht="16.5" customHeight="1" x14ac:dyDescent="0.25">
      <c r="A2343" s="130" t="s">
        <v>9188</v>
      </c>
      <c r="B2343" s="131" t="str">
        <f t="shared" si="36"/>
        <v>16051 - Salt Storage Building (SB)</v>
      </c>
      <c r="C2343" s="132" t="s">
        <v>434</v>
      </c>
      <c r="D2343" s="132" t="s">
        <v>3342</v>
      </c>
      <c r="E2343" s="132" t="s">
        <v>3627</v>
      </c>
      <c r="F2343" s="132" t="s">
        <v>357</v>
      </c>
      <c r="G2343" s="133">
        <v>4000</v>
      </c>
      <c r="H2343" s="132">
        <v>2009</v>
      </c>
      <c r="I2343" s="134">
        <v>40725</v>
      </c>
      <c r="J2343" s="135"/>
    </row>
    <row r="2344" spans="1:10" ht="16.5" customHeight="1" x14ac:dyDescent="0.25">
      <c r="A2344" s="130" t="s">
        <v>9189</v>
      </c>
      <c r="B2344" s="131" t="str">
        <f t="shared" si="36"/>
        <v>16052 - (3 Bay) Equipment Storage Building (ESB)</v>
      </c>
      <c r="C2344" s="132" t="s">
        <v>434</v>
      </c>
      <c r="D2344" s="132" t="s">
        <v>3400</v>
      </c>
      <c r="E2344" s="132" t="s">
        <v>3628</v>
      </c>
      <c r="F2344" s="132" t="s">
        <v>1327</v>
      </c>
      <c r="G2344" s="133">
        <v>2484</v>
      </c>
      <c r="H2344" s="132">
        <v>2000</v>
      </c>
      <c r="I2344" s="134">
        <v>40725</v>
      </c>
      <c r="J2344" s="135"/>
    </row>
    <row r="2345" spans="1:10" ht="16.5" customHeight="1" x14ac:dyDescent="0.25">
      <c r="A2345" s="130" t="s">
        <v>9190</v>
      </c>
      <c r="B2345" s="131" t="str">
        <f t="shared" si="36"/>
        <v>16053 - Open Storage Building (OSB)</v>
      </c>
      <c r="C2345" s="132" t="s">
        <v>434</v>
      </c>
      <c r="D2345" s="132" t="s">
        <v>3194</v>
      </c>
      <c r="E2345" s="132" t="s">
        <v>3629</v>
      </c>
      <c r="F2345" s="132" t="s">
        <v>3162</v>
      </c>
      <c r="G2345" s="133">
        <v>4560</v>
      </c>
      <c r="H2345" s="132">
        <v>2009</v>
      </c>
      <c r="I2345" s="134">
        <v>40725</v>
      </c>
      <c r="J2345" s="135"/>
    </row>
    <row r="2346" spans="1:10" ht="16.5" customHeight="1" x14ac:dyDescent="0.25">
      <c r="A2346" s="130" t="s">
        <v>9191</v>
      </c>
      <c r="B2346" s="131" t="str">
        <f t="shared" si="36"/>
        <v>16054 - Salt Storage Building (SB)</v>
      </c>
      <c r="C2346" s="132" t="s">
        <v>434</v>
      </c>
      <c r="D2346" s="132" t="s">
        <v>3342</v>
      </c>
      <c r="E2346" s="132" t="s">
        <v>3630</v>
      </c>
      <c r="F2346" s="132" t="s">
        <v>3184</v>
      </c>
      <c r="G2346" s="133">
        <v>1600</v>
      </c>
      <c r="H2346" s="132">
        <v>2009</v>
      </c>
      <c r="I2346" s="134">
        <v>40725</v>
      </c>
      <c r="J2346" s="135"/>
    </row>
    <row r="2347" spans="1:10" ht="16.5" customHeight="1" x14ac:dyDescent="0.25">
      <c r="A2347" s="130" t="s">
        <v>9192</v>
      </c>
      <c r="B2347" s="131" t="str">
        <f t="shared" si="36"/>
        <v>16055 - Maintenance Station (MS)</v>
      </c>
      <c r="C2347" s="132" t="s">
        <v>434</v>
      </c>
      <c r="D2347" s="132" t="s">
        <v>3149</v>
      </c>
      <c r="E2347" s="132" t="s">
        <v>3631</v>
      </c>
      <c r="F2347" s="132" t="s">
        <v>1142</v>
      </c>
      <c r="G2347" s="133">
        <v>4600</v>
      </c>
      <c r="H2347" s="132">
        <v>2009</v>
      </c>
      <c r="I2347" s="134">
        <v>40725</v>
      </c>
      <c r="J2347" s="135"/>
    </row>
    <row r="2348" spans="1:10" ht="16.5" customHeight="1" x14ac:dyDescent="0.25">
      <c r="A2348" s="130" t="s">
        <v>9193</v>
      </c>
      <c r="B2348" s="131" t="str">
        <f t="shared" si="36"/>
        <v>16056 - Beryl Junction Satellite Salt Storage Building (SB)</v>
      </c>
      <c r="C2348" s="132" t="s">
        <v>434</v>
      </c>
      <c r="D2348" s="132" t="s">
        <v>3632</v>
      </c>
      <c r="E2348" s="132" t="s">
        <v>3633</v>
      </c>
      <c r="F2348" s="132" t="s">
        <v>315</v>
      </c>
      <c r="G2348" s="133">
        <v>1600</v>
      </c>
      <c r="H2348" s="132">
        <v>2010</v>
      </c>
      <c r="I2348" s="134">
        <v>40725</v>
      </c>
      <c r="J2348" s="135"/>
    </row>
    <row r="2349" spans="1:10" ht="16.5" customHeight="1" x14ac:dyDescent="0.25">
      <c r="A2349" s="130" t="s">
        <v>9194</v>
      </c>
      <c r="B2349" s="131" t="str">
        <f t="shared" si="36"/>
        <v>16057 - Equipment Repair Shop (RS)</v>
      </c>
      <c r="C2349" s="132" t="s">
        <v>434</v>
      </c>
      <c r="D2349" s="132" t="s">
        <v>3154</v>
      </c>
      <c r="E2349" s="132" t="s">
        <v>3634</v>
      </c>
      <c r="F2349" s="132" t="s">
        <v>288</v>
      </c>
      <c r="G2349" s="133">
        <v>3000</v>
      </c>
      <c r="H2349" s="132">
        <v>2014</v>
      </c>
      <c r="I2349" s="134">
        <v>40725</v>
      </c>
      <c r="J2349" s="135"/>
    </row>
    <row r="2350" spans="1:10" ht="16.5" customHeight="1" x14ac:dyDescent="0.25">
      <c r="A2350" s="130" t="s">
        <v>9195</v>
      </c>
      <c r="B2350" s="131" t="str">
        <f t="shared" si="36"/>
        <v>16058 - Parking Canopy (CA) (Admin)</v>
      </c>
      <c r="C2350" s="132" t="s">
        <v>434</v>
      </c>
      <c r="D2350" s="132" t="s">
        <v>3369</v>
      </c>
      <c r="E2350" s="132" t="s">
        <v>432</v>
      </c>
      <c r="F2350" s="132" t="s">
        <v>280</v>
      </c>
      <c r="G2350" s="133">
        <v>10500</v>
      </c>
      <c r="H2350" s="132">
        <v>2010</v>
      </c>
      <c r="I2350" s="134">
        <v>40725</v>
      </c>
      <c r="J2350" s="135"/>
    </row>
    <row r="2351" spans="1:10" ht="16.5" customHeight="1" x14ac:dyDescent="0.25">
      <c r="A2351" s="130" t="s">
        <v>9196</v>
      </c>
      <c r="B2351" s="131" t="str">
        <f t="shared" si="36"/>
        <v>16123 - Open Storage Building (OSB)</v>
      </c>
      <c r="C2351" s="132" t="s">
        <v>434</v>
      </c>
      <c r="D2351" s="132" t="s">
        <v>3194</v>
      </c>
      <c r="E2351" s="132" t="s">
        <v>3459</v>
      </c>
      <c r="F2351" s="132" t="s">
        <v>3460</v>
      </c>
      <c r="G2351" s="133">
        <v>4000</v>
      </c>
      <c r="H2351" s="132">
        <v>2004</v>
      </c>
      <c r="I2351" s="134">
        <v>40725</v>
      </c>
      <c r="J2351" s="135"/>
    </row>
    <row r="2352" spans="1:10" ht="16.5" customHeight="1" x14ac:dyDescent="0.25">
      <c r="A2352" s="130" t="s">
        <v>9197</v>
      </c>
      <c r="B2352" s="131" t="str">
        <f t="shared" si="36"/>
        <v>16468 - Alta Howitzer Building</v>
      </c>
      <c r="C2352" s="132" t="s">
        <v>434</v>
      </c>
      <c r="D2352" s="132" t="s">
        <v>3635</v>
      </c>
      <c r="E2352" s="132" t="s">
        <v>3636</v>
      </c>
      <c r="F2352" s="132" t="s">
        <v>3637</v>
      </c>
      <c r="G2352" s="133">
        <v>1344</v>
      </c>
      <c r="H2352" s="132">
        <v>2010</v>
      </c>
      <c r="I2352" s="134">
        <v>40725</v>
      </c>
      <c r="J2352" s="135"/>
    </row>
    <row r="2353" spans="1:10" ht="16.5" customHeight="1" x14ac:dyDescent="0.25">
      <c r="A2353" s="130" t="s">
        <v>9198</v>
      </c>
      <c r="B2353" s="131" t="str">
        <f t="shared" si="36"/>
        <v>16469 - Open Storage Building (OSB)</v>
      </c>
      <c r="C2353" s="132" t="s">
        <v>434</v>
      </c>
      <c r="D2353" s="132" t="s">
        <v>3194</v>
      </c>
      <c r="E2353" s="132" t="s">
        <v>3638</v>
      </c>
      <c r="F2353" s="132" t="s">
        <v>1080</v>
      </c>
      <c r="G2353" s="133">
        <v>3000</v>
      </c>
      <c r="H2353" s="132">
        <v>2010</v>
      </c>
      <c r="I2353" s="134">
        <v>40725</v>
      </c>
      <c r="J2353" s="135"/>
    </row>
    <row r="2354" spans="1:10" ht="16.5" customHeight="1" x14ac:dyDescent="0.25">
      <c r="A2354" s="130" t="s">
        <v>9199</v>
      </c>
      <c r="B2354" s="131" t="str">
        <f t="shared" si="36"/>
        <v>16470 - Open Storage Building (OSB)</v>
      </c>
      <c r="C2354" s="132" t="s">
        <v>434</v>
      </c>
      <c r="D2354" s="132" t="s">
        <v>3194</v>
      </c>
      <c r="E2354" s="132" t="s">
        <v>3639</v>
      </c>
      <c r="F2354" s="132" t="s">
        <v>3218</v>
      </c>
      <c r="G2354" s="133">
        <v>4000</v>
      </c>
      <c r="H2354" s="132">
        <v>2002</v>
      </c>
      <c r="I2354" s="134">
        <v>40725</v>
      </c>
      <c r="J2354" s="135"/>
    </row>
    <row r="2355" spans="1:10" ht="16.5" customHeight="1" x14ac:dyDescent="0.25">
      <c r="A2355" s="130" t="s">
        <v>9200</v>
      </c>
      <c r="B2355" s="131" t="str">
        <f t="shared" si="36"/>
        <v>16472 - Salt Storage Building (SB)</v>
      </c>
      <c r="C2355" s="132" t="s">
        <v>434</v>
      </c>
      <c r="D2355" s="132" t="s">
        <v>3342</v>
      </c>
      <c r="E2355" s="132" t="s">
        <v>3640</v>
      </c>
      <c r="F2355" s="132" t="s">
        <v>1166</v>
      </c>
      <c r="G2355" s="133">
        <v>4000</v>
      </c>
      <c r="H2355" s="132">
        <v>2011</v>
      </c>
      <c r="I2355" s="134">
        <v>40725</v>
      </c>
      <c r="J2355" s="135"/>
    </row>
    <row r="2356" spans="1:10" ht="16.5" customHeight="1" x14ac:dyDescent="0.25">
      <c r="A2356" s="130" t="s">
        <v>9201</v>
      </c>
      <c r="B2356" s="131" t="str">
        <f t="shared" si="36"/>
        <v>16473 - Office (Construction)</v>
      </c>
      <c r="C2356" s="132" t="s">
        <v>434</v>
      </c>
      <c r="D2356" s="132" t="s">
        <v>3641</v>
      </c>
      <c r="E2356" s="132" t="s">
        <v>3642</v>
      </c>
      <c r="F2356" s="132" t="s">
        <v>717</v>
      </c>
      <c r="G2356" s="133">
        <v>336</v>
      </c>
      <c r="H2356" s="132">
        <v>2008</v>
      </c>
      <c r="I2356" s="134">
        <v>40725</v>
      </c>
      <c r="J2356" s="135"/>
    </row>
    <row r="2357" spans="1:10" ht="16.5" customHeight="1" x14ac:dyDescent="0.25">
      <c r="A2357" s="130" t="s">
        <v>9202</v>
      </c>
      <c r="B2357" s="131" t="str">
        <f t="shared" si="36"/>
        <v>16474 - Holden Salt Storage Building (SB)</v>
      </c>
      <c r="C2357" s="132" t="s">
        <v>434</v>
      </c>
      <c r="D2357" s="132" t="s">
        <v>3643</v>
      </c>
      <c r="E2357" s="132" t="s">
        <v>3644</v>
      </c>
      <c r="F2357" s="132" t="s">
        <v>3645</v>
      </c>
      <c r="G2357" s="133">
        <v>2000</v>
      </c>
      <c r="H2357" s="132">
        <v>2011</v>
      </c>
      <c r="I2357" s="134">
        <v>40725</v>
      </c>
      <c r="J2357" s="135"/>
    </row>
    <row r="2358" spans="1:10" ht="16.5" customHeight="1" x14ac:dyDescent="0.25">
      <c r="A2358" s="130" t="s">
        <v>9203</v>
      </c>
      <c r="B2358" s="131" t="str">
        <f t="shared" si="36"/>
        <v>16476 - Open Storage Building (OSB)</v>
      </c>
      <c r="C2358" s="132" t="s">
        <v>434</v>
      </c>
      <c r="D2358" s="132" t="s">
        <v>3194</v>
      </c>
      <c r="E2358" s="132" t="s">
        <v>3646</v>
      </c>
      <c r="F2358" s="132" t="s">
        <v>3276</v>
      </c>
      <c r="G2358" s="133">
        <v>3500</v>
      </c>
      <c r="H2358" s="132">
        <v>1994</v>
      </c>
      <c r="I2358" s="134">
        <v>40725</v>
      </c>
      <c r="J2358" s="135"/>
    </row>
    <row r="2359" spans="1:10" ht="16.5" customHeight="1" x14ac:dyDescent="0.25">
      <c r="A2359" s="130" t="s">
        <v>9204</v>
      </c>
      <c r="B2359" s="131" t="str">
        <f t="shared" si="36"/>
        <v>16477 - Salt Storage Building (SB)</v>
      </c>
      <c r="C2359" s="132" t="s">
        <v>434</v>
      </c>
      <c r="D2359" s="132" t="s">
        <v>3342</v>
      </c>
      <c r="E2359" s="132" t="s">
        <v>3647</v>
      </c>
      <c r="F2359" s="132" t="s">
        <v>3190</v>
      </c>
      <c r="G2359" s="133">
        <v>3343</v>
      </c>
      <c r="H2359" s="132">
        <v>2010</v>
      </c>
      <c r="I2359" s="134">
        <v>40725</v>
      </c>
      <c r="J2359" s="135"/>
    </row>
    <row r="2360" spans="1:10" ht="16.5" customHeight="1" x14ac:dyDescent="0.25">
      <c r="A2360" s="130" t="s">
        <v>9205</v>
      </c>
      <c r="B2360" s="131" t="str">
        <f t="shared" si="36"/>
        <v>16478 - Salt Storage Building (SB)</v>
      </c>
      <c r="C2360" s="132" t="s">
        <v>434</v>
      </c>
      <c r="D2360" s="132" t="s">
        <v>3342</v>
      </c>
      <c r="E2360" s="132" t="s">
        <v>3648</v>
      </c>
      <c r="F2360" s="132" t="s">
        <v>955</v>
      </c>
      <c r="G2360" s="133">
        <v>4000</v>
      </c>
      <c r="H2360" s="132">
        <v>2010</v>
      </c>
      <c r="I2360" s="134">
        <v>40725</v>
      </c>
      <c r="J2360" s="135"/>
    </row>
    <row r="2361" spans="1:10" ht="16.5" customHeight="1" x14ac:dyDescent="0.25">
      <c r="A2361" s="130" t="s">
        <v>9206</v>
      </c>
      <c r="B2361" s="131" t="str">
        <f t="shared" si="36"/>
        <v>16479 - (6 Bay) Equipment Storage Building (ESB)</v>
      </c>
      <c r="C2361" s="132" t="s">
        <v>434</v>
      </c>
      <c r="D2361" s="132" t="s">
        <v>3219</v>
      </c>
      <c r="E2361" s="132" t="s">
        <v>3649</v>
      </c>
      <c r="F2361" s="132" t="s">
        <v>145</v>
      </c>
      <c r="G2361" s="133">
        <v>3000</v>
      </c>
      <c r="H2361" s="132">
        <v>2011</v>
      </c>
      <c r="I2361" s="134">
        <v>40725</v>
      </c>
      <c r="J2361" s="135"/>
    </row>
    <row r="2362" spans="1:10" ht="16.5" customHeight="1" x14ac:dyDescent="0.25">
      <c r="A2362" s="130" t="s">
        <v>9207</v>
      </c>
      <c r="B2362" s="131" t="str">
        <f t="shared" si="36"/>
        <v>16480 - Salt Storage Building (SB)</v>
      </c>
      <c r="C2362" s="132" t="s">
        <v>434</v>
      </c>
      <c r="D2362" s="132" t="s">
        <v>3342</v>
      </c>
      <c r="E2362" s="132" t="s">
        <v>3650</v>
      </c>
      <c r="F2362" s="132" t="s">
        <v>2234</v>
      </c>
      <c r="G2362" s="133">
        <v>4400</v>
      </c>
      <c r="H2362" s="132">
        <v>2010</v>
      </c>
      <c r="I2362" s="134">
        <v>40725</v>
      </c>
      <c r="J2362" s="135"/>
    </row>
    <row r="2363" spans="1:10" ht="16.5" customHeight="1" x14ac:dyDescent="0.25">
      <c r="A2363" s="130" t="s">
        <v>9208</v>
      </c>
      <c r="B2363" s="131" t="str">
        <f t="shared" si="36"/>
        <v>16481 - Salt Storage Building (SB)</v>
      </c>
      <c r="C2363" s="132" t="s">
        <v>434</v>
      </c>
      <c r="D2363" s="132" t="s">
        <v>3342</v>
      </c>
      <c r="E2363" s="132" t="s">
        <v>3651</v>
      </c>
      <c r="F2363" s="132" t="s">
        <v>3171</v>
      </c>
      <c r="G2363" s="133">
        <v>3240</v>
      </c>
      <c r="H2363" s="132">
        <v>2011</v>
      </c>
      <c r="I2363" s="134">
        <v>40725</v>
      </c>
      <c r="J2363" s="135"/>
    </row>
    <row r="2364" spans="1:10" ht="16.5" customHeight="1" x14ac:dyDescent="0.25">
      <c r="A2364" s="130" t="s">
        <v>9209</v>
      </c>
      <c r="B2364" s="131" t="str">
        <f t="shared" si="36"/>
        <v>16482 - Salt Storage Building (SB)</v>
      </c>
      <c r="C2364" s="132" t="s">
        <v>434</v>
      </c>
      <c r="D2364" s="132" t="s">
        <v>3342</v>
      </c>
      <c r="E2364" s="132" t="s">
        <v>3652</v>
      </c>
      <c r="F2364" s="132" t="s">
        <v>3371</v>
      </c>
      <c r="G2364" s="133">
        <v>800</v>
      </c>
      <c r="H2364" s="132">
        <v>2010</v>
      </c>
      <c r="I2364" s="134">
        <v>40725</v>
      </c>
      <c r="J2364" s="135"/>
    </row>
    <row r="2365" spans="1:10" ht="16.5" customHeight="1" x14ac:dyDescent="0.25">
      <c r="A2365" s="130" t="s">
        <v>9210</v>
      </c>
      <c r="B2365" s="131" t="str">
        <f t="shared" si="36"/>
        <v>16483 - Open Storage Building (OSB)</v>
      </c>
      <c r="C2365" s="132" t="s">
        <v>434</v>
      </c>
      <c r="D2365" s="132" t="s">
        <v>3194</v>
      </c>
      <c r="E2365" s="132" t="s">
        <v>3653</v>
      </c>
      <c r="F2365" s="132" t="s">
        <v>214</v>
      </c>
      <c r="G2365" s="133">
        <v>2500</v>
      </c>
      <c r="H2365" s="132">
        <v>2010</v>
      </c>
      <c r="I2365" s="134">
        <v>40725</v>
      </c>
      <c r="J2365" s="135"/>
    </row>
    <row r="2366" spans="1:10" ht="16.5" customHeight="1" x14ac:dyDescent="0.25">
      <c r="A2366" s="130" t="s">
        <v>9211</v>
      </c>
      <c r="B2366" s="131" t="str">
        <f t="shared" si="36"/>
        <v>16484 - Storage Shed (SS)</v>
      </c>
      <c r="C2366" s="132" t="s">
        <v>434</v>
      </c>
      <c r="D2366" s="132" t="s">
        <v>3220</v>
      </c>
      <c r="E2366" s="132" t="s">
        <v>3654</v>
      </c>
      <c r="F2366" s="132" t="s">
        <v>717</v>
      </c>
      <c r="G2366" s="133">
        <v>300</v>
      </c>
      <c r="H2366" s="132">
        <v>2011</v>
      </c>
      <c r="I2366" s="134">
        <v>40725</v>
      </c>
      <c r="J2366" s="135"/>
    </row>
    <row r="2367" spans="1:10" ht="16.5" customHeight="1" x14ac:dyDescent="0.25">
      <c r="A2367" s="130" t="s">
        <v>9212</v>
      </c>
      <c r="B2367" s="131" t="str">
        <f t="shared" si="36"/>
        <v>16485 - Open Storage Building (OSB)</v>
      </c>
      <c r="C2367" s="132" t="s">
        <v>434</v>
      </c>
      <c r="D2367" s="132" t="s">
        <v>3194</v>
      </c>
      <c r="E2367" s="132" t="s">
        <v>3655</v>
      </c>
      <c r="F2367" s="132" t="s">
        <v>398</v>
      </c>
      <c r="G2367" s="133">
        <v>3591</v>
      </c>
      <c r="H2367" s="132">
        <v>2011</v>
      </c>
      <c r="I2367" s="134">
        <v>40725</v>
      </c>
      <c r="J2367" s="135"/>
    </row>
    <row r="2368" spans="1:10" ht="16.5" customHeight="1" x14ac:dyDescent="0.25">
      <c r="A2368" s="130" t="s">
        <v>9213</v>
      </c>
      <c r="B2368" s="131" t="str">
        <f t="shared" si="36"/>
        <v>16625 - Salt Storage Building (SB)</v>
      </c>
      <c r="C2368" s="132" t="s">
        <v>434</v>
      </c>
      <c r="D2368" s="132" t="s">
        <v>3342</v>
      </c>
      <c r="E2368" s="132" t="s">
        <v>2220</v>
      </c>
      <c r="F2368" s="132" t="s">
        <v>720</v>
      </c>
      <c r="G2368" s="133">
        <v>3000</v>
      </c>
      <c r="H2368" s="132">
        <v>2010</v>
      </c>
      <c r="I2368" s="134">
        <v>40725</v>
      </c>
      <c r="J2368" s="135"/>
    </row>
    <row r="2369" spans="1:10" ht="16.5" customHeight="1" x14ac:dyDescent="0.25">
      <c r="A2369" s="130" t="s">
        <v>9214</v>
      </c>
      <c r="B2369" s="131" t="str">
        <f t="shared" si="36"/>
        <v>16626 - Open Storage Building (OSB)</v>
      </c>
      <c r="C2369" s="132" t="s">
        <v>434</v>
      </c>
      <c r="D2369" s="132" t="s">
        <v>3194</v>
      </c>
      <c r="E2369" s="132" t="s">
        <v>3656</v>
      </c>
      <c r="F2369" s="132" t="s">
        <v>720</v>
      </c>
      <c r="G2369" s="133">
        <v>8000</v>
      </c>
      <c r="H2369" s="132">
        <v>2010</v>
      </c>
      <c r="I2369" s="134">
        <v>40725</v>
      </c>
      <c r="J2369" s="135"/>
    </row>
    <row r="2370" spans="1:10" ht="16.5" customHeight="1" x14ac:dyDescent="0.25">
      <c r="A2370" s="130" t="s">
        <v>9215</v>
      </c>
      <c r="B2370" s="131" t="str">
        <f t="shared" si="36"/>
        <v>16630 - Lunt Park Picnic Shelter (4) (NB)</v>
      </c>
      <c r="C2370" s="132" t="s">
        <v>434</v>
      </c>
      <c r="D2370" s="132" t="s">
        <v>3657</v>
      </c>
      <c r="E2370" s="132" t="s">
        <v>3658</v>
      </c>
      <c r="F2370" s="132" t="s">
        <v>307</v>
      </c>
      <c r="G2370" s="133">
        <v>1040</v>
      </c>
      <c r="H2370" s="132">
        <v>1987</v>
      </c>
      <c r="I2370" s="134">
        <v>40725</v>
      </c>
      <c r="J2370" s="135"/>
    </row>
    <row r="2371" spans="1:10" ht="16.5" customHeight="1" x14ac:dyDescent="0.25">
      <c r="A2371" s="130" t="s">
        <v>9216</v>
      </c>
      <c r="B2371" s="131" t="str">
        <f t="shared" si="36"/>
        <v>16631 - Lunt Park Picnic Shelter (4) (SB)</v>
      </c>
      <c r="C2371" s="132" t="s">
        <v>434</v>
      </c>
      <c r="D2371" s="132" t="s">
        <v>3659</v>
      </c>
      <c r="E2371" s="132" t="s">
        <v>3660</v>
      </c>
      <c r="F2371" s="132" t="s">
        <v>307</v>
      </c>
      <c r="G2371" s="133">
        <v>1040</v>
      </c>
      <c r="H2371" s="132">
        <v>1987</v>
      </c>
      <c r="I2371" s="134">
        <v>40725</v>
      </c>
      <c r="J2371" s="135"/>
    </row>
    <row r="2372" spans="1:10" ht="16.5" customHeight="1" x14ac:dyDescent="0.25">
      <c r="A2372" s="130" t="s">
        <v>9217</v>
      </c>
      <c r="B2372" s="131" t="str">
        <f t="shared" ref="B2372:B2435" si="37">_xlfn.CONCAT(A2372," - ",D2372)</f>
        <v>16632 - Picnic Shelter</v>
      </c>
      <c r="C2372" s="132" t="s">
        <v>434</v>
      </c>
      <c r="D2372" s="132" t="s">
        <v>3280</v>
      </c>
      <c r="E2372" s="132" t="s">
        <v>3661</v>
      </c>
      <c r="F2372" s="132" t="s">
        <v>3305</v>
      </c>
      <c r="G2372" s="133">
        <v>260</v>
      </c>
      <c r="H2372" s="132">
        <v>2010</v>
      </c>
      <c r="I2372" s="134">
        <v>40725</v>
      </c>
      <c r="J2372" s="135"/>
    </row>
    <row r="2373" spans="1:10" ht="16.5" customHeight="1" x14ac:dyDescent="0.25">
      <c r="A2373" s="130" t="s">
        <v>9218</v>
      </c>
      <c r="B2373" s="131" t="str">
        <f t="shared" si="37"/>
        <v>16633 - Picnic Shelter</v>
      </c>
      <c r="C2373" s="132" t="s">
        <v>434</v>
      </c>
      <c r="D2373" s="132" t="s">
        <v>3280</v>
      </c>
      <c r="E2373" s="132" t="s">
        <v>3662</v>
      </c>
      <c r="F2373" s="132" t="s">
        <v>514</v>
      </c>
      <c r="G2373" s="133">
        <v>1569</v>
      </c>
      <c r="H2373" s="132">
        <v>2009</v>
      </c>
      <c r="I2373" s="134">
        <v>40725</v>
      </c>
      <c r="J2373" s="135"/>
    </row>
    <row r="2374" spans="1:10" ht="16.5" customHeight="1" x14ac:dyDescent="0.25">
      <c r="A2374" s="130" t="s">
        <v>9219</v>
      </c>
      <c r="B2374" s="131" t="str">
        <f t="shared" si="37"/>
        <v>16634 - Caretaker Residence (Tie Fork)</v>
      </c>
      <c r="C2374" s="132" t="s">
        <v>434</v>
      </c>
      <c r="D2374" s="132" t="s">
        <v>3663</v>
      </c>
      <c r="E2374" s="132" t="s">
        <v>3664</v>
      </c>
      <c r="F2374" s="132" t="s">
        <v>357</v>
      </c>
      <c r="G2374" s="133">
        <v>1560</v>
      </c>
      <c r="H2374" s="132">
        <v>1994</v>
      </c>
      <c r="I2374" s="134">
        <v>40725</v>
      </c>
      <c r="J2374" s="135"/>
    </row>
    <row r="2375" spans="1:10" ht="16.5" customHeight="1" x14ac:dyDescent="0.25">
      <c r="A2375" s="130" t="s">
        <v>9220</v>
      </c>
      <c r="B2375" s="131" t="str">
        <f t="shared" si="37"/>
        <v>16635 - View Area #2</v>
      </c>
      <c r="C2375" s="132" t="s">
        <v>434</v>
      </c>
      <c r="D2375" s="132" t="s">
        <v>3665</v>
      </c>
      <c r="E2375" s="132" t="s">
        <v>3666</v>
      </c>
      <c r="F2375" s="132" t="s">
        <v>3667</v>
      </c>
      <c r="G2375" s="133">
        <v>136</v>
      </c>
      <c r="H2375" s="132">
        <v>2010</v>
      </c>
      <c r="I2375" s="134">
        <v>40725</v>
      </c>
      <c r="J2375" s="135"/>
    </row>
    <row r="2376" spans="1:10" ht="16.5" customHeight="1" x14ac:dyDescent="0.25">
      <c r="A2376" s="130" t="s">
        <v>9221</v>
      </c>
      <c r="B2376" s="131" t="str">
        <f t="shared" si="37"/>
        <v>16636 - Picnic Shelter (5)</v>
      </c>
      <c r="C2376" s="132" t="s">
        <v>434</v>
      </c>
      <c r="D2376" s="132" t="s">
        <v>3310</v>
      </c>
      <c r="E2376" s="132" t="s">
        <v>3668</v>
      </c>
      <c r="F2376" s="132" t="s">
        <v>3249</v>
      </c>
      <c r="G2376" s="133">
        <v>1300</v>
      </c>
      <c r="H2376" s="132">
        <v>1973</v>
      </c>
      <c r="I2376" s="134">
        <v>40725</v>
      </c>
      <c r="J2376" s="135"/>
    </row>
    <row r="2377" spans="1:10" ht="16.5" customHeight="1" x14ac:dyDescent="0.25">
      <c r="A2377" s="130" t="s">
        <v>9222</v>
      </c>
      <c r="B2377" s="131" t="str">
        <f t="shared" si="37"/>
        <v>16637 - Caretaker Residence</v>
      </c>
      <c r="C2377" s="132" t="s">
        <v>434</v>
      </c>
      <c r="D2377" s="132" t="s">
        <v>3669</v>
      </c>
      <c r="E2377" s="132" t="s">
        <v>3668</v>
      </c>
      <c r="F2377" s="132" t="s">
        <v>3249</v>
      </c>
      <c r="G2377" s="133">
        <v>2668</v>
      </c>
      <c r="H2377" s="132">
        <v>2001</v>
      </c>
      <c r="I2377" s="134">
        <v>40725</v>
      </c>
      <c r="J2377" s="135"/>
    </row>
    <row r="2378" spans="1:10" ht="16.5" customHeight="1" x14ac:dyDescent="0.25">
      <c r="A2378" s="130" t="s">
        <v>9223</v>
      </c>
      <c r="B2378" s="131" t="str">
        <f t="shared" si="37"/>
        <v>16641 - Storage Shed (SS)</v>
      </c>
      <c r="C2378" s="132" t="s">
        <v>434</v>
      </c>
      <c r="D2378" s="132" t="s">
        <v>3220</v>
      </c>
      <c r="E2378" s="132" t="s">
        <v>3670</v>
      </c>
      <c r="F2378" s="132" t="s">
        <v>3174</v>
      </c>
      <c r="G2378" s="133">
        <v>144</v>
      </c>
      <c r="H2378" s="132">
        <v>2010</v>
      </c>
      <c r="I2378" s="134">
        <v>40725</v>
      </c>
      <c r="J2378" s="135"/>
    </row>
    <row r="2379" spans="1:10" ht="16.5" customHeight="1" x14ac:dyDescent="0.25">
      <c r="A2379" s="130" t="s">
        <v>9224</v>
      </c>
      <c r="B2379" s="131" t="str">
        <f t="shared" si="37"/>
        <v>16642 - Storage Shed (SS)</v>
      </c>
      <c r="C2379" s="132" t="s">
        <v>434</v>
      </c>
      <c r="D2379" s="132" t="s">
        <v>3220</v>
      </c>
      <c r="E2379" s="132" t="s">
        <v>3670</v>
      </c>
      <c r="F2379" s="132" t="s">
        <v>3174</v>
      </c>
      <c r="G2379" s="133">
        <v>350</v>
      </c>
      <c r="H2379" s="132">
        <v>2010</v>
      </c>
      <c r="I2379" s="134">
        <v>40725</v>
      </c>
      <c r="J2379" s="135"/>
    </row>
    <row r="2380" spans="1:10" ht="16.5" customHeight="1" x14ac:dyDescent="0.25">
      <c r="A2380" s="130" t="s">
        <v>9225</v>
      </c>
      <c r="B2380" s="131" t="str">
        <f t="shared" si="37"/>
        <v>16643 - Storage Shed (SS)</v>
      </c>
      <c r="C2380" s="132" t="s">
        <v>434</v>
      </c>
      <c r="D2380" s="132" t="s">
        <v>3220</v>
      </c>
      <c r="E2380" s="132" t="s">
        <v>3671</v>
      </c>
      <c r="F2380" s="132" t="s">
        <v>2230</v>
      </c>
      <c r="G2380" s="133">
        <v>250</v>
      </c>
      <c r="H2380" s="132">
        <v>2010</v>
      </c>
      <c r="I2380" s="134">
        <v>40725</v>
      </c>
      <c r="J2380" s="135"/>
    </row>
    <row r="2381" spans="1:10" ht="16.5" customHeight="1" x14ac:dyDescent="0.25">
      <c r="A2381" s="130" t="s">
        <v>9226</v>
      </c>
      <c r="B2381" s="131" t="str">
        <f t="shared" si="37"/>
        <v>16644 - Storage Shed (SS)</v>
      </c>
      <c r="C2381" s="132" t="s">
        <v>434</v>
      </c>
      <c r="D2381" s="132" t="s">
        <v>3220</v>
      </c>
      <c r="E2381" s="132" t="s">
        <v>3672</v>
      </c>
      <c r="F2381" s="132" t="s">
        <v>576</v>
      </c>
      <c r="G2381" s="133">
        <v>231</v>
      </c>
      <c r="H2381" s="132">
        <v>2010</v>
      </c>
      <c r="I2381" s="134">
        <v>40725</v>
      </c>
      <c r="J2381" s="135"/>
    </row>
    <row r="2382" spans="1:10" ht="16.5" customHeight="1" x14ac:dyDescent="0.25">
      <c r="A2382" s="130" t="s">
        <v>9227</v>
      </c>
      <c r="B2382" s="131" t="str">
        <f t="shared" si="37"/>
        <v>16645 - Storage Shed (SS)</v>
      </c>
      <c r="C2382" s="132" t="s">
        <v>434</v>
      </c>
      <c r="D2382" s="132" t="s">
        <v>3220</v>
      </c>
      <c r="E2382" s="132" t="s">
        <v>3673</v>
      </c>
      <c r="F2382" s="132" t="s">
        <v>1048</v>
      </c>
      <c r="G2382" s="133">
        <v>160</v>
      </c>
      <c r="H2382" s="132">
        <v>2010</v>
      </c>
      <c r="I2382" s="134">
        <v>41032</v>
      </c>
      <c r="J2382" s="135"/>
    </row>
    <row r="2383" spans="1:10" ht="16.5" customHeight="1" x14ac:dyDescent="0.25">
      <c r="A2383" s="130" t="s">
        <v>9228</v>
      </c>
      <c r="B2383" s="131" t="str">
        <f t="shared" si="37"/>
        <v>16646 - Storage Shed (SS)</v>
      </c>
      <c r="C2383" s="132" t="s">
        <v>434</v>
      </c>
      <c r="D2383" s="132" t="s">
        <v>3220</v>
      </c>
      <c r="E2383" s="132" t="s">
        <v>3674</v>
      </c>
      <c r="F2383" s="132" t="s">
        <v>3316</v>
      </c>
      <c r="G2383" s="133">
        <v>240</v>
      </c>
      <c r="H2383" s="132">
        <v>2010</v>
      </c>
      <c r="I2383" s="134">
        <v>41032</v>
      </c>
      <c r="J2383" s="135"/>
    </row>
    <row r="2384" spans="1:10" ht="16.5" customHeight="1" x14ac:dyDescent="0.25">
      <c r="A2384" s="130" t="s">
        <v>9229</v>
      </c>
      <c r="B2384" s="131" t="str">
        <f t="shared" si="37"/>
        <v>16647 - Storage Shed (SS)</v>
      </c>
      <c r="C2384" s="132" t="s">
        <v>434</v>
      </c>
      <c r="D2384" s="132" t="s">
        <v>3220</v>
      </c>
      <c r="E2384" s="132" t="s">
        <v>3674</v>
      </c>
      <c r="F2384" s="132" t="s">
        <v>3316</v>
      </c>
      <c r="G2384" s="133">
        <v>120</v>
      </c>
      <c r="H2384" s="132">
        <v>2010</v>
      </c>
      <c r="I2384" s="134">
        <v>41032</v>
      </c>
      <c r="J2384" s="135"/>
    </row>
    <row r="2385" spans="1:10" ht="16.5" customHeight="1" x14ac:dyDescent="0.25">
      <c r="A2385" s="130" t="s">
        <v>9230</v>
      </c>
      <c r="B2385" s="131" t="str">
        <f t="shared" si="37"/>
        <v>16648 - Storage Shed (SS) #1</v>
      </c>
      <c r="C2385" s="132" t="s">
        <v>434</v>
      </c>
      <c r="D2385" s="132" t="s">
        <v>3430</v>
      </c>
      <c r="E2385" s="132" t="s">
        <v>3675</v>
      </c>
      <c r="F2385" s="132" t="s">
        <v>3309</v>
      </c>
      <c r="G2385" s="133">
        <v>160</v>
      </c>
      <c r="H2385" s="132">
        <v>2010</v>
      </c>
      <c r="I2385" s="134">
        <v>40725</v>
      </c>
      <c r="J2385" s="135"/>
    </row>
    <row r="2386" spans="1:10" ht="16.5" customHeight="1" x14ac:dyDescent="0.25">
      <c r="A2386" s="130" t="s">
        <v>9231</v>
      </c>
      <c r="B2386" s="131" t="str">
        <f t="shared" si="37"/>
        <v>16649 - Storage Shed (SS) #2</v>
      </c>
      <c r="C2386" s="132" t="s">
        <v>434</v>
      </c>
      <c r="D2386" s="132" t="s">
        <v>3676</v>
      </c>
      <c r="E2386" s="132" t="s">
        <v>3675</v>
      </c>
      <c r="F2386" s="132" t="s">
        <v>3309</v>
      </c>
      <c r="G2386" s="133">
        <v>500</v>
      </c>
      <c r="H2386" s="132">
        <v>2010</v>
      </c>
      <c r="I2386" s="134">
        <v>40725</v>
      </c>
      <c r="J2386" s="135"/>
    </row>
    <row r="2387" spans="1:10" ht="16.5" customHeight="1" x14ac:dyDescent="0.25">
      <c r="A2387" s="130" t="s">
        <v>9232</v>
      </c>
      <c r="B2387" s="131" t="str">
        <f t="shared" si="37"/>
        <v>16650 - Storage Shed (SS) #1</v>
      </c>
      <c r="C2387" s="132" t="s">
        <v>434</v>
      </c>
      <c r="D2387" s="132" t="s">
        <v>3430</v>
      </c>
      <c r="E2387" s="132" t="s">
        <v>3677</v>
      </c>
      <c r="F2387" s="132" t="s">
        <v>3412</v>
      </c>
      <c r="G2387" s="133">
        <v>176</v>
      </c>
      <c r="H2387" s="132">
        <v>2010</v>
      </c>
      <c r="I2387" s="134">
        <v>41032</v>
      </c>
      <c r="J2387" s="135"/>
    </row>
    <row r="2388" spans="1:10" ht="16.5" customHeight="1" x14ac:dyDescent="0.25">
      <c r="A2388" s="130" t="s">
        <v>9233</v>
      </c>
      <c r="B2388" s="131" t="str">
        <f t="shared" si="37"/>
        <v>16651 - Storage Shed (SS) #2</v>
      </c>
      <c r="C2388" s="132" t="s">
        <v>434</v>
      </c>
      <c r="D2388" s="132" t="s">
        <v>3676</v>
      </c>
      <c r="E2388" s="132" t="s">
        <v>3677</v>
      </c>
      <c r="F2388" s="132" t="s">
        <v>3412</v>
      </c>
      <c r="G2388" s="133">
        <v>176</v>
      </c>
      <c r="H2388" s="132">
        <v>2010</v>
      </c>
      <c r="I2388" s="134">
        <v>40725</v>
      </c>
      <c r="J2388" s="135"/>
    </row>
    <row r="2389" spans="1:10" ht="16.5" customHeight="1" x14ac:dyDescent="0.25">
      <c r="A2389" s="130" t="s">
        <v>9234</v>
      </c>
      <c r="B2389" s="131" t="str">
        <f t="shared" si="37"/>
        <v>16652 - Storage Shed (SS)</v>
      </c>
      <c r="C2389" s="132" t="s">
        <v>434</v>
      </c>
      <c r="D2389" s="132" t="s">
        <v>3220</v>
      </c>
      <c r="E2389" s="132" t="s">
        <v>3678</v>
      </c>
      <c r="F2389" s="132" t="s">
        <v>3233</v>
      </c>
      <c r="G2389" s="133">
        <v>160</v>
      </c>
      <c r="H2389" s="132">
        <v>2010</v>
      </c>
      <c r="I2389" s="134">
        <v>40725</v>
      </c>
      <c r="J2389" s="135"/>
    </row>
    <row r="2390" spans="1:10" ht="16.5" customHeight="1" x14ac:dyDescent="0.25">
      <c r="A2390" s="130" t="s">
        <v>9235</v>
      </c>
      <c r="B2390" s="131" t="str">
        <f t="shared" si="37"/>
        <v>16653 - Storage Shed (SS)</v>
      </c>
      <c r="C2390" s="132" t="s">
        <v>434</v>
      </c>
      <c r="D2390" s="132" t="s">
        <v>3220</v>
      </c>
      <c r="E2390" s="132" t="s">
        <v>3679</v>
      </c>
      <c r="F2390" s="132" t="s">
        <v>3397</v>
      </c>
      <c r="G2390" s="133">
        <v>288</v>
      </c>
      <c r="H2390" s="132">
        <v>2010</v>
      </c>
      <c r="I2390" s="134">
        <v>40725</v>
      </c>
      <c r="J2390" s="135"/>
    </row>
    <row r="2391" spans="1:10" ht="16.5" customHeight="1" x14ac:dyDescent="0.25">
      <c r="A2391" s="130" t="s">
        <v>9236</v>
      </c>
      <c r="B2391" s="131" t="str">
        <f t="shared" si="37"/>
        <v>16654 - Storage Shed (SS)</v>
      </c>
      <c r="C2391" s="132" t="s">
        <v>434</v>
      </c>
      <c r="D2391" s="132" t="s">
        <v>3220</v>
      </c>
      <c r="E2391" s="132" t="s">
        <v>3680</v>
      </c>
      <c r="F2391" s="132" t="s">
        <v>3681</v>
      </c>
      <c r="G2391" s="133">
        <v>64</v>
      </c>
      <c r="H2391" s="132">
        <v>2010</v>
      </c>
      <c r="I2391" s="134">
        <v>40725</v>
      </c>
      <c r="J2391" s="135"/>
    </row>
    <row r="2392" spans="1:10" ht="16.5" customHeight="1" x14ac:dyDescent="0.25">
      <c r="A2392" s="130" t="s">
        <v>9237</v>
      </c>
      <c r="B2392" s="131" t="str">
        <f t="shared" si="37"/>
        <v>16655 - Storage Shed (SS)</v>
      </c>
      <c r="C2392" s="132" t="s">
        <v>434</v>
      </c>
      <c r="D2392" s="132" t="s">
        <v>3220</v>
      </c>
      <c r="E2392" s="132" t="s">
        <v>3682</v>
      </c>
      <c r="F2392" s="132" t="s">
        <v>3683</v>
      </c>
      <c r="G2392" s="133">
        <v>160</v>
      </c>
      <c r="H2392" s="132">
        <v>2010</v>
      </c>
      <c r="I2392" s="134">
        <v>40725</v>
      </c>
      <c r="J2392" s="135"/>
    </row>
    <row r="2393" spans="1:10" ht="16.5" customHeight="1" x14ac:dyDescent="0.25">
      <c r="A2393" s="130" t="s">
        <v>9238</v>
      </c>
      <c r="B2393" s="131" t="str">
        <f t="shared" si="37"/>
        <v>16656 - Storage Shed (SS)</v>
      </c>
      <c r="C2393" s="132" t="s">
        <v>434</v>
      </c>
      <c r="D2393" s="132" t="s">
        <v>3220</v>
      </c>
      <c r="E2393" s="132" t="s">
        <v>3684</v>
      </c>
      <c r="F2393" s="132" t="s">
        <v>3685</v>
      </c>
      <c r="G2393" s="133">
        <v>240</v>
      </c>
      <c r="H2393" s="132">
        <v>2010</v>
      </c>
      <c r="I2393" s="134">
        <v>41032</v>
      </c>
      <c r="J2393" s="135"/>
    </row>
    <row r="2394" spans="1:10" ht="16.5" customHeight="1" x14ac:dyDescent="0.25">
      <c r="A2394" s="130" t="s">
        <v>9239</v>
      </c>
      <c r="B2394" s="131" t="str">
        <f t="shared" si="37"/>
        <v>16657 - Storage Shed (SS)</v>
      </c>
      <c r="C2394" s="132" t="s">
        <v>434</v>
      </c>
      <c r="D2394" s="132" t="s">
        <v>3220</v>
      </c>
      <c r="E2394" s="132" t="s">
        <v>3686</v>
      </c>
      <c r="F2394" s="132" t="s">
        <v>3687</v>
      </c>
      <c r="G2394" s="133">
        <v>160</v>
      </c>
      <c r="H2394" s="132">
        <v>2010</v>
      </c>
      <c r="I2394" s="134">
        <v>40725</v>
      </c>
      <c r="J2394" s="135"/>
    </row>
    <row r="2395" spans="1:10" ht="16.5" customHeight="1" x14ac:dyDescent="0.25">
      <c r="A2395" s="130" t="s">
        <v>9240</v>
      </c>
      <c r="B2395" s="131" t="str">
        <f t="shared" si="37"/>
        <v>16658 - Storage Shed (SS)</v>
      </c>
      <c r="C2395" s="132" t="s">
        <v>434</v>
      </c>
      <c r="D2395" s="132" t="s">
        <v>3220</v>
      </c>
      <c r="E2395" s="132" t="s">
        <v>3688</v>
      </c>
      <c r="F2395" s="132" t="s">
        <v>3249</v>
      </c>
      <c r="G2395" s="133">
        <v>1440</v>
      </c>
      <c r="H2395" s="132">
        <v>2010</v>
      </c>
      <c r="I2395" s="134">
        <v>40725</v>
      </c>
      <c r="J2395" s="135"/>
    </row>
    <row r="2396" spans="1:10" ht="16.5" customHeight="1" x14ac:dyDescent="0.25">
      <c r="A2396" s="130" t="s">
        <v>9241</v>
      </c>
      <c r="B2396" s="131" t="str">
        <f t="shared" si="37"/>
        <v>16666 - Storage Shed (SS)</v>
      </c>
      <c r="C2396" s="132" t="s">
        <v>434</v>
      </c>
      <c r="D2396" s="132" t="s">
        <v>3220</v>
      </c>
      <c r="E2396" s="132" t="s">
        <v>3689</v>
      </c>
      <c r="F2396" s="132" t="s">
        <v>3616</v>
      </c>
      <c r="G2396" s="133">
        <v>160</v>
      </c>
      <c r="H2396" s="132">
        <v>2010</v>
      </c>
      <c r="I2396" s="134">
        <v>40725</v>
      </c>
      <c r="J2396" s="135"/>
    </row>
    <row r="2397" spans="1:10" ht="16.5" customHeight="1" x14ac:dyDescent="0.25">
      <c r="A2397" s="130" t="s">
        <v>9242</v>
      </c>
      <c r="B2397" s="131" t="str">
        <f t="shared" si="37"/>
        <v>16672 - Storage Shed (SS) #1</v>
      </c>
      <c r="C2397" s="132" t="s">
        <v>434</v>
      </c>
      <c r="D2397" s="132" t="s">
        <v>3430</v>
      </c>
      <c r="E2397" s="132" t="s">
        <v>3690</v>
      </c>
      <c r="F2397" s="132" t="s">
        <v>3264</v>
      </c>
      <c r="G2397" s="133">
        <v>120</v>
      </c>
      <c r="H2397" s="132">
        <v>2010</v>
      </c>
      <c r="I2397" s="134">
        <v>40725</v>
      </c>
      <c r="J2397" s="135"/>
    </row>
    <row r="2398" spans="1:10" ht="16.5" customHeight="1" x14ac:dyDescent="0.25">
      <c r="A2398" s="130" t="s">
        <v>9243</v>
      </c>
      <c r="B2398" s="131" t="str">
        <f t="shared" si="37"/>
        <v>16673 - Storage Shed (SS) #2</v>
      </c>
      <c r="C2398" s="132" t="s">
        <v>434</v>
      </c>
      <c r="D2398" s="132" t="s">
        <v>3676</v>
      </c>
      <c r="E2398" s="132" t="s">
        <v>3690</v>
      </c>
      <c r="F2398" s="132" t="s">
        <v>3264</v>
      </c>
      <c r="G2398" s="133">
        <v>120</v>
      </c>
      <c r="H2398" s="132">
        <v>2010</v>
      </c>
      <c r="I2398" s="134">
        <v>40725</v>
      </c>
      <c r="J2398" s="135"/>
    </row>
    <row r="2399" spans="1:10" ht="16.5" customHeight="1" x14ac:dyDescent="0.25">
      <c r="A2399" s="130" t="s">
        <v>9244</v>
      </c>
      <c r="B2399" s="131" t="str">
        <f t="shared" si="37"/>
        <v>16675 - Storage Shed (SS) #2</v>
      </c>
      <c r="C2399" s="132" t="s">
        <v>434</v>
      </c>
      <c r="D2399" s="132" t="s">
        <v>3676</v>
      </c>
      <c r="E2399" s="132" t="s">
        <v>3691</v>
      </c>
      <c r="F2399" s="132" t="s">
        <v>307</v>
      </c>
      <c r="G2399" s="133">
        <v>64</v>
      </c>
      <c r="H2399" s="132">
        <v>2010</v>
      </c>
      <c r="I2399" s="134">
        <v>40725</v>
      </c>
      <c r="J2399" s="135"/>
    </row>
    <row r="2400" spans="1:10" ht="16.5" customHeight="1" x14ac:dyDescent="0.25">
      <c r="A2400" s="130" t="s">
        <v>9245</v>
      </c>
      <c r="B2400" s="131" t="str">
        <f t="shared" si="37"/>
        <v>16676 - Storage Shed (SS)</v>
      </c>
      <c r="C2400" s="132" t="s">
        <v>434</v>
      </c>
      <c r="D2400" s="132" t="s">
        <v>3220</v>
      </c>
      <c r="E2400" s="132" t="s">
        <v>3692</v>
      </c>
      <c r="F2400" s="132" t="s">
        <v>307</v>
      </c>
      <c r="G2400" s="133">
        <v>64</v>
      </c>
      <c r="H2400" s="132">
        <v>2010</v>
      </c>
      <c r="I2400" s="134">
        <v>40725</v>
      </c>
      <c r="J2400" s="135"/>
    </row>
    <row r="2401" spans="1:10" ht="16.5" customHeight="1" x14ac:dyDescent="0.25">
      <c r="A2401" s="130" t="s">
        <v>9246</v>
      </c>
      <c r="B2401" s="131" t="str">
        <f t="shared" si="37"/>
        <v>17152 - Salt Storage Building (SB)</v>
      </c>
      <c r="C2401" s="132" t="s">
        <v>434</v>
      </c>
      <c r="D2401" s="132" t="s">
        <v>3342</v>
      </c>
      <c r="E2401" s="132" t="s">
        <v>3693</v>
      </c>
      <c r="F2401" s="132" t="s">
        <v>145</v>
      </c>
      <c r="G2401" s="133">
        <v>5250</v>
      </c>
      <c r="H2401" s="132">
        <v>2015</v>
      </c>
      <c r="I2401" s="134">
        <v>41745</v>
      </c>
      <c r="J2401" s="135"/>
    </row>
    <row r="2402" spans="1:10" ht="16.5" customHeight="1" x14ac:dyDescent="0.25">
      <c r="A2402" s="130" t="s">
        <v>9247</v>
      </c>
      <c r="B2402" s="131" t="str">
        <f t="shared" si="37"/>
        <v>17154 - Dugway Salt Storage Building (SB)</v>
      </c>
      <c r="C2402" s="132" t="s">
        <v>434</v>
      </c>
      <c r="D2402" s="132" t="s">
        <v>3694</v>
      </c>
      <c r="E2402" s="132" t="s">
        <v>3695</v>
      </c>
      <c r="F2402" s="132" t="s">
        <v>3696</v>
      </c>
      <c r="G2402" s="133">
        <v>2177</v>
      </c>
      <c r="H2402" s="132">
        <v>2014</v>
      </c>
      <c r="I2402" s="134">
        <v>41745</v>
      </c>
      <c r="J2402" s="135"/>
    </row>
    <row r="2403" spans="1:10" ht="16.5" customHeight="1" x14ac:dyDescent="0.25">
      <c r="A2403" s="130" t="s">
        <v>9248</v>
      </c>
      <c r="B2403" s="131" t="str">
        <f t="shared" si="37"/>
        <v>17155 - Salt Storage Building (SB)</v>
      </c>
      <c r="C2403" s="132" t="s">
        <v>434</v>
      </c>
      <c r="D2403" s="132" t="s">
        <v>3342</v>
      </c>
      <c r="E2403" s="132" t="s">
        <v>3697</v>
      </c>
      <c r="F2403" s="132" t="s">
        <v>3213</v>
      </c>
      <c r="G2403" s="133">
        <v>1337</v>
      </c>
      <c r="H2403" s="132">
        <v>2015</v>
      </c>
      <c r="I2403" s="134">
        <v>41745</v>
      </c>
      <c r="J2403" s="135"/>
    </row>
    <row r="2404" spans="1:10" ht="16.5" customHeight="1" x14ac:dyDescent="0.25">
      <c r="A2404" s="130" t="s">
        <v>9249</v>
      </c>
      <c r="B2404" s="131" t="str">
        <f t="shared" si="37"/>
        <v>17158 - Salt Storage Building (SB)</v>
      </c>
      <c r="C2404" s="132" t="s">
        <v>434</v>
      </c>
      <c r="D2404" s="132" t="s">
        <v>3342</v>
      </c>
      <c r="E2404" s="132" t="s">
        <v>3698</v>
      </c>
      <c r="F2404" s="132" t="s">
        <v>1074</v>
      </c>
      <c r="G2404" s="133">
        <v>2177</v>
      </c>
      <c r="H2404" s="132">
        <v>2014</v>
      </c>
      <c r="I2404" s="134">
        <v>41745</v>
      </c>
      <c r="J2404" s="135"/>
    </row>
    <row r="2405" spans="1:10" ht="16.5" customHeight="1" x14ac:dyDescent="0.25">
      <c r="A2405" s="130" t="s">
        <v>9250</v>
      </c>
      <c r="B2405" s="131" t="str">
        <f t="shared" si="37"/>
        <v>17159 - (4 Bay)Equipment Storage Building (ESB)</v>
      </c>
      <c r="C2405" s="132" t="s">
        <v>434</v>
      </c>
      <c r="D2405" s="132" t="s">
        <v>3620</v>
      </c>
      <c r="E2405" s="132" t="s">
        <v>3699</v>
      </c>
      <c r="F2405" s="132" t="s">
        <v>357</v>
      </c>
      <c r="G2405" s="133">
        <v>2375</v>
      </c>
      <c r="H2405" s="132">
        <v>2015</v>
      </c>
      <c r="I2405" s="134">
        <v>41745</v>
      </c>
      <c r="J2405" s="135"/>
    </row>
    <row r="2406" spans="1:10" ht="16.5" customHeight="1" x14ac:dyDescent="0.25">
      <c r="A2406" s="130" t="s">
        <v>9251</v>
      </c>
      <c r="B2406" s="131" t="str">
        <f t="shared" si="37"/>
        <v>17164 - Salt Storage Building (SB)</v>
      </c>
      <c r="C2406" s="132" t="s">
        <v>434</v>
      </c>
      <c r="D2406" s="132" t="s">
        <v>3342</v>
      </c>
      <c r="E2406" s="132" t="s">
        <v>3700</v>
      </c>
      <c r="F2406" s="132" t="s">
        <v>1091</v>
      </c>
      <c r="G2406" s="133">
        <v>3500</v>
      </c>
      <c r="H2406" s="132">
        <v>2014</v>
      </c>
      <c r="I2406" s="134">
        <v>41758</v>
      </c>
      <c r="J2406" s="135"/>
    </row>
    <row r="2407" spans="1:10" ht="16.5" customHeight="1" x14ac:dyDescent="0.25">
      <c r="A2407" s="130" t="s">
        <v>9252</v>
      </c>
      <c r="B2407" s="131" t="str">
        <f t="shared" si="37"/>
        <v>17165 - Salt Storage Building (SB)</v>
      </c>
      <c r="C2407" s="132" t="s">
        <v>434</v>
      </c>
      <c r="D2407" s="132" t="s">
        <v>3342</v>
      </c>
      <c r="E2407" s="132" t="s">
        <v>3701</v>
      </c>
      <c r="F2407" s="132" t="s">
        <v>950</v>
      </c>
      <c r="G2407" s="133">
        <v>2400</v>
      </c>
      <c r="H2407" s="132">
        <v>2014</v>
      </c>
      <c r="I2407" s="134">
        <v>41758</v>
      </c>
      <c r="J2407" s="135"/>
    </row>
    <row r="2408" spans="1:10" ht="16.5" customHeight="1" x14ac:dyDescent="0.25">
      <c r="A2408" s="130" t="s">
        <v>9253</v>
      </c>
      <c r="B2408" s="131" t="str">
        <f t="shared" si="37"/>
        <v>17368 - Maintenance Station (MS)</v>
      </c>
      <c r="C2408" s="132" t="s">
        <v>434</v>
      </c>
      <c r="D2408" s="132" t="s">
        <v>3149</v>
      </c>
      <c r="E2408" s="132" t="s">
        <v>3702</v>
      </c>
      <c r="F2408" s="132" t="s">
        <v>2221</v>
      </c>
      <c r="G2408" s="133">
        <v>17000</v>
      </c>
      <c r="H2408" s="132">
        <v>2016</v>
      </c>
      <c r="I2408" s="134">
        <v>41850</v>
      </c>
      <c r="J2408" s="135"/>
    </row>
    <row r="2409" spans="1:10" ht="16.5" customHeight="1" x14ac:dyDescent="0.25">
      <c r="A2409" s="130" t="s">
        <v>9254</v>
      </c>
      <c r="B2409" s="131" t="str">
        <f t="shared" si="37"/>
        <v>17384 - Maintenance Station (MS)</v>
      </c>
      <c r="C2409" s="132" t="s">
        <v>434</v>
      </c>
      <c r="D2409" s="132" t="s">
        <v>3149</v>
      </c>
      <c r="E2409" s="132" t="s">
        <v>3703</v>
      </c>
      <c r="F2409" s="132" t="s">
        <v>785</v>
      </c>
      <c r="G2409" s="133">
        <v>14067</v>
      </c>
      <c r="H2409" s="132">
        <v>2015</v>
      </c>
      <c r="I2409" s="134">
        <v>41857</v>
      </c>
      <c r="J2409" s="135"/>
    </row>
    <row r="2410" spans="1:10" ht="16.5" customHeight="1" x14ac:dyDescent="0.25">
      <c r="A2410" s="130" t="s">
        <v>9255</v>
      </c>
      <c r="B2410" s="131" t="str">
        <f t="shared" si="37"/>
        <v>17490 - Parking Canopy (CA) (Admin)</v>
      </c>
      <c r="C2410" s="132" t="s">
        <v>434</v>
      </c>
      <c r="D2410" s="132" t="s">
        <v>3369</v>
      </c>
      <c r="E2410" s="132" t="s">
        <v>3634</v>
      </c>
      <c r="F2410" s="132" t="s">
        <v>288</v>
      </c>
      <c r="G2410" s="133">
        <v>3000</v>
      </c>
      <c r="H2410" s="132">
        <v>2014</v>
      </c>
      <c r="I2410" s="134">
        <v>41907</v>
      </c>
      <c r="J2410" s="135"/>
    </row>
    <row r="2411" spans="1:10" ht="16.5" customHeight="1" x14ac:dyDescent="0.25">
      <c r="A2411" s="130" t="s">
        <v>9256</v>
      </c>
      <c r="B2411" s="131" t="str">
        <f t="shared" si="37"/>
        <v>17494 - Salt Storage Building (SB)</v>
      </c>
      <c r="C2411" s="132" t="s">
        <v>434</v>
      </c>
      <c r="D2411" s="132" t="s">
        <v>3342</v>
      </c>
      <c r="E2411" s="132" t="s">
        <v>3704</v>
      </c>
      <c r="F2411" s="132" t="s">
        <v>2614</v>
      </c>
      <c r="G2411" s="133">
        <v>3000</v>
      </c>
      <c r="H2411" s="132">
        <v>2014</v>
      </c>
      <c r="I2411" s="134">
        <v>41907</v>
      </c>
      <c r="J2411" s="135"/>
    </row>
    <row r="2412" spans="1:10" ht="16.5" customHeight="1" x14ac:dyDescent="0.25">
      <c r="A2412" s="130" t="s">
        <v>9257</v>
      </c>
      <c r="B2412" s="131" t="str">
        <f t="shared" si="37"/>
        <v>17495 - Salt Storage Building (SB)</v>
      </c>
      <c r="C2412" s="132" t="s">
        <v>434</v>
      </c>
      <c r="D2412" s="132" t="s">
        <v>3342</v>
      </c>
      <c r="E2412" s="132" t="s">
        <v>3705</v>
      </c>
      <c r="F2412" s="132" t="s">
        <v>2286</v>
      </c>
      <c r="G2412" s="133">
        <v>4560</v>
      </c>
      <c r="H2412" s="132">
        <v>2014</v>
      </c>
      <c r="I2412" s="134">
        <v>41907</v>
      </c>
      <c r="J2412" s="135"/>
    </row>
    <row r="2413" spans="1:10" ht="16.5" customHeight="1" x14ac:dyDescent="0.25">
      <c r="A2413" s="130" t="s">
        <v>9258</v>
      </c>
      <c r="B2413" s="131" t="str">
        <f t="shared" si="37"/>
        <v>17497 - Salt Storage Building (SB)</v>
      </c>
      <c r="C2413" s="132" t="s">
        <v>434</v>
      </c>
      <c r="D2413" s="132" t="s">
        <v>3342</v>
      </c>
      <c r="E2413" s="132" t="s">
        <v>3706</v>
      </c>
      <c r="F2413" s="132" t="s">
        <v>950</v>
      </c>
      <c r="G2413" s="133">
        <v>2400</v>
      </c>
      <c r="H2413" s="132">
        <v>2014</v>
      </c>
      <c r="I2413" s="134">
        <v>41907</v>
      </c>
      <c r="J2413" s="135"/>
    </row>
    <row r="2414" spans="1:10" ht="16.5" customHeight="1" x14ac:dyDescent="0.25">
      <c r="A2414" s="130" t="s">
        <v>9259</v>
      </c>
      <c r="B2414" s="131" t="str">
        <f t="shared" si="37"/>
        <v>17499 - Parking Canopy (CA) (Admin)</v>
      </c>
      <c r="C2414" s="132" t="s">
        <v>434</v>
      </c>
      <c r="D2414" s="132" t="s">
        <v>3369</v>
      </c>
      <c r="E2414" s="135"/>
      <c r="F2414" s="135"/>
      <c r="G2414" s="133">
        <v>3360</v>
      </c>
      <c r="H2414" s="132">
        <v>2012</v>
      </c>
      <c r="I2414" s="134">
        <v>41907</v>
      </c>
      <c r="J2414" s="135"/>
    </row>
    <row r="2415" spans="1:10" ht="16.5" customHeight="1" x14ac:dyDescent="0.25">
      <c r="A2415" s="130" t="s">
        <v>9260</v>
      </c>
      <c r="B2415" s="131" t="str">
        <f t="shared" si="37"/>
        <v>17617 - Salt Storage Building (SB)</v>
      </c>
      <c r="C2415" s="132" t="s">
        <v>434</v>
      </c>
      <c r="D2415" s="132" t="s">
        <v>3342</v>
      </c>
      <c r="E2415" s="132" t="s">
        <v>3707</v>
      </c>
      <c r="F2415" s="132" t="s">
        <v>3284</v>
      </c>
      <c r="G2415" s="133">
        <v>1940</v>
      </c>
      <c r="H2415" s="132">
        <v>2016</v>
      </c>
      <c r="I2415" s="134">
        <v>42087</v>
      </c>
      <c r="J2415" s="135"/>
    </row>
    <row r="2416" spans="1:10" ht="16.5" customHeight="1" x14ac:dyDescent="0.25">
      <c r="A2416" s="130" t="s">
        <v>9261</v>
      </c>
      <c r="B2416" s="131" t="str">
        <f t="shared" si="37"/>
        <v>17618 - UDOT 2 - Grassy Mountain Salt Storage Building (SB)</v>
      </c>
      <c r="C2416" s="132" t="s">
        <v>434</v>
      </c>
      <c r="D2416" s="132" t="s">
        <v>3708</v>
      </c>
      <c r="E2416" s="132" t="s">
        <v>3709</v>
      </c>
      <c r="F2416" s="132" t="s">
        <v>3710</v>
      </c>
      <c r="G2416" s="133">
        <v>2177</v>
      </c>
      <c r="H2416" s="132">
        <v>2016</v>
      </c>
      <c r="I2416" s="134">
        <v>42087</v>
      </c>
      <c r="J2416" s="135"/>
    </row>
    <row r="2417" spans="1:10" ht="16.5" customHeight="1" x14ac:dyDescent="0.25">
      <c r="A2417" s="130" t="s">
        <v>9262</v>
      </c>
      <c r="B2417" s="131" t="str">
        <f t="shared" si="37"/>
        <v>17619 - Salt Storage Building (SB)</v>
      </c>
      <c r="C2417" s="132" t="s">
        <v>434</v>
      </c>
      <c r="D2417" s="132" t="s">
        <v>3342</v>
      </c>
      <c r="E2417" s="132" t="s">
        <v>3711</v>
      </c>
      <c r="F2417" s="132" t="s">
        <v>3712</v>
      </c>
      <c r="G2417" s="133">
        <v>3417</v>
      </c>
      <c r="H2417" s="132">
        <v>2016</v>
      </c>
      <c r="I2417" s="134">
        <v>42087</v>
      </c>
      <c r="J2417" s="135"/>
    </row>
    <row r="2418" spans="1:10" ht="16.5" customHeight="1" x14ac:dyDescent="0.25">
      <c r="A2418" s="130" t="s">
        <v>9263</v>
      </c>
      <c r="B2418" s="131" t="str">
        <f t="shared" si="37"/>
        <v>17620 - Salt Storage Building (SB)</v>
      </c>
      <c r="C2418" s="132" t="s">
        <v>434</v>
      </c>
      <c r="D2418" s="132" t="s">
        <v>3342</v>
      </c>
      <c r="E2418" s="132" t="s">
        <v>3713</v>
      </c>
      <c r="F2418" s="132" t="s">
        <v>143</v>
      </c>
      <c r="G2418" s="133">
        <v>4150</v>
      </c>
      <c r="H2418" s="132">
        <v>2016</v>
      </c>
      <c r="I2418" s="134">
        <v>42087</v>
      </c>
      <c r="J2418" s="135"/>
    </row>
    <row r="2419" spans="1:10" ht="16.5" customHeight="1" x14ac:dyDescent="0.25">
      <c r="A2419" s="130" t="s">
        <v>9264</v>
      </c>
      <c r="B2419" s="131" t="str">
        <f t="shared" si="37"/>
        <v>17621 - Salt Storage Building (SB)</v>
      </c>
      <c r="C2419" s="132" t="s">
        <v>434</v>
      </c>
      <c r="D2419" s="132" t="s">
        <v>3342</v>
      </c>
      <c r="E2419" s="132" t="s">
        <v>3714</v>
      </c>
      <c r="F2419" s="132" t="s">
        <v>3715</v>
      </c>
      <c r="G2419" s="133">
        <v>2177</v>
      </c>
      <c r="H2419" s="132">
        <v>2016</v>
      </c>
      <c r="I2419" s="134">
        <v>42087</v>
      </c>
      <c r="J2419" s="135"/>
    </row>
    <row r="2420" spans="1:10" ht="16.5" customHeight="1" x14ac:dyDescent="0.25">
      <c r="A2420" s="130" t="s">
        <v>9265</v>
      </c>
      <c r="B2420" s="131" t="str">
        <f t="shared" si="37"/>
        <v>17623 - POE (SB)</v>
      </c>
      <c r="C2420" s="132" t="s">
        <v>434</v>
      </c>
      <c r="D2420" s="132" t="s">
        <v>3716</v>
      </c>
      <c r="E2420" s="132" t="s">
        <v>3717</v>
      </c>
      <c r="F2420" s="132" t="s">
        <v>2230</v>
      </c>
      <c r="G2420" s="133">
        <v>3330</v>
      </c>
      <c r="H2420" s="132">
        <v>2015</v>
      </c>
      <c r="I2420" s="134">
        <v>42101</v>
      </c>
      <c r="J2420" s="135"/>
    </row>
    <row r="2421" spans="1:10" ht="16.5" customHeight="1" x14ac:dyDescent="0.25">
      <c r="A2421" s="130" t="s">
        <v>9266</v>
      </c>
      <c r="B2421" s="131" t="str">
        <f t="shared" si="37"/>
        <v>17629 - Inspection Building</v>
      </c>
      <c r="C2421" s="132" t="s">
        <v>434</v>
      </c>
      <c r="D2421" s="132" t="s">
        <v>3605</v>
      </c>
      <c r="E2421" s="132" t="s">
        <v>3718</v>
      </c>
      <c r="F2421" s="132" t="s">
        <v>381</v>
      </c>
      <c r="G2421" s="133">
        <v>2400</v>
      </c>
      <c r="H2421" s="132">
        <v>2016</v>
      </c>
      <c r="I2421" s="134">
        <v>42116</v>
      </c>
      <c r="J2421" s="135"/>
    </row>
    <row r="2422" spans="1:10" ht="16.5" customHeight="1" x14ac:dyDescent="0.25">
      <c r="A2422" s="130" t="s">
        <v>9267</v>
      </c>
      <c r="B2422" s="131" t="str">
        <f t="shared" si="37"/>
        <v>17654 - Observation Tower</v>
      </c>
      <c r="C2422" s="132" t="s">
        <v>434</v>
      </c>
      <c r="D2422" s="132" t="s">
        <v>3719</v>
      </c>
      <c r="E2422" s="132" t="s">
        <v>3720</v>
      </c>
      <c r="F2422" s="132" t="s">
        <v>381</v>
      </c>
      <c r="G2422" s="133">
        <v>490</v>
      </c>
      <c r="H2422" s="132">
        <v>1970</v>
      </c>
      <c r="I2422" s="134">
        <v>42163</v>
      </c>
      <c r="J2422" s="135"/>
    </row>
    <row r="2423" spans="1:10" ht="16.5" customHeight="1" x14ac:dyDescent="0.25">
      <c r="A2423" s="130" t="s">
        <v>9268</v>
      </c>
      <c r="B2423" s="131" t="str">
        <f t="shared" si="37"/>
        <v>17690 - Maintenance Station (MS)</v>
      </c>
      <c r="C2423" s="132" t="s">
        <v>434</v>
      </c>
      <c r="D2423" s="132" t="s">
        <v>3149</v>
      </c>
      <c r="E2423" s="132" t="s">
        <v>3721</v>
      </c>
      <c r="F2423" s="132" t="s">
        <v>1022</v>
      </c>
      <c r="G2423" s="133">
        <v>18106</v>
      </c>
      <c r="H2423" s="132">
        <v>2014</v>
      </c>
      <c r="I2423" s="134">
        <v>42165</v>
      </c>
      <c r="J2423" s="135"/>
    </row>
    <row r="2424" spans="1:10" ht="16.5" customHeight="1" x14ac:dyDescent="0.25">
      <c r="A2424" s="130" t="s">
        <v>9269</v>
      </c>
      <c r="B2424" s="131" t="str">
        <f t="shared" si="37"/>
        <v>17691 - Salt Storage Building (SB)</v>
      </c>
      <c r="C2424" s="132" t="s">
        <v>434</v>
      </c>
      <c r="D2424" s="132" t="s">
        <v>3342</v>
      </c>
      <c r="E2424" s="132" t="s">
        <v>3722</v>
      </c>
      <c r="F2424" s="132" t="s">
        <v>1022</v>
      </c>
      <c r="G2424" s="133">
        <v>4800</v>
      </c>
      <c r="H2424" s="132">
        <v>2014</v>
      </c>
      <c r="I2424" s="134">
        <v>42165</v>
      </c>
      <c r="J2424" s="135"/>
    </row>
    <row r="2425" spans="1:10" ht="16.5" customHeight="1" x14ac:dyDescent="0.25">
      <c r="A2425" s="130" t="s">
        <v>9270</v>
      </c>
      <c r="B2425" s="131" t="str">
        <f t="shared" si="37"/>
        <v>17692 - Equipment Storage Building (ESB)</v>
      </c>
      <c r="C2425" s="132" t="s">
        <v>434</v>
      </c>
      <c r="D2425" s="132" t="s">
        <v>3159</v>
      </c>
      <c r="E2425" s="132" t="s">
        <v>3723</v>
      </c>
      <c r="F2425" s="132" t="s">
        <v>298</v>
      </c>
      <c r="G2425" s="133">
        <v>4000</v>
      </c>
      <c r="H2425" s="132">
        <v>2015</v>
      </c>
      <c r="I2425" s="134">
        <v>42165</v>
      </c>
      <c r="J2425" s="135"/>
    </row>
    <row r="2426" spans="1:10" ht="16.5" customHeight="1" x14ac:dyDescent="0.25">
      <c r="A2426" s="130" t="s">
        <v>9271</v>
      </c>
      <c r="B2426" s="131" t="str">
        <f t="shared" si="37"/>
        <v>17693 - Salt Storage Building (SB)</v>
      </c>
      <c r="C2426" s="132" t="s">
        <v>434</v>
      </c>
      <c r="D2426" s="132" t="s">
        <v>3342</v>
      </c>
      <c r="E2426" s="132" t="s">
        <v>3598</v>
      </c>
      <c r="F2426" s="132" t="s">
        <v>3599</v>
      </c>
      <c r="G2426" s="133">
        <v>4160</v>
      </c>
      <c r="H2426" s="132">
        <v>2015</v>
      </c>
      <c r="I2426" s="134">
        <v>42165</v>
      </c>
      <c r="J2426" s="135"/>
    </row>
    <row r="2427" spans="1:10" ht="16.5" customHeight="1" x14ac:dyDescent="0.25">
      <c r="A2427" s="130" t="s">
        <v>9272</v>
      </c>
      <c r="B2427" s="131" t="str">
        <f t="shared" si="37"/>
        <v>17694 - Salt Storage Building (SB)</v>
      </c>
      <c r="C2427" s="132" t="s">
        <v>434</v>
      </c>
      <c r="D2427" s="132" t="s">
        <v>3342</v>
      </c>
      <c r="E2427" s="132" t="s">
        <v>3724</v>
      </c>
      <c r="F2427" s="132" t="s">
        <v>785</v>
      </c>
      <c r="G2427" s="133">
        <v>4056</v>
      </c>
      <c r="H2427" s="132">
        <v>2015</v>
      </c>
      <c r="I2427" s="134">
        <v>42165</v>
      </c>
      <c r="J2427" s="135"/>
    </row>
    <row r="2428" spans="1:10" ht="16.5" customHeight="1" x14ac:dyDescent="0.25">
      <c r="A2428" s="130" t="s">
        <v>9273</v>
      </c>
      <c r="B2428" s="131" t="str">
        <f t="shared" si="37"/>
        <v>17695 - Storage Shed (SS)</v>
      </c>
      <c r="C2428" s="132" t="s">
        <v>434</v>
      </c>
      <c r="D2428" s="132" t="s">
        <v>3220</v>
      </c>
      <c r="E2428" s="132" t="s">
        <v>3541</v>
      </c>
      <c r="F2428" s="132" t="s">
        <v>3242</v>
      </c>
      <c r="G2428" s="133">
        <v>2610</v>
      </c>
      <c r="H2428" s="132">
        <v>2015</v>
      </c>
      <c r="I2428" s="134">
        <v>42165</v>
      </c>
      <c r="J2428" s="135"/>
    </row>
    <row r="2429" spans="1:10" ht="16.5" customHeight="1" x14ac:dyDescent="0.25">
      <c r="A2429" s="130" t="s">
        <v>9274</v>
      </c>
      <c r="B2429" s="131" t="str">
        <f t="shared" si="37"/>
        <v>17770 - Material Lab (Fixed) #1</v>
      </c>
      <c r="C2429" s="132" t="s">
        <v>434</v>
      </c>
      <c r="D2429" s="132" t="s">
        <v>3193</v>
      </c>
      <c r="E2429" s="132" t="s">
        <v>3725</v>
      </c>
      <c r="F2429" s="132" t="s">
        <v>1091</v>
      </c>
      <c r="G2429" s="133">
        <v>720</v>
      </c>
      <c r="H2429" s="132">
        <v>2015</v>
      </c>
      <c r="I2429" s="134">
        <v>42332</v>
      </c>
      <c r="J2429" s="135"/>
    </row>
    <row r="2430" spans="1:10" ht="16.5" customHeight="1" x14ac:dyDescent="0.25">
      <c r="A2430" s="130" t="s">
        <v>9275</v>
      </c>
      <c r="B2430" s="131" t="str">
        <f t="shared" si="37"/>
        <v>17771 - Material Lab (Fixed) #2</v>
      </c>
      <c r="C2430" s="132" t="s">
        <v>434</v>
      </c>
      <c r="D2430" s="132" t="s">
        <v>3345</v>
      </c>
      <c r="E2430" s="132" t="s">
        <v>3725</v>
      </c>
      <c r="F2430" s="132" t="s">
        <v>1091</v>
      </c>
      <c r="G2430" s="133">
        <v>540</v>
      </c>
      <c r="H2430" s="132">
        <v>2015</v>
      </c>
      <c r="I2430" s="134">
        <v>42332</v>
      </c>
      <c r="J2430" s="135"/>
    </row>
    <row r="2431" spans="1:10" ht="16.5" customHeight="1" x14ac:dyDescent="0.25">
      <c r="A2431" s="130" t="s">
        <v>9276</v>
      </c>
      <c r="B2431" s="131" t="str">
        <f t="shared" si="37"/>
        <v>17772 - Office (Construction) #2</v>
      </c>
      <c r="C2431" s="132" t="s">
        <v>434</v>
      </c>
      <c r="D2431" s="132" t="s">
        <v>3726</v>
      </c>
      <c r="E2431" s="132" t="s">
        <v>3727</v>
      </c>
      <c r="F2431" s="132" t="s">
        <v>1091</v>
      </c>
      <c r="G2431" s="133">
        <v>1440</v>
      </c>
      <c r="H2431" s="132">
        <v>2010</v>
      </c>
      <c r="I2431" s="134">
        <v>42332</v>
      </c>
      <c r="J2431" s="135"/>
    </row>
    <row r="2432" spans="1:10" ht="16.5" customHeight="1" x14ac:dyDescent="0.25">
      <c r="A2432" s="130" t="s">
        <v>9277</v>
      </c>
      <c r="B2432" s="131" t="str">
        <f t="shared" si="37"/>
        <v>17773 - Office (Construction) #1</v>
      </c>
      <c r="C2432" s="132" t="s">
        <v>434</v>
      </c>
      <c r="D2432" s="132" t="s">
        <v>3728</v>
      </c>
      <c r="E2432" s="132" t="s">
        <v>3725</v>
      </c>
      <c r="F2432" s="132" t="s">
        <v>1091</v>
      </c>
      <c r="G2432" s="133">
        <v>980</v>
      </c>
      <c r="H2432" s="132">
        <v>2015</v>
      </c>
      <c r="I2432" s="134">
        <v>42332</v>
      </c>
      <c r="J2432" s="135"/>
    </row>
    <row r="2433" spans="1:10" ht="16.5" customHeight="1" x14ac:dyDescent="0.25">
      <c r="A2433" s="130" t="s">
        <v>9278</v>
      </c>
      <c r="B2433" s="131" t="str">
        <f t="shared" si="37"/>
        <v>17792 - Salt Storage Building (SB)</v>
      </c>
      <c r="C2433" s="132" t="s">
        <v>434</v>
      </c>
      <c r="D2433" s="132" t="s">
        <v>3342</v>
      </c>
      <c r="E2433" s="132" t="s">
        <v>3729</v>
      </c>
      <c r="F2433" s="132" t="s">
        <v>1204</v>
      </c>
      <c r="G2433" s="133">
        <v>2856</v>
      </c>
      <c r="H2433" s="132">
        <v>2001</v>
      </c>
      <c r="I2433" s="134">
        <v>42380</v>
      </c>
      <c r="J2433" s="135"/>
    </row>
    <row r="2434" spans="1:10" ht="16.5" customHeight="1" x14ac:dyDescent="0.25">
      <c r="A2434" s="130" t="s">
        <v>9279</v>
      </c>
      <c r="B2434" s="131" t="str">
        <f t="shared" si="37"/>
        <v>17793 - Inspection Building</v>
      </c>
      <c r="C2434" s="132" t="s">
        <v>434</v>
      </c>
      <c r="D2434" s="132" t="s">
        <v>3605</v>
      </c>
      <c r="E2434" s="132" t="s">
        <v>3730</v>
      </c>
      <c r="F2434" s="132" t="s">
        <v>3188</v>
      </c>
      <c r="G2434" s="133">
        <v>2400</v>
      </c>
      <c r="H2434" s="132">
        <v>2017</v>
      </c>
      <c r="I2434" s="134">
        <v>42380</v>
      </c>
      <c r="J2434" s="135"/>
    </row>
    <row r="2435" spans="1:10" ht="16.5" customHeight="1" x14ac:dyDescent="0.25">
      <c r="A2435" s="130" t="s">
        <v>9280</v>
      </c>
      <c r="B2435" s="131" t="str">
        <f t="shared" si="37"/>
        <v>17794 - Salt Storage Building (SB)</v>
      </c>
      <c r="C2435" s="132" t="s">
        <v>434</v>
      </c>
      <c r="D2435" s="132" t="s">
        <v>3342</v>
      </c>
      <c r="E2435" s="132" t="s">
        <v>3731</v>
      </c>
      <c r="F2435" s="132" t="s">
        <v>381</v>
      </c>
      <c r="G2435" s="133">
        <v>2520</v>
      </c>
      <c r="H2435" s="132">
        <v>2017</v>
      </c>
      <c r="I2435" s="134">
        <v>42380</v>
      </c>
      <c r="J2435" s="135"/>
    </row>
    <row r="2436" spans="1:10" ht="16.5" customHeight="1" x14ac:dyDescent="0.25">
      <c r="A2436" s="130" t="s">
        <v>9281</v>
      </c>
      <c r="B2436" s="131" t="str">
        <f t="shared" ref="B2436:B2499" si="38">_xlfn.CONCAT(A2436," - ",D2436)</f>
        <v>17795 - Salt Storage Building (SB)</v>
      </c>
      <c r="C2436" s="132" t="s">
        <v>434</v>
      </c>
      <c r="D2436" s="132" t="s">
        <v>3342</v>
      </c>
      <c r="E2436" s="132" t="s">
        <v>3732</v>
      </c>
      <c r="F2436" s="132" t="s">
        <v>3733</v>
      </c>
      <c r="G2436" s="133">
        <v>2177</v>
      </c>
      <c r="H2436" s="132">
        <v>2016</v>
      </c>
      <c r="I2436" s="134">
        <v>42380</v>
      </c>
      <c r="J2436" s="135"/>
    </row>
    <row r="2437" spans="1:10" ht="16.5" customHeight="1" x14ac:dyDescent="0.25">
      <c r="A2437" s="130" t="s">
        <v>9282</v>
      </c>
      <c r="B2437" s="131" t="str">
        <f t="shared" si="38"/>
        <v>17796 - Salt Storage Building (SB)</v>
      </c>
      <c r="C2437" s="132" t="s">
        <v>434</v>
      </c>
      <c r="D2437" s="132" t="s">
        <v>3342</v>
      </c>
      <c r="E2437" s="132" t="s">
        <v>3734</v>
      </c>
      <c r="F2437" s="132" t="s">
        <v>285</v>
      </c>
      <c r="G2437" s="133">
        <v>5600</v>
      </c>
      <c r="H2437" s="132">
        <v>2016</v>
      </c>
      <c r="I2437" s="134">
        <v>42380</v>
      </c>
      <c r="J2437" s="135"/>
    </row>
    <row r="2438" spans="1:10" ht="16.5" customHeight="1" x14ac:dyDescent="0.25">
      <c r="A2438" s="130" t="s">
        <v>9283</v>
      </c>
      <c r="B2438" s="131" t="str">
        <f t="shared" si="38"/>
        <v>17810 - Salt Storage Building (SB)</v>
      </c>
      <c r="C2438" s="132" t="s">
        <v>434</v>
      </c>
      <c r="D2438" s="132" t="s">
        <v>3342</v>
      </c>
      <c r="E2438" s="132" t="s">
        <v>3735</v>
      </c>
      <c r="F2438" s="132" t="s">
        <v>2221</v>
      </c>
      <c r="G2438" s="133">
        <v>4853</v>
      </c>
      <c r="H2438" s="132">
        <v>2016</v>
      </c>
      <c r="I2438" s="134">
        <v>42439</v>
      </c>
      <c r="J2438" s="135"/>
    </row>
    <row r="2439" spans="1:10" ht="16.5" customHeight="1" x14ac:dyDescent="0.25">
      <c r="A2439" s="130" t="s">
        <v>9284</v>
      </c>
      <c r="B2439" s="131" t="str">
        <f t="shared" si="38"/>
        <v>17811 - Logan Summit Tank Enclosure</v>
      </c>
      <c r="C2439" s="132" t="s">
        <v>434</v>
      </c>
      <c r="D2439" s="132" t="s">
        <v>3736</v>
      </c>
      <c r="E2439" s="132" t="s">
        <v>3737</v>
      </c>
      <c r="F2439" s="132" t="s">
        <v>149</v>
      </c>
      <c r="G2439" s="133">
        <v>840</v>
      </c>
      <c r="H2439" s="132">
        <v>2016</v>
      </c>
      <c r="I2439" s="134">
        <v>42439</v>
      </c>
      <c r="J2439" s="135"/>
    </row>
    <row r="2440" spans="1:10" ht="16.5" customHeight="1" x14ac:dyDescent="0.25">
      <c r="A2440" s="130" t="s">
        <v>9285</v>
      </c>
      <c r="B2440" s="131" t="str">
        <f t="shared" si="38"/>
        <v>17812 - Maintenance Station (MS) #2</v>
      </c>
      <c r="C2440" s="132" t="s">
        <v>434</v>
      </c>
      <c r="D2440" s="132" t="s">
        <v>3294</v>
      </c>
      <c r="E2440" s="132" t="s">
        <v>3738</v>
      </c>
      <c r="F2440" s="132" t="s">
        <v>709</v>
      </c>
      <c r="G2440" s="133">
        <v>22000</v>
      </c>
      <c r="H2440" s="132">
        <v>2018</v>
      </c>
      <c r="I2440" s="134">
        <v>42443</v>
      </c>
      <c r="J2440" s="135"/>
    </row>
    <row r="2441" spans="1:10" ht="16.5" customHeight="1" x14ac:dyDescent="0.25">
      <c r="A2441" s="130" t="s">
        <v>9286</v>
      </c>
      <c r="B2441" s="131" t="str">
        <f t="shared" si="38"/>
        <v>17813 - Maintenance Station (MS)</v>
      </c>
      <c r="C2441" s="132" t="s">
        <v>434</v>
      </c>
      <c r="D2441" s="132" t="s">
        <v>3149</v>
      </c>
      <c r="E2441" s="132" t="s">
        <v>3739</v>
      </c>
      <c r="F2441" s="132" t="s">
        <v>280</v>
      </c>
      <c r="G2441" s="133">
        <v>20988</v>
      </c>
      <c r="H2441" s="132">
        <v>2019</v>
      </c>
      <c r="I2441" s="134">
        <v>42443</v>
      </c>
      <c r="J2441" s="135"/>
    </row>
    <row r="2442" spans="1:10" ht="16.5" customHeight="1" x14ac:dyDescent="0.25">
      <c r="A2442" s="130" t="s">
        <v>9287</v>
      </c>
      <c r="B2442" s="131" t="str">
        <f t="shared" si="38"/>
        <v>17814 - Salt Storage Building (SB)</v>
      </c>
      <c r="C2442" s="132" t="s">
        <v>434</v>
      </c>
      <c r="D2442" s="132" t="s">
        <v>3342</v>
      </c>
      <c r="E2442" s="132" t="s">
        <v>3739</v>
      </c>
      <c r="F2442" s="132" t="s">
        <v>280</v>
      </c>
      <c r="G2442" s="133">
        <v>9894</v>
      </c>
      <c r="H2442" s="132">
        <v>2019</v>
      </c>
      <c r="I2442" s="134">
        <v>42443</v>
      </c>
      <c r="J2442" s="135"/>
    </row>
    <row r="2443" spans="1:10" ht="16.5" customHeight="1" x14ac:dyDescent="0.25">
      <c r="A2443" s="130" t="s">
        <v>9288</v>
      </c>
      <c r="B2443" s="131" t="str">
        <f t="shared" si="38"/>
        <v>17815 - Snowville Maintenance Station</v>
      </c>
      <c r="C2443" s="132" t="s">
        <v>434</v>
      </c>
      <c r="D2443" s="132" t="s">
        <v>3740</v>
      </c>
      <c r="E2443" s="132" t="s">
        <v>3741</v>
      </c>
      <c r="F2443" s="132" t="s">
        <v>3371</v>
      </c>
      <c r="G2443" s="133">
        <v>13554</v>
      </c>
      <c r="H2443" s="132">
        <v>2018</v>
      </c>
      <c r="I2443" s="134">
        <v>42443</v>
      </c>
      <c r="J2443" s="135"/>
    </row>
    <row r="2444" spans="1:10" ht="16.5" customHeight="1" x14ac:dyDescent="0.25">
      <c r="A2444" s="130" t="s">
        <v>9289</v>
      </c>
      <c r="B2444" s="131" t="str">
        <f t="shared" si="38"/>
        <v>17817 - UDOT - Parking Canopy (CA) Admin</v>
      </c>
      <c r="C2444" s="132" t="s">
        <v>434</v>
      </c>
      <c r="D2444" s="132" t="s">
        <v>3742</v>
      </c>
      <c r="E2444" s="132" t="s">
        <v>3693</v>
      </c>
      <c r="F2444" s="132" t="s">
        <v>145</v>
      </c>
      <c r="G2444" s="133">
        <v>2640</v>
      </c>
      <c r="H2444" s="132">
        <v>2016</v>
      </c>
      <c r="I2444" s="134">
        <v>42446</v>
      </c>
      <c r="J2444" s="135"/>
    </row>
    <row r="2445" spans="1:10" ht="16.5" customHeight="1" x14ac:dyDescent="0.25">
      <c r="A2445" s="130" t="s">
        <v>9290</v>
      </c>
      <c r="B2445" s="131" t="str">
        <f t="shared" si="38"/>
        <v>17837 - Maintenance Station (MS)</v>
      </c>
      <c r="C2445" s="132" t="s">
        <v>434</v>
      </c>
      <c r="D2445" s="132" t="s">
        <v>3149</v>
      </c>
      <c r="E2445" s="132" t="s">
        <v>3743</v>
      </c>
      <c r="F2445" s="132" t="s">
        <v>1116</v>
      </c>
      <c r="G2445" s="133">
        <v>13632</v>
      </c>
      <c r="H2445" s="132">
        <v>2017</v>
      </c>
      <c r="I2445" s="134">
        <v>42780</v>
      </c>
      <c r="J2445" s="135"/>
    </row>
    <row r="2446" spans="1:10" ht="16.5" customHeight="1" x14ac:dyDescent="0.25">
      <c r="A2446" s="130" t="s">
        <v>9291</v>
      </c>
      <c r="B2446" s="131" t="str">
        <f t="shared" si="38"/>
        <v>17877 - Salt Storage Building (SB)</v>
      </c>
      <c r="C2446" s="132" t="s">
        <v>434</v>
      </c>
      <c r="D2446" s="132" t="s">
        <v>3342</v>
      </c>
      <c r="E2446" s="132" t="s">
        <v>3597</v>
      </c>
      <c r="F2446" s="132" t="s">
        <v>2318</v>
      </c>
      <c r="G2446" s="133">
        <v>5000</v>
      </c>
      <c r="H2446" s="132">
        <v>2014</v>
      </c>
      <c r="I2446" s="134">
        <v>42530</v>
      </c>
      <c r="J2446" s="135"/>
    </row>
    <row r="2447" spans="1:10" ht="16.5" customHeight="1" x14ac:dyDescent="0.25">
      <c r="A2447" s="130" t="s">
        <v>9292</v>
      </c>
      <c r="B2447" s="131" t="str">
        <f t="shared" si="38"/>
        <v>17878 - Salt Storage Building (SB)</v>
      </c>
      <c r="C2447" s="132" t="s">
        <v>434</v>
      </c>
      <c r="D2447" s="132" t="s">
        <v>3342</v>
      </c>
      <c r="E2447" s="132" t="s">
        <v>3744</v>
      </c>
      <c r="F2447" s="135"/>
      <c r="G2447" s="133">
        <v>2177</v>
      </c>
      <c r="H2447" s="132">
        <v>2014</v>
      </c>
      <c r="I2447" s="134">
        <v>42530</v>
      </c>
      <c r="J2447" s="135"/>
    </row>
    <row r="2448" spans="1:10" ht="16.5" customHeight="1" x14ac:dyDescent="0.25">
      <c r="A2448" s="130" t="s">
        <v>9293</v>
      </c>
      <c r="B2448" s="131" t="str">
        <f t="shared" si="38"/>
        <v>17888 - (6 Bay)Equipment Storage Building (ESB)</v>
      </c>
      <c r="C2448" s="132" t="s">
        <v>434</v>
      </c>
      <c r="D2448" s="132" t="s">
        <v>3745</v>
      </c>
      <c r="E2448" s="132" t="s">
        <v>3653</v>
      </c>
      <c r="F2448" s="132" t="s">
        <v>214</v>
      </c>
      <c r="G2448" s="133">
        <v>4998</v>
      </c>
      <c r="H2448" s="132">
        <v>2015</v>
      </c>
      <c r="I2448" s="134">
        <v>42531</v>
      </c>
      <c r="J2448" s="135"/>
    </row>
    <row r="2449" spans="1:10" ht="16.5" customHeight="1" x14ac:dyDescent="0.25">
      <c r="A2449" s="130" t="s">
        <v>9294</v>
      </c>
      <c r="B2449" s="131" t="str">
        <f t="shared" si="38"/>
        <v>18082 - Sander Racks</v>
      </c>
      <c r="C2449" s="132" t="s">
        <v>434</v>
      </c>
      <c r="D2449" s="132" t="s">
        <v>3746</v>
      </c>
      <c r="E2449" s="132" t="s">
        <v>3747</v>
      </c>
      <c r="F2449" s="132" t="s">
        <v>3228</v>
      </c>
      <c r="G2449" s="133">
        <v>720</v>
      </c>
      <c r="H2449" s="132">
        <v>1990</v>
      </c>
      <c r="I2449" s="134">
        <v>42802</v>
      </c>
      <c r="J2449" s="135"/>
    </row>
    <row r="2450" spans="1:10" ht="16.5" customHeight="1" x14ac:dyDescent="0.25">
      <c r="A2450" s="130" t="s">
        <v>9295</v>
      </c>
      <c r="B2450" s="131" t="str">
        <f t="shared" si="38"/>
        <v>18084 - UDOT/Willard Relocatable Building</v>
      </c>
      <c r="C2450" s="132" t="s">
        <v>434</v>
      </c>
      <c r="D2450" s="132" t="s">
        <v>3748</v>
      </c>
      <c r="E2450" s="132" t="s">
        <v>3749</v>
      </c>
      <c r="F2450" s="132" t="s">
        <v>1091</v>
      </c>
      <c r="G2450" s="133">
        <v>1440</v>
      </c>
      <c r="H2450" s="132">
        <v>1990</v>
      </c>
      <c r="I2450" s="134">
        <v>42807</v>
      </c>
      <c r="J2450" s="135"/>
    </row>
    <row r="2451" spans="1:10" ht="16.5" customHeight="1" x14ac:dyDescent="0.25">
      <c r="A2451" s="130" t="s">
        <v>9296</v>
      </c>
      <c r="B2451" s="131" t="str">
        <f t="shared" si="38"/>
        <v>18324 - Lone Tree Salt Storage Building</v>
      </c>
      <c r="C2451" s="132" t="s">
        <v>434</v>
      </c>
      <c r="D2451" s="132" t="s">
        <v>3750</v>
      </c>
      <c r="E2451" s="132" t="s">
        <v>3751</v>
      </c>
      <c r="F2451" s="132" t="s">
        <v>3752</v>
      </c>
      <c r="G2451" s="133">
        <v>2000</v>
      </c>
      <c r="H2451" s="132">
        <v>2018</v>
      </c>
      <c r="I2451" s="134">
        <v>43271</v>
      </c>
      <c r="J2451" s="135"/>
    </row>
    <row r="2452" spans="1:10" ht="16.5" customHeight="1" x14ac:dyDescent="0.25">
      <c r="A2452" s="130" t="s">
        <v>9297</v>
      </c>
      <c r="B2452" s="131" t="str">
        <f t="shared" si="38"/>
        <v>18359 - Maintenance Station (MS)</v>
      </c>
      <c r="C2452" s="132" t="s">
        <v>434</v>
      </c>
      <c r="D2452" s="132" t="s">
        <v>3149</v>
      </c>
      <c r="E2452" s="132" t="s">
        <v>3753</v>
      </c>
      <c r="F2452" s="132" t="s">
        <v>3216</v>
      </c>
      <c r="G2452" s="133">
        <v>17622</v>
      </c>
      <c r="H2452" s="132">
        <v>2020</v>
      </c>
      <c r="I2452" s="134">
        <v>43859</v>
      </c>
      <c r="J2452" s="135"/>
    </row>
    <row r="2453" spans="1:10" ht="16.5" customHeight="1" x14ac:dyDescent="0.25">
      <c r="A2453" s="130" t="s">
        <v>9298</v>
      </c>
      <c r="B2453" s="131" t="str">
        <f t="shared" si="38"/>
        <v>18363 - Salt Storage Building (SB)</v>
      </c>
      <c r="C2453" s="132" t="s">
        <v>434</v>
      </c>
      <c r="D2453" s="132" t="s">
        <v>3342</v>
      </c>
      <c r="E2453" s="132" t="s">
        <v>3754</v>
      </c>
      <c r="F2453" s="132" t="s">
        <v>3408</v>
      </c>
      <c r="G2453" s="133">
        <v>2788</v>
      </c>
      <c r="H2453" s="132">
        <v>2019</v>
      </c>
      <c r="I2453" s="134">
        <v>44153</v>
      </c>
      <c r="J2453" s="135"/>
    </row>
    <row r="2454" spans="1:10" ht="16.5" customHeight="1" x14ac:dyDescent="0.25">
      <c r="A2454" s="130" t="s">
        <v>9299</v>
      </c>
      <c r="B2454" s="131" t="str">
        <f t="shared" si="38"/>
        <v>18364 - UDOT 4 - Moab Airport Salt Storage Building (SB)</v>
      </c>
      <c r="C2454" s="132" t="s">
        <v>434</v>
      </c>
      <c r="D2454" s="132" t="s">
        <v>3755</v>
      </c>
      <c r="E2454" s="132" t="s">
        <v>3756</v>
      </c>
      <c r="F2454" s="132" t="s">
        <v>143</v>
      </c>
      <c r="G2454" s="133">
        <v>2261</v>
      </c>
      <c r="H2454" s="132">
        <v>2018</v>
      </c>
      <c r="I2454" s="134">
        <v>44372</v>
      </c>
      <c r="J2454" s="135"/>
    </row>
    <row r="2455" spans="1:10" ht="16.5" customHeight="1" x14ac:dyDescent="0.25">
      <c r="A2455" s="130" t="s">
        <v>9300</v>
      </c>
      <c r="B2455" s="131" t="str">
        <f t="shared" si="38"/>
        <v>18383 - Area Supervisor Trailer (Admin)</v>
      </c>
      <c r="C2455" s="132" t="s">
        <v>434</v>
      </c>
      <c r="D2455" s="132" t="s">
        <v>3757</v>
      </c>
      <c r="E2455" s="132" t="s">
        <v>3758</v>
      </c>
      <c r="F2455" s="132" t="s">
        <v>1166</v>
      </c>
      <c r="G2455" s="133">
        <v>1200</v>
      </c>
      <c r="H2455" s="132">
        <v>2001</v>
      </c>
      <c r="I2455" s="134">
        <v>43234</v>
      </c>
      <c r="J2455" s="135"/>
    </row>
    <row r="2456" spans="1:10" ht="16.5" customHeight="1" x14ac:dyDescent="0.25">
      <c r="A2456" s="130" t="s">
        <v>9301</v>
      </c>
      <c r="B2456" s="131" t="str">
        <f t="shared" si="38"/>
        <v>18384 - Storage Shed (SS)</v>
      </c>
      <c r="C2456" s="132" t="s">
        <v>434</v>
      </c>
      <c r="D2456" s="132" t="s">
        <v>3220</v>
      </c>
      <c r="E2456" s="132" t="s">
        <v>3759</v>
      </c>
      <c r="F2456" s="132" t="s">
        <v>785</v>
      </c>
      <c r="G2456" s="133">
        <v>576</v>
      </c>
      <c r="H2456" s="132">
        <v>2015</v>
      </c>
      <c r="I2456" s="134">
        <v>43234</v>
      </c>
      <c r="J2456" s="135"/>
    </row>
    <row r="2457" spans="1:10" ht="16.5" customHeight="1" x14ac:dyDescent="0.25">
      <c r="A2457" s="130" t="s">
        <v>9302</v>
      </c>
      <c r="B2457" s="131" t="str">
        <f t="shared" si="38"/>
        <v>18385 - Storage Shed (SS)</v>
      </c>
      <c r="C2457" s="132" t="s">
        <v>434</v>
      </c>
      <c r="D2457" s="132" t="s">
        <v>3220</v>
      </c>
      <c r="E2457" s="132" t="s">
        <v>3760</v>
      </c>
      <c r="F2457" s="132" t="s">
        <v>2219</v>
      </c>
      <c r="G2457" s="133">
        <v>300</v>
      </c>
      <c r="H2457" s="132">
        <v>2012</v>
      </c>
      <c r="I2457" s="134">
        <v>43234</v>
      </c>
      <c r="J2457" s="135"/>
    </row>
    <row r="2458" spans="1:10" ht="16.5" customHeight="1" x14ac:dyDescent="0.25">
      <c r="A2458" s="130" t="s">
        <v>9303</v>
      </c>
      <c r="B2458" s="131" t="str">
        <f t="shared" si="38"/>
        <v>18386 - Storage Shed (SS)</v>
      </c>
      <c r="C2458" s="132" t="s">
        <v>434</v>
      </c>
      <c r="D2458" s="132" t="s">
        <v>3220</v>
      </c>
      <c r="E2458" s="132" t="s">
        <v>3761</v>
      </c>
      <c r="F2458" s="132" t="s">
        <v>1010</v>
      </c>
      <c r="G2458" s="133">
        <v>576</v>
      </c>
      <c r="H2458" s="132">
        <v>2016</v>
      </c>
      <c r="I2458" s="134">
        <v>43234</v>
      </c>
      <c r="J2458" s="135"/>
    </row>
    <row r="2459" spans="1:10" ht="16.5" customHeight="1" x14ac:dyDescent="0.25">
      <c r="A2459" s="130" t="s">
        <v>9304</v>
      </c>
      <c r="B2459" s="131" t="str">
        <f t="shared" si="38"/>
        <v>18387 - Storage Shed (SS)</v>
      </c>
      <c r="C2459" s="132" t="s">
        <v>434</v>
      </c>
      <c r="D2459" s="132" t="s">
        <v>3220</v>
      </c>
      <c r="E2459" s="132" t="s">
        <v>3761</v>
      </c>
      <c r="F2459" s="132" t="s">
        <v>1010</v>
      </c>
      <c r="G2459" s="133">
        <v>576</v>
      </c>
      <c r="H2459" s="132">
        <v>2016</v>
      </c>
      <c r="I2459" s="134">
        <v>43234</v>
      </c>
      <c r="J2459" s="135"/>
    </row>
    <row r="2460" spans="1:10" ht="16.5" customHeight="1" x14ac:dyDescent="0.25">
      <c r="A2460" s="130" t="s">
        <v>9305</v>
      </c>
      <c r="B2460" s="131" t="str">
        <f t="shared" si="38"/>
        <v>18388 - Storage Shed (SS)</v>
      </c>
      <c r="C2460" s="132" t="s">
        <v>434</v>
      </c>
      <c r="D2460" s="132" t="s">
        <v>3220</v>
      </c>
      <c r="E2460" s="132" t="s">
        <v>3760</v>
      </c>
      <c r="F2460" s="132" t="s">
        <v>2219</v>
      </c>
      <c r="G2460" s="133">
        <v>256</v>
      </c>
      <c r="H2460" s="132">
        <v>2012</v>
      </c>
      <c r="I2460" s="134">
        <v>43234</v>
      </c>
      <c r="J2460" s="135"/>
    </row>
    <row r="2461" spans="1:10" ht="16.5" customHeight="1" x14ac:dyDescent="0.25">
      <c r="A2461" s="130" t="s">
        <v>9306</v>
      </c>
      <c r="B2461" s="131" t="str">
        <f t="shared" si="38"/>
        <v>18408 - Office (Construction)</v>
      </c>
      <c r="C2461" s="132" t="s">
        <v>434</v>
      </c>
      <c r="D2461" s="132" t="s">
        <v>3641</v>
      </c>
      <c r="E2461" s="132" t="s">
        <v>3762</v>
      </c>
      <c r="F2461" s="132" t="s">
        <v>374</v>
      </c>
      <c r="G2461" s="133">
        <v>1632</v>
      </c>
      <c r="H2461" s="132">
        <v>2011</v>
      </c>
      <c r="I2461" s="134">
        <v>43251</v>
      </c>
      <c r="J2461" s="135"/>
    </row>
    <row r="2462" spans="1:10" ht="16.5" customHeight="1" x14ac:dyDescent="0.25">
      <c r="A2462" s="130" t="s">
        <v>9307</v>
      </c>
      <c r="B2462" s="131" t="str">
        <f t="shared" si="38"/>
        <v>18409 - Material Lab (Construction)</v>
      </c>
      <c r="C2462" s="132" t="s">
        <v>434</v>
      </c>
      <c r="D2462" s="132" t="s">
        <v>3763</v>
      </c>
      <c r="E2462" s="132" t="s">
        <v>3762</v>
      </c>
      <c r="F2462" s="132" t="s">
        <v>374</v>
      </c>
      <c r="G2462" s="133">
        <v>1632</v>
      </c>
      <c r="H2462" s="132">
        <v>2011</v>
      </c>
      <c r="I2462" s="134">
        <v>43251</v>
      </c>
      <c r="J2462" s="135"/>
    </row>
    <row r="2463" spans="1:10" ht="16.5" customHeight="1" x14ac:dyDescent="0.25">
      <c r="A2463" s="130" t="s">
        <v>9308</v>
      </c>
      <c r="B2463" s="131" t="str">
        <f t="shared" si="38"/>
        <v>18410 - Radio Comm Building</v>
      </c>
      <c r="C2463" s="132" t="s">
        <v>434</v>
      </c>
      <c r="D2463" s="132" t="s">
        <v>3764</v>
      </c>
      <c r="E2463" s="132" t="s">
        <v>3765</v>
      </c>
      <c r="F2463" s="132" t="s">
        <v>374</v>
      </c>
      <c r="G2463" s="133">
        <v>2400</v>
      </c>
      <c r="H2463" s="132">
        <v>2001</v>
      </c>
      <c r="I2463" s="134">
        <v>43251</v>
      </c>
      <c r="J2463" s="135"/>
    </row>
    <row r="2464" spans="1:10" ht="16.5" customHeight="1" x14ac:dyDescent="0.25">
      <c r="A2464" s="130" t="s">
        <v>9309</v>
      </c>
      <c r="B2464" s="131" t="str">
        <f t="shared" si="38"/>
        <v>18411 - Concrete Storage Holding Tanks</v>
      </c>
      <c r="C2464" s="132" t="s">
        <v>434</v>
      </c>
      <c r="D2464" s="132" t="s">
        <v>3766</v>
      </c>
      <c r="E2464" s="132" t="s">
        <v>3767</v>
      </c>
      <c r="F2464" s="132" t="s">
        <v>3599</v>
      </c>
      <c r="G2464" s="133">
        <v>288</v>
      </c>
      <c r="H2464" s="132">
        <v>2011</v>
      </c>
      <c r="I2464" s="134">
        <v>43251</v>
      </c>
      <c r="J2464" s="135"/>
    </row>
    <row r="2465" spans="1:10" ht="16.5" customHeight="1" x14ac:dyDescent="0.25">
      <c r="A2465" s="130" t="s">
        <v>9310</v>
      </c>
      <c r="B2465" s="131" t="str">
        <f t="shared" si="38"/>
        <v>18412 - (2 Bay) Equipment Storage Building (ESB)</v>
      </c>
      <c r="C2465" s="132" t="s">
        <v>434</v>
      </c>
      <c r="D2465" s="132" t="s">
        <v>3182</v>
      </c>
      <c r="E2465" s="132" t="s">
        <v>3768</v>
      </c>
      <c r="F2465" s="132" t="s">
        <v>373</v>
      </c>
      <c r="G2465" s="133">
        <v>2400</v>
      </c>
      <c r="H2465" s="132">
        <v>1996</v>
      </c>
      <c r="I2465" s="134">
        <v>43251</v>
      </c>
      <c r="J2465" s="135"/>
    </row>
    <row r="2466" spans="1:10" ht="16.5" customHeight="1" x14ac:dyDescent="0.25">
      <c r="A2466" s="130" t="s">
        <v>9311</v>
      </c>
      <c r="B2466" s="131" t="str">
        <f t="shared" si="38"/>
        <v>18413 - Signals Shop</v>
      </c>
      <c r="C2466" s="132" t="s">
        <v>434</v>
      </c>
      <c r="D2466" s="132" t="s">
        <v>3487</v>
      </c>
      <c r="E2466" s="132" t="s">
        <v>3768</v>
      </c>
      <c r="F2466" s="132" t="s">
        <v>373</v>
      </c>
      <c r="G2466" s="133">
        <v>4800</v>
      </c>
      <c r="H2466" s="132">
        <v>1996</v>
      </c>
      <c r="I2466" s="134">
        <v>43251</v>
      </c>
      <c r="J2466" s="135"/>
    </row>
    <row r="2467" spans="1:10" ht="16.5" customHeight="1" x14ac:dyDescent="0.25">
      <c r="A2467" s="130" t="s">
        <v>9312</v>
      </c>
      <c r="B2467" s="131" t="str">
        <f t="shared" si="38"/>
        <v>18640 - Dot Price Peerless Entry Station</v>
      </c>
      <c r="C2467" s="132" t="s">
        <v>434</v>
      </c>
      <c r="D2467" s="132" t="s">
        <v>3769</v>
      </c>
      <c r="E2467" s="132" t="s">
        <v>3770</v>
      </c>
      <c r="F2467" s="132" t="s">
        <v>374</v>
      </c>
      <c r="G2467" s="133">
        <v>2400</v>
      </c>
      <c r="H2467" s="132">
        <v>2021</v>
      </c>
      <c r="I2467" s="134">
        <v>44120</v>
      </c>
      <c r="J2467" s="135"/>
    </row>
    <row r="2468" spans="1:10" ht="16.5" customHeight="1" x14ac:dyDescent="0.25">
      <c r="A2468" s="130" t="s">
        <v>9313</v>
      </c>
      <c r="B2468" s="131" t="str">
        <f t="shared" si="38"/>
        <v>18877 - Bear Lake Rest Area</v>
      </c>
      <c r="C2468" s="132" t="s">
        <v>434</v>
      </c>
      <c r="D2468" s="132" t="s">
        <v>3771</v>
      </c>
      <c r="E2468" s="132" t="s">
        <v>3772</v>
      </c>
      <c r="F2468" s="132" t="s">
        <v>1226</v>
      </c>
      <c r="G2468" s="133">
        <v>1784</v>
      </c>
      <c r="H2468" s="132">
        <v>2021</v>
      </c>
      <c r="I2468" s="134">
        <v>44120</v>
      </c>
      <c r="J2468" s="135"/>
    </row>
    <row r="2469" spans="1:10" ht="16.5" customHeight="1" x14ac:dyDescent="0.25">
      <c r="A2469" s="130" t="s">
        <v>9314</v>
      </c>
      <c r="B2469" s="131" t="str">
        <f t="shared" si="38"/>
        <v>18886 - Salt Storage Building (SB)</v>
      </c>
      <c r="C2469" s="132" t="s">
        <v>434</v>
      </c>
      <c r="D2469" s="132" t="s">
        <v>3342</v>
      </c>
      <c r="E2469" s="132" t="s">
        <v>3638</v>
      </c>
      <c r="F2469" s="132" t="s">
        <v>1080</v>
      </c>
      <c r="G2469" s="133">
        <v>3150</v>
      </c>
      <c r="H2469" s="132">
        <v>2019</v>
      </c>
      <c r="I2469" s="134">
        <v>44069</v>
      </c>
      <c r="J2469" s="135"/>
    </row>
    <row r="2470" spans="1:10" ht="16.5" customHeight="1" x14ac:dyDescent="0.25">
      <c r="A2470" s="130" t="s">
        <v>9315</v>
      </c>
      <c r="B2470" s="131" t="str">
        <f t="shared" si="38"/>
        <v>18914 - Gasex E5</v>
      </c>
      <c r="C2470" s="132" t="s">
        <v>434</v>
      </c>
      <c r="D2470" s="132" t="s">
        <v>3773</v>
      </c>
      <c r="E2470" s="132" t="s">
        <v>3774</v>
      </c>
      <c r="F2470" s="132" t="s">
        <v>3775</v>
      </c>
      <c r="G2470" s="133">
        <v>0</v>
      </c>
      <c r="H2470" s="132">
        <v>2020</v>
      </c>
      <c r="I2470" s="134">
        <v>44176</v>
      </c>
      <c r="J2470" s="135"/>
    </row>
    <row r="2471" spans="1:10" ht="16.5" customHeight="1" x14ac:dyDescent="0.25">
      <c r="A2471" s="130" t="s">
        <v>9316</v>
      </c>
      <c r="B2471" s="131" t="str">
        <f t="shared" si="38"/>
        <v>18915 - Gasex E8</v>
      </c>
      <c r="C2471" s="132" t="s">
        <v>434</v>
      </c>
      <c r="D2471" s="132" t="s">
        <v>3776</v>
      </c>
      <c r="E2471" s="132" t="s">
        <v>3777</v>
      </c>
      <c r="F2471" s="132" t="s">
        <v>3775</v>
      </c>
      <c r="G2471" s="133">
        <v>0</v>
      </c>
      <c r="H2471" s="132">
        <v>2020</v>
      </c>
      <c r="I2471" s="134">
        <v>44176</v>
      </c>
      <c r="J2471" s="135"/>
    </row>
    <row r="2472" spans="1:10" ht="16.5" customHeight="1" x14ac:dyDescent="0.25">
      <c r="A2472" s="130" t="s">
        <v>9317</v>
      </c>
      <c r="B2472" s="131" t="str">
        <f t="shared" si="38"/>
        <v>18916 - Gasex E17</v>
      </c>
      <c r="C2472" s="132" t="s">
        <v>434</v>
      </c>
      <c r="D2472" s="132" t="s">
        <v>3778</v>
      </c>
      <c r="E2472" s="132" t="s">
        <v>3779</v>
      </c>
      <c r="F2472" s="132" t="s">
        <v>3780</v>
      </c>
      <c r="G2472" s="133">
        <v>0</v>
      </c>
      <c r="H2472" s="132">
        <v>2020</v>
      </c>
      <c r="I2472" s="134">
        <v>44176</v>
      </c>
      <c r="J2472" s="135"/>
    </row>
    <row r="2473" spans="1:10" ht="16.5" customHeight="1" x14ac:dyDescent="0.25">
      <c r="A2473" s="130" t="s">
        <v>9318</v>
      </c>
      <c r="B2473" s="131" t="str">
        <f t="shared" si="38"/>
        <v>18917 - Gazex E16</v>
      </c>
      <c r="C2473" s="132" t="s">
        <v>434</v>
      </c>
      <c r="D2473" s="132" t="s">
        <v>3781</v>
      </c>
      <c r="E2473" s="132" t="s">
        <v>3782</v>
      </c>
      <c r="F2473" s="132" t="s">
        <v>3780</v>
      </c>
      <c r="G2473" s="133">
        <v>0</v>
      </c>
      <c r="H2473" s="132">
        <v>2020</v>
      </c>
      <c r="I2473" s="134">
        <v>44176</v>
      </c>
      <c r="J2473" s="135"/>
    </row>
    <row r="2474" spans="1:10" ht="16.5" customHeight="1" x14ac:dyDescent="0.25">
      <c r="A2474" s="130" t="s">
        <v>9319</v>
      </c>
      <c r="B2474" s="131" t="str">
        <f t="shared" si="38"/>
        <v>18918 - Gasex E11</v>
      </c>
      <c r="C2474" s="132" t="s">
        <v>434</v>
      </c>
      <c r="D2474" s="132" t="s">
        <v>3783</v>
      </c>
      <c r="E2474" s="132" t="s">
        <v>3784</v>
      </c>
      <c r="F2474" s="132" t="s">
        <v>3785</v>
      </c>
      <c r="G2474" s="133">
        <v>0</v>
      </c>
      <c r="H2474" s="132">
        <v>2020</v>
      </c>
      <c r="I2474" s="134">
        <v>44176</v>
      </c>
      <c r="J2474" s="135"/>
    </row>
    <row r="2475" spans="1:10" ht="16.5" customHeight="1" x14ac:dyDescent="0.25">
      <c r="A2475" s="130" t="s">
        <v>9320</v>
      </c>
      <c r="B2475" s="131" t="str">
        <f t="shared" si="38"/>
        <v>18919 - Gasex E13</v>
      </c>
      <c r="C2475" s="132" t="s">
        <v>434</v>
      </c>
      <c r="D2475" s="132" t="s">
        <v>3786</v>
      </c>
      <c r="E2475" s="132" t="s">
        <v>3787</v>
      </c>
      <c r="F2475" s="132" t="s">
        <v>3785</v>
      </c>
      <c r="G2475" s="133">
        <v>0</v>
      </c>
      <c r="H2475" s="132">
        <v>2020</v>
      </c>
      <c r="I2475" s="134">
        <v>44176</v>
      </c>
      <c r="J2475" s="135"/>
    </row>
    <row r="2476" spans="1:10" ht="16.5" customHeight="1" x14ac:dyDescent="0.25">
      <c r="A2476" s="130" t="s">
        <v>9321</v>
      </c>
      <c r="B2476" s="131" t="str">
        <f t="shared" si="38"/>
        <v>18920 - Gasex E1</v>
      </c>
      <c r="C2476" s="132" t="s">
        <v>434</v>
      </c>
      <c r="D2476" s="132" t="s">
        <v>3788</v>
      </c>
      <c r="E2476" s="132" t="s">
        <v>3789</v>
      </c>
      <c r="F2476" s="132" t="s">
        <v>3790</v>
      </c>
      <c r="G2476" s="133">
        <v>0</v>
      </c>
      <c r="H2476" s="132">
        <v>2020</v>
      </c>
      <c r="I2476" s="134">
        <v>44176</v>
      </c>
      <c r="J2476" s="135"/>
    </row>
    <row r="2477" spans="1:10" ht="16.5" customHeight="1" x14ac:dyDescent="0.25">
      <c r="A2477" s="130" t="s">
        <v>9322</v>
      </c>
      <c r="B2477" s="131" t="str">
        <f t="shared" si="38"/>
        <v>18921 - Gazex E2</v>
      </c>
      <c r="C2477" s="132" t="s">
        <v>434</v>
      </c>
      <c r="D2477" s="132" t="s">
        <v>3791</v>
      </c>
      <c r="E2477" s="132" t="s">
        <v>3792</v>
      </c>
      <c r="F2477" s="132" t="s">
        <v>3790</v>
      </c>
      <c r="G2477" s="133">
        <v>0</v>
      </c>
      <c r="H2477" s="132">
        <v>2020</v>
      </c>
      <c r="I2477" s="134">
        <v>44176</v>
      </c>
      <c r="J2477" s="135"/>
    </row>
    <row r="2478" spans="1:10" ht="16.5" customHeight="1" x14ac:dyDescent="0.25">
      <c r="A2478" s="130" t="s">
        <v>9323</v>
      </c>
      <c r="B2478" s="131" t="str">
        <f t="shared" si="38"/>
        <v>18922 - Gasex E3</v>
      </c>
      <c r="C2478" s="132" t="s">
        <v>434</v>
      </c>
      <c r="D2478" s="132" t="s">
        <v>3793</v>
      </c>
      <c r="E2478" s="132" t="s">
        <v>3794</v>
      </c>
      <c r="F2478" s="132" t="s">
        <v>3790</v>
      </c>
      <c r="G2478" s="133">
        <v>0</v>
      </c>
      <c r="H2478" s="132">
        <v>2020</v>
      </c>
      <c r="I2478" s="134">
        <v>44176</v>
      </c>
      <c r="J2478" s="135"/>
    </row>
    <row r="2479" spans="1:10" ht="16.5" customHeight="1" x14ac:dyDescent="0.25">
      <c r="A2479" s="130" t="s">
        <v>9324</v>
      </c>
      <c r="B2479" s="131" t="str">
        <f t="shared" si="38"/>
        <v>18923 - Gasex P39</v>
      </c>
      <c r="C2479" s="132" t="s">
        <v>434</v>
      </c>
      <c r="D2479" s="132" t="s">
        <v>3795</v>
      </c>
      <c r="E2479" s="132" t="s">
        <v>3796</v>
      </c>
      <c r="F2479" s="132" t="s">
        <v>3797</v>
      </c>
      <c r="G2479" s="133">
        <v>0</v>
      </c>
      <c r="H2479" s="132">
        <v>2020</v>
      </c>
      <c r="I2479" s="134">
        <v>44176</v>
      </c>
      <c r="J2479" s="135"/>
    </row>
    <row r="2480" spans="1:10" ht="16.5" customHeight="1" x14ac:dyDescent="0.25">
      <c r="A2480" s="130" t="s">
        <v>9325</v>
      </c>
      <c r="B2480" s="131" t="str">
        <f t="shared" si="38"/>
        <v>18924 - Gasex P41</v>
      </c>
      <c r="C2480" s="132" t="s">
        <v>434</v>
      </c>
      <c r="D2480" s="132" t="s">
        <v>3798</v>
      </c>
      <c r="E2480" s="132" t="s">
        <v>3799</v>
      </c>
      <c r="F2480" s="132" t="s">
        <v>3797</v>
      </c>
      <c r="G2480" s="133">
        <v>0</v>
      </c>
      <c r="H2480" s="132">
        <v>2020</v>
      </c>
      <c r="I2480" s="134">
        <v>44176</v>
      </c>
      <c r="J2480" s="135"/>
    </row>
    <row r="2481" spans="1:10" ht="16.5" customHeight="1" x14ac:dyDescent="0.25">
      <c r="A2481" s="130" t="s">
        <v>9326</v>
      </c>
      <c r="B2481" s="131" t="str">
        <f t="shared" si="38"/>
        <v>18925 - Gasex P43</v>
      </c>
      <c r="C2481" s="132" t="s">
        <v>434</v>
      </c>
      <c r="D2481" s="132" t="s">
        <v>3800</v>
      </c>
      <c r="E2481" s="132" t="s">
        <v>3801</v>
      </c>
      <c r="F2481" s="132" t="s">
        <v>3797</v>
      </c>
      <c r="G2481" s="133">
        <v>0</v>
      </c>
      <c r="H2481" s="132">
        <v>2020</v>
      </c>
      <c r="I2481" s="134">
        <v>44176</v>
      </c>
      <c r="J2481" s="135"/>
    </row>
    <row r="2482" spans="1:10" ht="16.5" customHeight="1" x14ac:dyDescent="0.25">
      <c r="A2482" s="130" t="s">
        <v>9327</v>
      </c>
      <c r="B2482" s="131" t="str">
        <f t="shared" si="38"/>
        <v>18926 - Gasex P44</v>
      </c>
      <c r="C2482" s="132" t="s">
        <v>434</v>
      </c>
      <c r="D2482" s="132" t="s">
        <v>3802</v>
      </c>
      <c r="E2482" s="132" t="s">
        <v>3803</v>
      </c>
      <c r="F2482" s="132" t="s">
        <v>3797</v>
      </c>
      <c r="G2482" s="133">
        <v>0</v>
      </c>
      <c r="H2482" s="132">
        <v>2020</v>
      </c>
      <c r="I2482" s="134">
        <v>44176</v>
      </c>
      <c r="J2482" s="135"/>
    </row>
    <row r="2483" spans="1:10" ht="16.5" customHeight="1" x14ac:dyDescent="0.25">
      <c r="A2483" s="130" t="s">
        <v>9328</v>
      </c>
      <c r="B2483" s="131" t="str">
        <f t="shared" si="38"/>
        <v>18927 - Gasex P45</v>
      </c>
      <c r="C2483" s="132" t="s">
        <v>434</v>
      </c>
      <c r="D2483" s="132" t="s">
        <v>3804</v>
      </c>
      <c r="E2483" s="132" t="s">
        <v>3805</v>
      </c>
      <c r="F2483" s="132" t="s">
        <v>3797</v>
      </c>
      <c r="G2483" s="133">
        <v>0</v>
      </c>
      <c r="H2483" s="132">
        <v>2020</v>
      </c>
      <c r="I2483" s="134">
        <v>44176</v>
      </c>
      <c r="J2483" s="135"/>
    </row>
    <row r="2484" spans="1:10" ht="16.5" customHeight="1" x14ac:dyDescent="0.25">
      <c r="A2484" s="130" t="s">
        <v>9329</v>
      </c>
      <c r="B2484" s="131" t="str">
        <f t="shared" si="38"/>
        <v>18928 - Gasex P47</v>
      </c>
      <c r="C2484" s="132" t="s">
        <v>434</v>
      </c>
      <c r="D2484" s="132" t="s">
        <v>3806</v>
      </c>
      <c r="E2484" s="132" t="s">
        <v>3807</v>
      </c>
      <c r="F2484" s="132" t="s">
        <v>3797</v>
      </c>
      <c r="G2484" s="133">
        <v>0</v>
      </c>
      <c r="H2484" s="132">
        <v>2020</v>
      </c>
      <c r="I2484" s="134">
        <v>44176</v>
      </c>
      <c r="J2484" s="135"/>
    </row>
    <row r="2485" spans="1:10" ht="16.5" customHeight="1" x14ac:dyDescent="0.25">
      <c r="A2485" s="130" t="s">
        <v>9330</v>
      </c>
      <c r="B2485" s="131" t="str">
        <f t="shared" si="38"/>
        <v>18929 - Gasex P48</v>
      </c>
      <c r="C2485" s="132" t="s">
        <v>434</v>
      </c>
      <c r="D2485" s="132" t="s">
        <v>3808</v>
      </c>
      <c r="E2485" s="132" t="s">
        <v>3809</v>
      </c>
      <c r="F2485" s="132" t="s">
        <v>3797</v>
      </c>
      <c r="G2485" s="133">
        <v>0</v>
      </c>
      <c r="H2485" s="132">
        <v>2020</v>
      </c>
      <c r="I2485" s="134">
        <v>44176</v>
      </c>
      <c r="J2485" s="135"/>
    </row>
    <row r="2486" spans="1:10" ht="16.5" customHeight="1" x14ac:dyDescent="0.25">
      <c r="A2486" s="130" t="s">
        <v>9331</v>
      </c>
      <c r="B2486" s="131" t="str">
        <f t="shared" si="38"/>
        <v>18930 - Gazex BJ1</v>
      </c>
      <c r="C2486" s="132" t="s">
        <v>434</v>
      </c>
      <c r="D2486" s="132" t="s">
        <v>3810</v>
      </c>
      <c r="E2486" s="132" t="s">
        <v>3811</v>
      </c>
      <c r="F2486" s="132" t="s">
        <v>3812</v>
      </c>
      <c r="G2486" s="133">
        <v>0</v>
      </c>
      <c r="H2486" s="132">
        <v>2020</v>
      </c>
      <c r="I2486" s="134">
        <v>44176</v>
      </c>
      <c r="J2486" s="135"/>
    </row>
    <row r="2487" spans="1:10" ht="16.5" customHeight="1" x14ac:dyDescent="0.25">
      <c r="A2487" s="130" t="s">
        <v>9332</v>
      </c>
      <c r="B2487" s="131" t="str">
        <f t="shared" si="38"/>
        <v>18931 - Gazex BJ2</v>
      </c>
      <c r="C2487" s="132" t="s">
        <v>434</v>
      </c>
      <c r="D2487" s="132" t="s">
        <v>3813</v>
      </c>
      <c r="E2487" s="132" t="s">
        <v>3814</v>
      </c>
      <c r="F2487" s="132" t="s">
        <v>3815</v>
      </c>
      <c r="G2487" s="133">
        <v>0</v>
      </c>
      <c r="H2487" s="132">
        <v>2020</v>
      </c>
      <c r="I2487" s="134">
        <v>44176</v>
      </c>
      <c r="J2487" s="135"/>
    </row>
    <row r="2488" spans="1:10" ht="16.5" customHeight="1" x14ac:dyDescent="0.25">
      <c r="A2488" s="130" t="s">
        <v>9333</v>
      </c>
      <c r="B2488" s="131" t="str">
        <f t="shared" si="38"/>
        <v>18932 - Gazex BJ3</v>
      </c>
      <c r="C2488" s="132" t="s">
        <v>434</v>
      </c>
      <c r="D2488" s="132" t="s">
        <v>3816</v>
      </c>
      <c r="E2488" s="132" t="s">
        <v>3817</v>
      </c>
      <c r="F2488" s="132" t="s">
        <v>3815</v>
      </c>
      <c r="G2488" s="133">
        <v>0</v>
      </c>
      <c r="H2488" s="132">
        <v>2020</v>
      </c>
      <c r="I2488" s="134">
        <v>44176</v>
      </c>
      <c r="J2488" s="135"/>
    </row>
    <row r="2489" spans="1:10" ht="16.5" customHeight="1" x14ac:dyDescent="0.25">
      <c r="A2489" s="130" t="s">
        <v>9334</v>
      </c>
      <c r="B2489" s="131" t="str">
        <f t="shared" si="38"/>
        <v>18933 - Gazex BJ4</v>
      </c>
      <c r="C2489" s="132" t="s">
        <v>434</v>
      </c>
      <c r="D2489" s="132" t="s">
        <v>3818</v>
      </c>
      <c r="E2489" s="132" t="s">
        <v>3819</v>
      </c>
      <c r="F2489" s="132" t="s">
        <v>3815</v>
      </c>
      <c r="G2489" s="133">
        <v>0</v>
      </c>
      <c r="H2489" s="132">
        <v>2020</v>
      </c>
      <c r="I2489" s="134">
        <v>44176</v>
      </c>
      <c r="J2489" s="135"/>
    </row>
    <row r="2490" spans="1:10" ht="16.5" customHeight="1" x14ac:dyDescent="0.25">
      <c r="A2490" s="130" t="s">
        <v>9335</v>
      </c>
      <c r="B2490" s="131" t="str">
        <f t="shared" si="38"/>
        <v>18934 - Gazex BJ5</v>
      </c>
      <c r="C2490" s="132" t="s">
        <v>434</v>
      </c>
      <c r="D2490" s="132" t="s">
        <v>3820</v>
      </c>
      <c r="E2490" s="132" t="s">
        <v>3821</v>
      </c>
      <c r="F2490" s="132" t="s">
        <v>3815</v>
      </c>
      <c r="G2490" s="133">
        <v>0</v>
      </c>
      <c r="H2490" s="132">
        <v>2020</v>
      </c>
      <c r="I2490" s="134">
        <v>44176</v>
      </c>
      <c r="J2490" s="135"/>
    </row>
    <row r="2491" spans="1:10" ht="16.5" customHeight="1" x14ac:dyDescent="0.25">
      <c r="A2491" s="130" t="s">
        <v>9336</v>
      </c>
      <c r="B2491" s="131" t="str">
        <f t="shared" si="38"/>
        <v>18935 - Wyssen P53</v>
      </c>
      <c r="C2491" s="132" t="s">
        <v>434</v>
      </c>
      <c r="D2491" s="132" t="s">
        <v>3822</v>
      </c>
      <c r="E2491" s="132" t="s">
        <v>3823</v>
      </c>
      <c r="F2491" s="132" t="s">
        <v>3637</v>
      </c>
      <c r="G2491" s="133">
        <v>0</v>
      </c>
      <c r="H2491" s="132">
        <v>2020</v>
      </c>
      <c r="I2491" s="134">
        <v>44176</v>
      </c>
      <c r="J2491" s="135"/>
    </row>
    <row r="2492" spans="1:10" ht="16.5" customHeight="1" x14ac:dyDescent="0.25">
      <c r="A2492" s="130" t="s">
        <v>9337</v>
      </c>
      <c r="B2492" s="131" t="str">
        <f t="shared" si="38"/>
        <v>18936 - Wyssen P61</v>
      </c>
      <c r="C2492" s="132" t="s">
        <v>434</v>
      </c>
      <c r="D2492" s="132" t="s">
        <v>3824</v>
      </c>
      <c r="E2492" s="132" t="s">
        <v>3825</v>
      </c>
      <c r="F2492" s="132" t="s">
        <v>3637</v>
      </c>
      <c r="G2492" s="133">
        <v>0</v>
      </c>
      <c r="H2492" s="132">
        <v>2020</v>
      </c>
      <c r="I2492" s="134">
        <v>44176</v>
      </c>
      <c r="J2492" s="135"/>
    </row>
    <row r="2493" spans="1:10" ht="16.5" customHeight="1" x14ac:dyDescent="0.25">
      <c r="A2493" s="130" t="s">
        <v>9338</v>
      </c>
      <c r="B2493" s="131" t="str">
        <f t="shared" si="38"/>
        <v>18937 - Wyssen P65</v>
      </c>
      <c r="C2493" s="132" t="s">
        <v>434</v>
      </c>
      <c r="D2493" s="132" t="s">
        <v>3826</v>
      </c>
      <c r="E2493" s="132" t="s">
        <v>3827</v>
      </c>
      <c r="F2493" s="132" t="s">
        <v>3637</v>
      </c>
      <c r="G2493" s="133">
        <v>0</v>
      </c>
      <c r="H2493" s="132">
        <v>2020</v>
      </c>
      <c r="I2493" s="134">
        <v>44176</v>
      </c>
      <c r="J2493" s="135"/>
    </row>
    <row r="2494" spans="1:10" ht="16.5" customHeight="1" x14ac:dyDescent="0.25">
      <c r="A2494" s="130" t="s">
        <v>9339</v>
      </c>
      <c r="B2494" s="131" t="str">
        <f t="shared" si="38"/>
        <v>18938 - Wyssen P75</v>
      </c>
      <c r="C2494" s="132" t="s">
        <v>434</v>
      </c>
      <c r="D2494" s="132" t="s">
        <v>3828</v>
      </c>
      <c r="E2494" s="132" t="s">
        <v>3829</v>
      </c>
      <c r="F2494" s="132" t="s">
        <v>3637</v>
      </c>
      <c r="G2494" s="133">
        <v>0</v>
      </c>
      <c r="H2494" s="132">
        <v>2020</v>
      </c>
      <c r="I2494" s="134">
        <v>44176</v>
      </c>
      <c r="J2494" s="135"/>
    </row>
    <row r="2495" spans="1:10" ht="16.5" customHeight="1" x14ac:dyDescent="0.25">
      <c r="A2495" s="130" t="s">
        <v>9340</v>
      </c>
      <c r="B2495" s="131" t="str">
        <f t="shared" si="38"/>
        <v>18939 - Wyssen P77</v>
      </c>
      <c r="C2495" s="132" t="s">
        <v>434</v>
      </c>
      <c r="D2495" s="132" t="s">
        <v>3830</v>
      </c>
      <c r="E2495" s="132" t="s">
        <v>3831</v>
      </c>
      <c r="F2495" s="132" t="s">
        <v>3637</v>
      </c>
      <c r="G2495" s="133">
        <v>0</v>
      </c>
      <c r="H2495" s="132">
        <v>2020</v>
      </c>
      <c r="I2495" s="134">
        <v>44176</v>
      </c>
      <c r="J2495" s="135"/>
    </row>
    <row r="2496" spans="1:10" ht="16.5" customHeight="1" x14ac:dyDescent="0.25">
      <c r="A2496" s="130" t="s">
        <v>9341</v>
      </c>
      <c r="B2496" s="131" t="str">
        <f t="shared" si="38"/>
        <v>18940 - Wyssen P70</v>
      </c>
      <c r="C2496" s="132" t="s">
        <v>434</v>
      </c>
      <c r="D2496" s="132" t="s">
        <v>3832</v>
      </c>
      <c r="E2496" s="132" t="s">
        <v>3833</v>
      </c>
      <c r="F2496" s="132" t="s">
        <v>3637</v>
      </c>
      <c r="G2496" s="133">
        <v>0</v>
      </c>
      <c r="H2496" s="132">
        <v>2020</v>
      </c>
      <c r="I2496" s="134">
        <v>44176</v>
      </c>
      <c r="J2496" s="135"/>
    </row>
    <row r="2497" spans="1:10" ht="16.5" customHeight="1" x14ac:dyDescent="0.25">
      <c r="A2497" s="130" t="s">
        <v>9342</v>
      </c>
      <c r="B2497" s="131" t="str">
        <f t="shared" si="38"/>
        <v>18941 - Wyssen P79</v>
      </c>
      <c r="C2497" s="132" t="s">
        <v>434</v>
      </c>
      <c r="D2497" s="132" t="s">
        <v>3834</v>
      </c>
      <c r="E2497" s="132" t="s">
        <v>3835</v>
      </c>
      <c r="F2497" s="132" t="s">
        <v>3637</v>
      </c>
      <c r="G2497" s="133">
        <v>0</v>
      </c>
      <c r="H2497" s="132">
        <v>2020</v>
      </c>
      <c r="I2497" s="134">
        <v>44176</v>
      </c>
      <c r="J2497" s="135"/>
    </row>
    <row r="2498" spans="1:10" ht="16.5" customHeight="1" x14ac:dyDescent="0.25">
      <c r="A2498" s="130" t="s">
        <v>9343</v>
      </c>
      <c r="B2498" s="131" t="str">
        <f t="shared" si="38"/>
        <v>18942 - Wyssen P81</v>
      </c>
      <c r="C2498" s="132" t="s">
        <v>434</v>
      </c>
      <c r="D2498" s="132" t="s">
        <v>3836</v>
      </c>
      <c r="E2498" s="132" t="s">
        <v>3837</v>
      </c>
      <c r="F2498" s="132" t="s">
        <v>3637</v>
      </c>
      <c r="G2498" s="133">
        <v>0</v>
      </c>
      <c r="H2498" s="132">
        <v>2020</v>
      </c>
      <c r="I2498" s="134">
        <v>44176</v>
      </c>
      <c r="J2498" s="135"/>
    </row>
    <row r="2499" spans="1:10" ht="16.5" customHeight="1" x14ac:dyDescent="0.25">
      <c r="A2499" s="130" t="s">
        <v>9344</v>
      </c>
      <c r="B2499" s="131" t="str">
        <f t="shared" si="38"/>
        <v>18943 - Wyssen P85</v>
      </c>
      <c r="C2499" s="132" t="s">
        <v>434</v>
      </c>
      <c r="D2499" s="132" t="s">
        <v>3838</v>
      </c>
      <c r="E2499" s="132" t="s">
        <v>3839</v>
      </c>
      <c r="F2499" s="132" t="s">
        <v>3637</v>
      </c>
      <c r="G2499" s="133">
        <v>0</v>
      </c>
      <c r="H2499" s="132">
        <v>2020</v>
      </c>
      <c r="I2499" s="134">
        <v>44176</v>
      </c>
      <c r="J2499" s="135"/>
    </row>
    <row r="2500" spans="1:10" ht="16.5" customHeight="1" x14ac:dyDescent="0.25">
      <c r="A2500" s="130" t="s">
        <v>9345</v>
      </c>
      <c r="B2500" s="131" t="str">
        <f t="shared" ref="B2500:B2563" si="39">_xlfn.CONCAT(A2500," - ",D2500)</f>
        <v>18944 - Wyssen P88</v>
      </c>
      <c r="C2500" s="132" t="s">
        <v>434</v>
      </c>
      <c r="D2500" s="132" t="s">
        <v>3840</v>
      </c>
      <c r="E2500" s="132" t="s">
        <v>3841</v>
      </c>
      <c r="F2500" s="132" t="s">
        <v>3637</v>
      </c>
      <c r="G2500" s="133">
        <v>0</v>
      </c>
      <c r="H2500" s="132">
        <v>2020</v>
      </c>
      <c r="I2500" s="134">
        <v>44176</v>
      </c>
      <c r="J2500" s="135"/>
    </row>
    <row r="2501" spans="1:10" ht="16.5" customHeight="1" x14ac:dyDescent="0.25">
      <c r="A2501" s="130" t="s">
        <v>9346</v>
      </c>
      <c r="B2501" s="131" t="str">
        <f t="shared" si="39"/>
        <v>18945 - Wyssen P89</v>
      </c>
      <c r="C2501" s="132" t="s">
        <v>434</v>
      </c>
      <c r="D2501" s="132" t="s">
        <v>3842</v>
      </c>
      <c r="E2501" s="132" t="s">
        <v>3843</v>
      </c>
      <c r="F2501" s="132" t="s">
        <v>3637</v>
      </c>
      <c r="G2501" s="133">
        <v>0</v>
      </c>
      <c r="H2501" s="132">
        <v>2020</v>
      </c>
      <c r="I2501" s="134">
        <v>44176</v>
      </c>
      <c r="J2501" s="135"/>
    </row>
    <row r="2502" spans="1:10" ht="16.5" customHeight="1" x14ac:dyDescent="0.25">
      <c r="A2502" s="130" t="s">
        <v>9347</v>
      </c>
      <c r="B2502" s="131" t="str">
        <f t="shared" si="39"/>
        <v>18946 - Wyssen P91</v>
      </c>
      <c r="C2502" s="132" t="s">
        <v>434</v>
      </c>
      <c r="D2502" s="132" t="s">
        <v>3844</v>
      </c>
      <c r="E2502" s="132" t="s">
        <v>3845</v>
      </c>
      <c r="F2502" s="132" t="s">
        <v>3637</v>
      </c>
      <c r="G2502" s="133">
        <v>0</v>
      </c>
      <c r="H2502" s="132">
        <v>2020</v>
      </c>
      <c r="I2502" s="134">
        <v>44176</v>
      </c>
      <c r="J2502" s="135"/>
    </row>
    <row r="2503" spans="1:10" ht="16.5" customHeight="1" x14ac:dyDescent="0.25">
      <c r="A2503" s="130" t="s">
        <v>9348</v>
      </c>
      <c r="B2503" s="131" t="str">
        <f t="shared" si="39"/>
        <v>18947 - Wyssen P92</v>
      </c>
      <c r="C2503" s="132" t="s">
        <v>434</v>
      </c>
      <c r="D2503" s="132" t="s">
        <v>3846</v>
      </c>
      <c r="E2503" s="132" t="s">
        <v>3847</v>
      </c>
      <c r="F2503" s="132" t="s">
        <v>3637</v>
      </c>
      <c r="G2503" s="133">
        <v>0</v>
      </c>
      <c r="H2503" s="132">
        <v>2020</v>
      </c>
      <c r="I2503" s="134">
        <v>44176</v>
      </c>
      <c r="J2503" s="135"/>
    </row>
    <row r="2504" spans="1:10" ht="16.5" customHeight="1" x14ac:dyDescent="0.25">
      <c r="A2504" s="130" t="s">
        <v>9349</v>
      </c>
      <c r="B2504" s="131" t="str">
        <f t="shared" si="39"/>
        <v>18948 - Wyssen P53 Avalanche Deployment Box and Laser Scanner</v>
      </c>
      <c r="C2504" s="132" t="s">
        <v>434</v>
      </c>
      <c r="D2504" s="132" t="s">
        <v>3848</v>
      </c>
      <c r="E2504" s="132" t="s">
        <v>3849</v>
      </c>
      <c r="F2504" s="132" t="s">
        <v>3637</v>
      </c>
      <c r="G2504" s="133">
        <v>0</v>
      </c>
      <c r="H2504" s="132">
        <v>2020</v>
      </c>
      <c r="I2504" s="134">
        <v>44180</v>
      </c>
      <c r="J2504" s="135"/>
    </row>
    <row r="2505" spans="1:10" ht="16.5" customHeight="1" x14ac:dyDescent="0.25">
      <c r="A2505" s="130" t="s">
        <v>9350</v>
      </c>
      <c r="B2505" s="131" t="str">
        <f t="shared" si="39"/>
        <v>18949 - Wyssen P75 Avalanche Deployment Box and Laser Scanner</v>
      </c>
      <c r="C2505" s="132" t="s">
        <v>434</v>
      </c>
      <c r="D2505" s="132" t="s">
        <v>3850</v>
      </c>
      <c r="E2505" s="132" t="s">
        <v>3851</v>
      </c>
      <c r="F2505" s="132" t="s">
        <v>3637</v>
      </c>
      <c r="G2505" s="133">
        <v>0</v>
      </c>
      <c r="H2505" s="132">
        <v>2020</v>
      </c>
      <c r="I2505" s="134">
        <v>44180</v>
      </c>
      <c r="J2505" s="135"/>
    </row>
    <row r="2506" spans="1:10" ht="16.5" customHeight="1" x14ac:dyDescent="0.25">
      <c r="A2506" s="130" t="s">
        <v>9351</v>
      </c>
      <c r="B2506" s="131" t="str">
        <f t="shared" si="39"/>
        <v>18950 - Wyssen P85 Avalanche Deployment Box and Laser Scanner</v>
      </c>
      <c r="C2506" s="132" t="s">
        <v>434</v>
      </c>
      <c r="D2506" s="132" t="s">
        <v>3852</v>
      </c>
      <c r="E2506" s="132" t="s">
        <v>3853</v>
      </c>
      <c r="F2506" s="132" t="s">
        <v>3637</v>
      </c>
      <c r="G2506" s="133">
        <v>0</v>
      </c>
      <c r="H2506" s="132">
        <v>2020</v>
      </c>
      <c r="I2506" s="134">
        <v>44180</v>
      </c>
      <c r="J2506" s="135"/>
    </row>
    <row r="2507" spans="1:10" ht="16.5" customHeight="1" x14ac:dyDescent="0.25">
      <c r="A2507" s="130" t="s">
        <v>9352</v>
      </c>
      <c r="B2507" s="131" t="str">
        <f t="shared" si="39"/>
        <v>18951 - Wyssen P91 Avalanche Deployment Box and Laser Scanner</v>
      </c>
      <c r="C2507" s="132" t="s">
        <v>434</v>
      </c>
      <c r="D2507" s="132" t="s">
        <v>3854</v>
      </c>
      <c r="E2507" s="132" t="s">
        <v>3855</v>
      </c>
      <c r="F2507" s="132" t="s">
        <v>3637</v>
      </c>
      <c r="G2507" s="133">
        <v>0</v>
      </c>
      <c r="H2507" s="132">
        <v>2020</v>
      </c>
      <c r="I2507" s="134">
        <v>44180</v>
      </c>
      <c r="J2507" s="135"/>
    </row>
    <row r="2508" spans="1:10" ht="16.5" customHeight="1" x14ac:dyDescent="0.25">
      <c r="A2508" s="130" t="s">
        <v>9353</v>
      </c>
      <c r="B2508" s="131" t="str">
        <f t="shared" si="39"/>
        <v>18952 - Obell-X E40 Avalanche Deployment Box and Laser Scanner</v>
      </c>
      <c r="C2508" s="132" t="s">
        <v>434</v>
      </c>
      <c r="D2508" s="132" t="s">
        <v>3856</v>
      </c>
      <c r="E2508" s="132" t="s">
        <v>3857</v>
      </c>
      <c r="F2508" s="132" t="s">
        <v>3858</v>
      </c>
      <c r="G2508" s="133">
        <v>0</v>
      </c>
      <c r="H2508" s="132">
        <v>2020</v>
      </c>
      <c r="I2508" s="134">
        <v>44180</v>
      </c>
      <c r="J2508" s="135"/>
    </row>
    <row r="2509" spans="1:10" ht="16.5" customHeight="1" x14ac:dyDescent="0.25">
      <c r="A2509" s="130" t="s">
        <v>9354</v>
      </c>
      <c r="B2509" s="131" t="str">
        <f t="shared" si="39"/>
        <v>18953 - Obell-X P37 Avalanche Deployment Box and Laser Scanner</v>
      </c>
      <c r="C2509" s="132" t="s">
        <v>434</v>
      </c>
      <c r="D2509" s="132" t="s">
        <v>3859</v>
      </c>
      <c r="E2509" s="132" t="s">
        <v>3860</v>
      </c>
      <c r="F2509" s="132" t="s">
        <v>3861</v>
      </c>
      <c r="G2509" s="133">
        <v>0</v>
      </c>
      <c r="H2509" s="132">
        <v>2020</v>
      </c>
      <c r="I2509" s="134">
        <v>44180</v>
      </c>
      <c r="J2509" s="135"/>
    </row>
    <row r="2510" spans="1:10" ht="16.5" customHeight="1" x14ac:dyDescent="0.25">
      <c r="A2510" s="130" t="s">
        <v>9355</v>
      </c>
      <c r="B2510" s="131" t="str">
        <f t="shared" si="39"/>
        <v>18985 - Teds House Shelter</v>
      </c>
      <c r="C2510" s="132" t="s">
        <v>434</v>
      </c>
      <c r="D2510" s="132" t="s">
        <v>3862</v>
      </c>
      <c r="E2510" s="132" t="s">
        <v>3863</v>
      </c>
      <c r="F2510" s="132" t="s">
        <v>3775</v>
      </c>
      <c r="G2510" s="133">
        <v>0</v>
      </c>
      <c r="H2510" s="132">
        <v>2020</v>
      </c>
      <c r="I2510" s="134">
        <v>44207</v>
      </c>
      <c r="J2510" s="135"/>
    </row>
    <row r="2511" spans="1:10" ht="16.5" customHeight="1" x14ac:dyDescent="0.25">
      <c r="A2511" s="130" t="s">
        <v>9356</v>
      </c>
      <c r="B2511" s="131" t="str">
        <f t="shared" si="39"/>
        <v>18986 - Hilton Shelter</v>
      </c>
      <c r="C2511" s="132" t="s">
        <v>434</v>
      </c>
      <c r="D2511" s="132" t="s">
        <v>3864</v>
      </c>
      <c r="E2511" s="132" t="s">
        <v>3865</v>
      </c>
      <c r="F2511" s="132" t="s">
        <v>3780</v>
      </c>
      <c r="G2511" s="133">
        <v>0</v>
      </c>
      <c r="H2511" s="132">
        <v>2020</v>
      </c>
      <c r="I2511" s="134">
        <v>44207</v>
      </c>
      <c r="J2511" s="135"/>
    </row>
    <row r="2512" spans="1:10" ht="16.5" customHeight="1" x14ac:dyDescent="0.25">
      <c r="A2512" s="130" t="s">
        <v>9357</v>
      </c>
      <c r="B2512" s="131" t="str">
        <f t="shared" si="39"/>
        <v>18987 - Valeries Shelter</v>
      </c>
      <c r="C2512" s="132" t="s">
        <v>434</v>
      </c>
      <c r="D2512" s="132" t="s">
        <v>3866</v>
      </c>
      <c r="E2512" s="132" t="s">
        <v>3867</v>
      </c>
      <c r="F2512" s="132" t="s">
        <v>3785</v>
      </c>
      <c r="G2512" s="133">
        <v>0</v>
      </c>
      <c r="H2512" s="132">
        <v>2020</v>
      </c>
      <c r="I2512" s="134">
        <v>44207</v>
      </c>
      <c r="J2512" s="135"/>
    </row>
    <row r="2513" spans="1:10" ht="16.5" customHeight="1" x14ac:dyDescent="0.25">
      <c r="A2513" s="130" t="s">
        <v>9358</v>
      </c>
      <c r="B2513" s="131" t="str">
        <f t="shared" si="39"/>
        <v>18988 - Ten Springs Shelter</v>
      </c>
      <c r="C2513" s="132" t="s">
        <v>434</v>
      </c>
      <c r="D2513" s="132" t="s">
        <v>3868</v>
      </c>
      <c r="E2513" s="132" t="s">
        <v>3869</v>
      </c>
      <c r="F2513" s="132" t="s">
        <v>3790</v>
      </c>
      <c r="G2513" s="133">
        <v>0</v>
      </c>
      <c r="H2513" s="132">
        <v>2020</v>
      </c>
      <c r="I2513" s="134">
        <v>44207</v>
      </c>
      <c r="J2513" s="135"/>
    </row>
    <row r="2514" spans="1:10" ht="16.5" customHeight="1" x14ac:dyDescent="0.25">
      <c r="A2514" s="130" t="s">
        <v>9359</v>
      </c>
      <c r="B2514" s="131" t="str">
        <f t="shared" si="39"/>
        <v>18989 - Hellgate Low Shelter</v>
      </c>
      <c r="C2514" s="132" t="s">
        <v>434</v>
      </c>
      <c r="D2514" s="132" t="s">
        <v>3870</v>
      </c>
      <c r="E2514" s="132" t="s">
        <v>3871</v>
      </c>
      <c r="F2514" s="132" t="s">
        <v>3797</v>
      </c>
      <c r="G2514" s="133">
        <v>0</v>
      </c>
      <c r="H2514" s="132">
        <v>2020</v>
      </c>
      <c r="I2514" s="134">
        <v>44207</v>
      </c>
      <c r="J2514" s="135"/>
    </row>
    <row r="2515" spans="1:10" ht="16.5" customHeight="1" x14ac:dyDescent="0.25">
      <c r="A2515" s="130" t="s">
        <v>9360</v>
      </c>
      <c r="B2515" s="131" t="str">
        <f t="shared" si="39"/>
        <v>18990 - Hellgate High Shelter</v>
      </c>
      <c r="C2515" s="132" t="s">
        <v>434</v>
      </c>
      <c r="D2515" s="132" t="s">
        <v>3872</v>
      </c>
      <c r="E2515" s="132" t="s">
        <v>3873</v>
      </c>
      <c r="F2515" s="132" t="s">
        <v>3797</v>
      </c>
      <c r="G2515" s="133">
        <v>0</v>
      </c>
      <c r="H2515" s="132">
        <v>2020</v>
      </c>
      <c r="I2515" s="134">
        <v>44207</v>
      </c>
      <c r="J2515" s="135"/>
    </row>
    <row r="2516" spans="1:10" ht="16.5" customHeight="1" x14ac:dyDescent="0.25">
      <c r="A2516" s="130" t="s">
        <v>9361</v>
      </c>
      <c r="B2516" s="131" t="str">
        <f t="shared" si="39"/>
        <v>18991 - Blackjack Shelter</v>
      </c>
      <c r="C2516" s="132" t="s">
        <v>434</v>
      </c>
      <c r="D2516" s="132" t="s">
        <v>3874</v>
      </c>
      <c r="E2516" s="132" t="s">
        <v>3875</v>
      </c>
      <c r="F2516" s="132" t="s">
        <v>3812</v>
      </c>
      <c r="G2516" s="133">
        <v>0</v>
      </c>
      <c r="H2516" s="132">
        <v>2020</v>
      </c>
      <c r="I2516" s="134">
        <v>44207</v>
      </c>
      <c r="J2516" s="135"/>
    </row>
    <row r="2517" spans="1:10" ht="16.5" customHeight="1" x14ac:dyDescent="0.25">
      <c r="A2517" s="130" t="s">
        <v>9362</v>
      </c>
      <c r="B2517" s="131" t="str">
        <f t="shared" si="39"/>
        <v>21171 - Maintenance Station (MS) #2</v>
      </c>
      <c r="C2517" s="132" t="s">
        <v>434</v>
      </c>
      <c r="D2517" s="132" t="s">
        <v>3294</v>
      </c>
      <c r="E2517" s="132" t="s">
        <v>3876</v>
      </c>
      <c r="F2517" s="132" t="s">
        <v>1226</v>
      </c>
      <c r="G2517" s="133">
        <v>9650</v>
      </c>
      <c r="H2517" s="132">
        <v>2022</v>
      </c>
      <c r="I2517" s="134">
        <v>44348</v>
      </c>
      <c r="J2517" s="135"/>
    </row>
    <row r="2518" spans="1:10" ht="16.5" customHeight="1" x14ac:dyDescent="0.25">
      <c r="A2518" s="130" t="s">
        <v>9363</v>
      </c>
      <c r="B2518" s="131" t="str">
        <f t="shared" si="39"/>
        <v>21203 - Parking Canopy (CA) (Maintenance Station)</v>
      </c>
      <c r="C2518" s="132" t="s">
        <v>434</v>
      </c>
      <c r="D2518" s="132" t="s">
        <v>3877</v>
      </c>
      <c r="E2518" s="132" t="s">
        <v>3878</v>
      </c>
      <c r="F2518" s="132" t="s">
        <v>280</v>
      </c>
      <c r="G2518" s="133">
        <v>1350</v>
      </c>
      <c r="H2518" s="132">
        <v>2019</v>
      </c>
      <c r="I2518" s="134">
        <v>44372</v>
      </c>
      <c r="J2518" s="135"/>
    </row>
    <row r="2519" spans="1:10" ht="16.5" customHeight="1" x14ac:dyDescent="0.25">
      <c r="A2519" s="130" t="s">
        <v>9364</v>
      </c>
      <c r="B2519" s="131" t="str">
        <f t="shared" si="39"/>
        <v>100143 - Salt Storage Building (SB) Knolls</v>
      </c>
      <c r="C2519" s="132" t="s">
        <v>434</v>
      </c>
      <c r="D2519" s="132" t="s">
        <v>3879</v>
      </c>
      <c r="E2519" s="132" t="s">
        <v>3880</v>
      </c>
      <c r="F2519" s="132" t="s">
        <v>381</v>
      </c>
      <c r="G2519" s="133">
        <v>2280</v>
      </c>
      <c r="H2519" s="132">
        <v>2018</v>
      </c>
      <c r="I2519" s="134">
        <v>44483</v>
      </c>
      <c r="J2519" s="135"/>
    </row>
    <row r="2520" spans="1:10" ht="16.5" customHeight="1" x14ac:dyDescent="0.25">
      <c r="A2520" s="130" t="s">
        <v>9365</v>
      </c>
      <c r="B2520" s="131" t="str">
        <f t="shared" si="39"/>
        <v>100144 - Salt Storage Building (SB) Boulder</v>
      </c>
      <c r="C2520" s="132" t="s">
        <v>434</v>
      </c>
      <c r="D2520" s="132" t="s">
        <v>3881</v>
      </c>
      <c r="E2520" s="132" t="s">
        <v>3882</v>
      </c>
      <c r="F2520" s="132" t="s">
        <v>1334</v>
      </c>
      <c r="G2520" s="133">
        <v>2000</v>
      </c>
      <c r="H2520" s="132">
        <v>2018</v>
      </c>
      <c r="I2520" s="134">
        <v>44483</v>
      </c>
      <c r="J2520" s="135"/>
    </row>
    <row r="2521" spans="1:10" ht="16.5" customHeight="1" x14ac:dyDescent="0.25">
      <c r="A2521" s="130" t="s">
        <v>9366</v>
      </c>
      <c r="B2521" s="131" t="str">
        <f t="shared" si="39"/>
        <v>100145 - Salt Storage Building (SB) Mt. Carmel</v>
      </c>
      <c r="C2521" s="132" t="s">
        <v>434</v>
      </c>
      <c r="D2521" s="132" t="s">
        <v>3883</v>
      </c>
      <c r="E2521" s="132" t="s">
        <v>3884</v>
      </c>
      <c r="F2521" s="132" t="s">
        <v>3885</v>
      </c>
      <c r="G2521" s="133">
        <v>2900</v>
      </c>
      <c r="H2521" s="132">
        <v>2018</v>
      </c>
      <c r="I2521" s="134">
        <v>44483</v>
      </c>
      <c r="J2521" s="135"/>
    </row>
    <row r="2522" spans="1:10" ht="16.5" customHeight="1" x14ac:dyDescent="0.25">
      <c r="A2522" s="130" t="s">
        <v>9367</v>
      </c>
      <c r="B2522" s="131" t="str">
        <f t="shared" si="39"/>
        <v>100147 - Salt Storage Building (SB)</v>
      </c>
      <c r="C2522" s="132" t="s">
        <v>434</v>
      </c>
      <c r="D2522" s="132" t="s">
        <v>3342</v>
      </c>
      <c r="E2522" s="132" t="s">
        <v>3886</v>
      </c>
      <c r="F2522" s="132" t="s">
        <v>2897</v>
      </c>
      <c r="G2522" s="133">
        <v>2261</v>
      </c>
      <c r="H2522" s="132">
        <v>2019</v>
      </c>
      <c r="I2522" s="134">
        <v>44483</v>
      </c>
      <c r="J2522" s="135"/>
    </row>
    <row r="2523" spans="1:10" ht="16.5" customHeight="1" x14ac:dyDescent="0.25">
      <c r="A2523" s="130" t="s">
        <v>9368</v>
      </c>
      <c r="B2523" s="131" t="str">
        <f t="shared" si="39"/>
        <v>100149 - Salt Storage Building (SB)</v>
      </c>
      <c r="C2523" s="132" t="s">
        <v>434</v>
      </c>
      <c r="D2523" s="132" t="s">
        <v>3342</v>
      </c>
      <c r="E2523" s="132" t="s">
        <v>3887</v>
      </c>
      <c r="F2523" s="132" t="s">
        <v>1116</v>
      </c>
      <c r="G2523" s="133">
        <v>3200</v>
      </c>
      <c r="H2523" s="132">
        <v>2017</v>
      </c>
      <c r="I2523" s="134">
        <v>44483</v>
      </c>
      <c r="J2523" s="135"/>
    </row>
    <row r="2524" spans="1:10" ht="16.5" customHeight="1" x14ac:dyDescent="0.25">
      <c r="A2524" s="130" t="s">
        <v>9369</v>
      </c>
      <c r="B2524" s="131" t="str">
        <f t="shared" si="39"/>
        <v>100223 - Salt Storage Building (SB)</v>
      </c>
      <c r="C2524" s="132" t="s">
        <v>434</v>
      </c>
      <c r="D2524" s="132" t="s">
        <v>3342</v>
      </c>
      <c r="E2524" s="132" t="s">
        <v>3888</v>
      </c>
      <c r="F2524" s="132" t="s">
        <v>1204</v>
      </c>
      <c r="G2524" s="133">
        <v>2120</v>
      </c>
      <c r="H2524" s="132">
        <v>2019</v>
      </c>
      <c r="I2524" s="134">
        <v>44483</v>
      </c>
      <c r="J2524" s="135"/>
    </row>
    <row r="2525" spans="1:10" ht="16.5" customHeight="1" x14ac:dyDescent="0.25">
      <c r="A2525" s="130" t="s">
        <v>9370</v>
      </c>
      <c r="B2525" s="131" t="str">
        <f t="shared" si="39"/>
        <v>100481 - Maintenance Station (MS)</v>
      </c>
      <c r="C2525" s="132" t="s">
        <v>434</v>
      </c>
      <c r="D2525" s="132" t="s">
        <v>3149</v>
      </c>
      <c r="E2525" s="132" t="s">
        <v>3889</v>
      </c>
      <c r="F2525" s="132" t="s">
        <v>1098</v>
      </c>
      <c r="G2525" s="133">
        <v>15053</v>
      </c>
      <c r="H2525" s="132">
        <v>2023</v>
      </c>
      <c r="I2525" s="134">
        <v>44562</v>
      </c>
      <c r="J2525" s="135"/>
    </row>
    <row r="2526" spans="1:10" ht="16.5" customHeight="1" x14ac:dyDescent="0.25">
      <c r="A2526" s="130" t="s">
        <v>9371</v>
      </c>
      <c r="B2526" s="131" t="str">
        <f t="shared" si="39"/>
        <v>102024 - Open Storage Building (OSB)</v>
      </c>
      <c r="C2526" s="132" t="s">
        <v>434</v>
      </c>
      <c r="D2526" s="132" t="s">
        <v>3194</v>
      </c>
      <c r="E2526" s="132" t="s">
        <v>3876</v>
      </c>
      <c r="F2526" s="132" t="s">
        <v>1226</v>
      </c>
      <c r="G2526" s="133">
        <v>1020</v>
      </c>
      <c r="H2526" s="132">
        <v>2022</v>
      </c>
      <c r="I2526" s="134">
        <v>44810</v>
      </c>
      <c r="J2526" s="135"/>
    </row>
    <row r="2527" spans="1:10" ht="16.5" customHeight="1" x14ac:dyDescent="0.25">
      <c r="A2527" s="130" t="s">
        <v>9372</v>
      </c>
      <c r="B2527" s="131" t="str">
        <f t="shared" si="39"/>
        <v>102027 - Bear Lake Rest Area Well House</v>
      </c>
      <c r="C2527" s="132" t="s">
        <v>434</v>
      </c>
      <c r="D2527" s="132" t="s">
        <v>3890</v>
      </c>
      <c r="E2527" s="132" t="s">
        <v>3772</v>
      </c>
      <c r="F2527" s="132" t="s">
        <v>1226</v>
      </c>
      <c r="G2527" s="133">
        <v>178</v>
      </c>
      <c r="H2527" s="132">
        <v>2021</v>
      </c>
      <c r="I2527" s="134">
        <v>44810</v>
      </c>
      <c r="J2527" s="135"/>
    </row>
    <row r="2528" spans="1:10" ht="16.5" customHeight="1" x14ac:dyDescent="0.25">
      <c r="A2528" s="130" t="s">
        <v>9373</v>
      </c>
      <c r="B2528" s="131" t="str">
        <f t="shared" si="39"/>
        <v>102029 - Storage Shed (SS)</v>
      </c>
      <c r="C2528" s="132" t="s">
        <v>434</v>
      </c>
      <c r="D2528" s="132" t="s">
        <v>3220</v>
      </c>
      <c r="E2528" s="132" t="s">
        <v>3772</v>
      </c>
      <c r="F2528" s="132" t="s">
        <v>1226</v>
      </c>
      <c r="G2528" s="133">
        <v>178</v>
      </c>
      <c r="H2528" s="132">
        <v>2021</v>
      </c>
      <c r="I2528" s="134">
        <v>44810</v>
      </c>
      <c r="J2528" s="135"/>
    </row>
    <row r="2529" spans="1:10" ht="16.5" customHeight="1" x14ac:dyDescent="0.25">
      <c r="A2529" s="130" t="s">
        <v>9374</v>
      </c>
      <c r="B2529" s="131" t="str">
        <f t="shared" si="39"/>
        <v>105454 - Duchesne Equipment Storage Building Tow Plow</v>
      </c>
      <c r="C2529" s="132" t="s">
        <v>434</v>
      </c>
      <c r="D2529" s="132" t="s">
        <v>3891</v>
      </c>
      <c r="E2529" s="132" t="s">
        <v>3892</v>
      </c>
      <c r="F2529" s="132" t="s">
        <v>1166</v>
      </c>
      <c r="G2529" s="133">
        <v>3600</v>
      </c>
      <c r="H2529" s="132">
        <v>2024</v>
      </c>
      <c r="I2529" s="134">
        <v>45231</v>
      </c>
      <c r="J2529" s="135"/>
    </row>
    <row r="2530" spans="1:10" ht="16.5" customHeight="1" x14ac:dyDescent="0.25">
      <c r="A2530" s="130" t="s">
        <v>9375</v>
      </c>
      <c r="B2530" s="131" t="str">
        <f t="shared" si="39"/>
        <v>105583 - Murray Equipment Storage Building</v>
      </c>
      <c r="C2530" s="132" t="s">
        <v>434</v>
      </c>
      <c r="D2530" s="132" t="s">
        <v>3893</v>
      </c>
      <c r="E2530" s="132" t="s">
        <v>3894</v>
      </c>
      <c r="F2530" s="132" t="s">
        <v>540</v>
      </c>
      <c r="G2530" s="133">
        <v>3600</v>
      </c>
      <c r="H2530" s="132">
        <v>2024</v>
      </c>
      <c r="I2530" s="134">
        <v>45261</v>
      </c>
      <c r="J2530" s="135"/>
    </row>
    <row r="2531" spans="1:10" ht="16.5" customHeight="1" x14ac:dyDescent="0.25">
      <c r="A2531" s="130" t="s">
        <v>9376</v>
      </c>
      <c r="B2531" s="131" t="str">
        <f t="shared" si="39"/>
        <v>105584 - Wendover Equipment Storage Building</v>
      </c>
      <c r="C2531" s="132" t="s">
        <v>434</v>
      </c>
      <c r="D2531" s="132" t="s">
        <v>3895</v>
      </c>
      <c r="E2531" s="132" t="s">
        <v>3896</v>
      </c>
      <c r="F2531" s="132" t="s">
        <v>381</v>
      </c>
      <c r="G2531" s="133">
        <v>3600</v>
      </c>
      <c r="H2531" s="132">
        <v>2024</v>
      </c>
      <c r="I2531" s="134">
        <v>45261</v>
      </c>
      <c r="J2531" s="135"/>
    </row>
    <row r="2532" spans="1:10" ht="16.5" customHeight="1" x14ac:dyDescent="0.25">
      <c r="A2532" s="130" t="s">
        <v>9377</v>
      </c>
      <c r="B2532" s="131" t="str">
        <f t="shared" si="39"/>
        <v>105756 - US 6 Woodside Salt Shed</v>
      </c>
      <c r="C2532" s="132" t="s">
        <v>434</v>
      </c>
      <c r="D2532" s="132" t="s">
        <v>3897</v>
      </c>
      <c r="E2532" s="132" t="s">
        <v>3898</v>
      </c>
      <c r="F2532" s="132" t="s">
        <v>3667</v>
      </c>
      <c r="G2532" s="133">
        <v>2400</v>
      </c>
      <c r="H2532" s="132">
        <v>2024</v>
      </c>
      <c r="I2532" s="134">
        <v>45292</v>
      </c>
      <c r="J2532" s="135"/>
    </row>
    <row r="2533" spans="1:10" ht="16.5" customHeight="1" x14ac:dyDescent="0.25">
      <c r="A2533" s="130" t="s">
        <v>9378</v>
      </c>
      <c r="B2533" s="131" t="str">
        <f t="shared" si="39"/>
        <v>106035 - US 6 Woodwide Salt Shed (SB)</v>
      </c>
      <c r="C2533" s="132" t="s">
        <v>434</v>
      </c>
      <c r="D2533" s="132" t="s">
        <v>3899</v>
      </c>
      <c r="E2533" s="132" t="s">
        <v>3898</v>
      </c>
      <c r="F2533" s="132" t="s">
        <v>3667</v>
      </c>
      <c r="G2533" s="133">
        <v>2400</v>
      </c>
      <c r="H2533" s="132">
        <v>2024</v>
      </c>
      <c r="I2533" s="134">
        <v>45397</v>
      </c>
      <c r="J2533" s="135"/>
    </row>
    <row r="2534" spans="1:10" ht="16.5" customHeight="1" x14ac:dyDescent="0.25">
      <c r="A2534" s="130" t="s">
        <v>9379</v>
      </c>
      <c r="B2534" s="131" t="str">
        <f t="shared" si="39"/>
        <v>107383 - Wy 31</v>
      </c>
      <c r="C2534" s="132" t="s">
        <v>434</v>
      </c>
      <c r="D2534" s="132" t="s">
        <v>3900</v>
      </c>
      <c r="E2534" s="135"/>
      <c r="F2534" s="135"/>
      <c r="G2534" s="133">
        <v>0</v>
      </c>
      <c r="H2534" s="132">
        <v>2024</v>
      </c>
      <c r="I2534" s="134">
        <v>45518</v>
      </c>
      <c r="J2534" s="135"/>
    </row>
    <row r="2535" spans="1:10" ht="16.5" customHeight="1" x14ac:dyDescent="0.25">
      <c r="A2535" s="130" t="s">
        <v>9380</v>
      </c>
      <c r="B2535" s="131" t="str">
        <f t="shared" si="39"/>
        <v>107385 - Wy 35</v>
      </c>
      <c r="C2535" s="132" t="s">
        <v>434</v>
      </c>
      <c r="D2535" s="132" t="s">
        <v>3901</v>
      </c>
      <c r="E2535" s="135"/>
      <c r="F2535" s="135"/>
      <c r="G2535" s="133">
        <v>0</v>
      </c>
      <c r="H2535" s="132">
        <v>2024</v>
      </c>
      <c r="I2535" s="134">
        <v>45518</v>
      </c>
      <c r="J2535" s="135"/>
    </row>
    <row r="2536" spans="1:10" ht="16.5" customHeight="1" x14ac:dyDescent="0.25">
      <c r="A2536" s="130" t="s">
        <v>9381</v>
      </c>
      <c r="B2536" s="131" t="str">
        <f t="shared" si="39"/>
        <v>107387 - Wy 23</v>
      </c>
      <c r="C2536" s="132" t="s">
        <v>434</v>
      </c>
      <c r="D2536" s="132" t="s">
        <v>3902</v>
      </c>
      <c r="E2536" s="135"/>
      <c r="F2536" s="135"/>
      <c r="G2536" s="133">
        <v>0</v>
      </c>
      <c r="H2536" s="132">
        <v>2024</v>
      </c>
      <c r="I2536" s="134">
        <v>45518</v>
      </c>
      <c r="J2536" s="135"/>
    </row>
    <row r="2537" spans="1:10" ht="16.5" customHeight="1" x14ac:dyDescent="0.25">
      <c r="A2537" s="130" t="s">
        <v>9382</v>
      </c>
      <c r="B2537" s="131" t="str">
        <f t="shared" si="39"/>
        <v>107393 - Wy 21</v>
      </c>
      <c r="C2537" s="132" t="s">
        <v>434</v>
      </c>
      <c r="D2537" s="132" t="s">
        <v>3903</v>
      </c>
      <c r="E2537" s="135"/>
      <c r="F2537" s="135"/>
      <c r="G2537" s="133">
        <v>0</v>
      </c>
      <c r="H2537" s="132">
        <v>2024</v>
      </c>
      <c r="I2537" s="134">
        <v>45518</v>
      </c>
      <c r="J2537" s="135"/>
    </row>
    <row r="2538" spans="1:10" ht="16.5" customHeight="1" x14ac:dyDescent="0.25">
      <c r="A2538" s="130" t="s">
        <v>9383</v>
      </c>
      <c r="B2538" s="131" t="str">
        <f t="shared" si="39"/>
        <v>107395 - Wy 25</v>
      </c>
      <c r="C2538" s="132" t="s">
        <v>434</v>
      </c>
      <c r="D2538" s="132" t="s">
        <v>3904</v>
      </c>
      <c r="E2538" s="135"/>
      <c r="F2538" s="135"/>
      <c r="G2538" s="133">
        <v>0</v>
      </c>
      <c r="H2538" s="132">
        <v>2024</v>
      </c>
      <c r="I2538" s="134">
        <v>45518</v>
      </c>
      <c r="J2538" s="135"/>
    </row>
    <row r="2539" spans="1:10" ht="16.5" customHeight="1" x14ac:dyDescent="0.25">
      <c r="A2539" s="130" t="s">
        <v>9384</v>
      </c>
      <c r="B2539" s="131" t="str">
        <f t="shared" si="39"/>
        <v>107397 - Wy 15</v>
      </c>
      <c r="C2539" s="132" t="s">
        <v>434</v>
      </c>
      <c r="D2539" s="132" t="s">
        <v>3905</v>
      </c>
      <c r="E2539" s="135"/>
      <c r="F2539" s="135"/>
      <c r="G2539" s="133">
        <v>0</v>
      </c>
      <c r="H2539" s="132">
        <v>2024</v>
      </c>
      <c r="I2539" s="134">
        <v>45518</v>
      </c>
      <c r="J2539" s="135"/>
    </row>
    <row r="2540" spans="1:10" ht="16.5" customHeight="1" x14ac:dyDescent="0.25">
      <c r="A2540" s="130" t="s">
        <v>9385</v>
      </c>
      <c r="B2540" s="131" t="str">
        <f t="shared" si="39"/>
        <v>107399 - Wy 19</v>
      </c>
      <c r="C2540" s="132" t="s">
        <v>434</v>
      </c>
      <c r="D2540" s="132" t="s">
        <v>3906</v>
      </c>
      <c r="E2540" s="135"/>
      <c r="F2540" s="135"/>
      <c r="G2540" s="133">
        <v>0</v>
      </c>
      <c r="H2540" s="132">
        <v>2024</v>
      </c>
      <c r="I2540" s="134">
        <v>45518</v>
      </c>
      <c r="J2540" s="135"/>
    </row>
    <row r="2541" spans="1:10" ht="16.5" customHeight="1" x14ac:dyDescent="0.25">
      <c r="A2541" s="130" t="s">
        <v>9386</v>
      </c>
      <c r="B2541" s="131" t="str">
        <f t="shared" si="39"/>
        <v>107401 - Wy 17</v>
      </c>
      <c r="C2541" s="132" t="s">
        <v>434</v>
      </c>
      <c r="D2541" s="132" t="s">
        <v>3907</v>
      </c>
      <c r="E2541" s="135"/>
      <c r="F2541" s="135"/>
      <c r="G2541" s="133">
        <v>0</v>
      </c>
      <c r="H2541" s="132">
        <v>2024</v>
      </c>
      <c r="I2541" s="134">
        <v>45518</v>
      </c>
      <c r="J2541" s="135"/>
    </row>
    <row r="2542" spans="1:10" ht="16.5" customHeight="1" x14ac:dyDescent="0.25">
      <c r="A2542" s="130" t="s">
        <v>9387</v>
      </c>
      <c r="B2542" s="131" t="str">
        <f t="shared" si="39"/>
        <v>107403 - Wy11</v>
      </c>
      <c r="C2542" s="132" t="s">
        <v>434</v>
      </c>
      <c r="D2542" s="132" t="s">
        <v>3908</v>
      </c>
      <c r="E2542" s="135"/>
      <c r="F2542" s="135"/>
      <c r="G2542" s="133">
        <v>0</v>
      </c>
      <c r="H2542" s="132">
        <v>2024</v>
      </c>
      <c r="I2542" s="134">
        <v>45518</v>
      </c>
      <c r="J2542" s="135"/>
    </row>
    <row r="2543" spans="1:10" ht="16.5" customHeight="1" x14ac:dyDescent="0.25">
      <c r="A2543" s="130" t="s">
        <v>9388</v>
      </c>
      <c r="B2543" s="131" t="str">
        <f t="shared" si="39"/>
        <v>107405 - Wy 13</v>
      </c>
      <c r="C2543" s="132" t="s">
        <v>434</v>
      </c>
      <c r="D2543" s="132" t="s">
        <v>3909</v>
      </c>
      <c r="E2543" s="135"/>
      <c r="F2543" s="135"/>
      <c r="G2543" s="133">
        <v>0</v>
      </c>
      <c r="H2543" s="132">
        <v>2024</v>
      </c>
      <c r="I2543" s="134">
        <v>45518</v>
      </c>
      <c r="J2543" s="135"/>
    </row>
    <row r="2544" spans="1:10" ht="16.5" customHeight="1" x14ac:dyDescent="0.25">
      <c r="A2544" s="130" t="s">
        <v>9389</v>
      </c>
      <c r="B2544" s="131" t="str">
        <f t="shared" si="39"/>
        <v>107408 - Wy 7</v>
      </c>
      <c r="C2544" s="132" t="s">
        <v>434</v>
      </c>
      <c r="D2544" s="132" t="s">
        <v>3910</v>
      </c>
      <c r="E2544" s="135"/>
      <c r="F2544" s="135"/>
      <c r="G2544" s="133">
        <v>0</v>
      </c>
      <c r="H2544" s="132">
        <v>2024</v>
      </c>
      <c r="I2544" s="134">
        <v>45518</v>
      </c>
      <c r="J2544" s="135"/>
    </row>
    <row r="2545" spans="1:10" ht="16.5" customHeight="1" x14ac:dyDescent="0.25">
      <c r="A2545" s="130" t="s">
        <v>9390</v>
      </c>
      <c r="B2545" s="131" t="str">
        <f t="shared" si="39"/>
        <v>107410 - Wy 9</v>
      </c>
      <c r="C2545" s="132" t="s">
        <v>434</v>
      </c>
      <c r="D2545" s="132" t="s">
        <v>3911</v>
      </c>
      <c r="E2545" s="135"/>
      <c r="F2545" s="135"/>
      <c r="G2545" s="133">
        <v>0</v>
      </c>
      <c r="H2545" s="132">
        <v>2024</v>
      </c>
      <c r="I2545" s="134">
        <v>45518</v>
      </c>
      <c r="J2545" s="135"/>
    </row>
    <row r="2546" spans="1:10" ht="16.5" customHeight="1" x14ac:dyDescent="0.25">
      <c r="A2546" s="130" t="s">
        <v>9391</v>
      </c>
      <c r="B2546" s="131" t="str">
        <f t="shared" si="39"/>
        <v>107413 - Wy 1</v>
      </c>
      <c r="C2546" s="132" t="s">
        <v>434</v>
      </c>
      <c r="D2546" s="132" t="s">
        <v>3912</v>
      </c>
      <c r="E2546" s="135"/>
      <c r="F2546" s="135"/>
      <c r="G2546" s="133">
        <v>0</v>
      </c>
      <c r="H2546" s="132">
        <v>2024</v>
      </c>
      <c r="I2546" s="134">
        <v>45518</v>
      </c>
      <c r="J2546" s="135"/>
    </row>
    <row r="2547" spans="1:10" ht="16.5" customHeight="1" x14ac:dyDescent="0.25">
      <c r="A2547" s="130" t="s">
        <v>9392</v>
      </c>
      <c r="B2547" s="131" t="str">
        <f t="shared" si="39"/>
        <v>107415 - Wy 5</v>
      </c>
      <c r="C2547" s="132" t="s">
        <v>434</v>
      </c>
      <c r="D2547" s="132" t="s">
        <v>3913</v>
      </c>
      <c r="E2547" s="135"/>
      <c r="F2547" s="135"/>
      <c r="G2547" s="133">
        <v>0</v>
      </c>
      <c r="H2547" s="132">
        <v>2024</v>
      </c>
      <c r="I2547" s="134">
        <v>45518</v>
      </c>
      <c r="J2547" s="135"/>
    </row>
    <row r="2548" spans="1:10" ht="16.5" customHeight="1" x14ac:dyDescent="0.25">
      <c r="A2548" s="130" t="s">
        <v>9393</v>
      </c>
      <c r="B2548" s="131" t="str">
        <f t="shared" si="39"/>
        <v>107417 - P 37</v>
      </c>
      <c r="C2548" s="132" t="s">
        <v>434</v>
      </c>
      <c r="D2548" s="132" t="s">
        <v>3914</v>
      </c>
      <c r="E2548" s="135"/>
      <c r="F2548" s="135"/>
      <c r="G2548" s="133">
        <v>0</v>
      </c>
      <c r="H2548" s="132">
        <v>2024</v>
      </c>
      <c r="I2548" s="134">
        <v>45518</v>
      </c>
      <c r="J2548" s="135"/>
    </row>
    <row r="2549" spans="1:10" ht="16.5" customHeight="1" x14ac:dyDescent="0.25">
      <c r="A2549" s="130" t="s">
        <v>9394</v>
      </c>
      <c r="B2549" s="131" t="str">
        <f t="shared" si="39"/>
        <v>107419 - E 40</v>
      </c>
      <c r="C2549" s="132" t="s">
        <v>434</v>
      </c>
      <c r="D2549" s="132" t="s">
        <v>3915</v>
      </c>
      <c r="E2549" s="135"/>
      <c r="F2549" s="135"/>
      <c r="G2549" s="133">
        <v>0</v>
      </c>
      <c r="H2549" s="132">
        <v>2024</v>
      </c>
      <c r="I2549" s="134">
        <v>45518</v>
      </c>
      <c r="J2549" s="135"/>
    </row>
    <row r="2550" spans="1:10" ht="16.5" customHeight="1" x14ac:dyDescent="0.25">
      <c r="A2550" s="130" t="s">
        <v>9395</v>
      </c>
      <c r="B2550" s="131" t="str">
        <f t="shared" si="39"/>
        <v>108701 - Spanish Fork Equipment Storage Building Tow Plow</v>
      </c>
      <c r="C2550" s="132" t="s">
        <v>434</v>
      </c>
      <c r="D2550" s="132" t="s">
        <v>3916</v>
      </c>
      <c r="E2550" s="132" t="s">
        <v>3699</v>
      </c>
      <c r="F2550" s="132" t="s">
        <v>357</v>
      </c>
      <c r="G2550" s="133">
        <v>3600</v>
      </c>
      <c r="H2550" s="132">
        <v>2024</v>
      </c>
      <c r="I2550" s="134">
        <v>45474</v>
      </c>
      <c r="J2550" s="135"/>
    </row>
    <row r="2551" spans="1:10" ht="16.5" customHeight="1" x14ac:dyDescent="0.25">
      <c r="A2551" s="130" t="s">
        <v>9396</v>
      </c>
      <c r="B2551" s="131" t="str">
        <f t="shared" si="39"/>
        <v>109626 - Bonanza Salt Shed</v>
      </c>
      <c r="C2551" s="132" t="s">
        <v>434</v>
      </c>
      <c r="D2551" s="132" t="s">
        <v>3917</v>
      </c>
      <c r="E2551" s="132" t="s">
        <v>3918</v>
      </c>
      <c r="F2551" s="132" t="s">
        <v>3919</v>
      </c>
      <c r="G2551" s="133">
        <v>2400</v>
      </c>
      <c r="H2551" s="132">
        <v>2025</v>
      </c>
      <c r="I2551" s="134">
        <v>45689</v>
      </c>
      <c r="J2551" s="135"/>
    </row>
    <row r="2552" spans="1:10" ht="16.5" customHeight="1" x14ac:dyDescent="0.25">
      <c r="A2552" s="130" t="s">
        <v>9397</v>
      </c>
      <c r="B2552" s="131" t="str">
        <f t="shared" si="39"/>
        <v>110233 - UDOT Cedar City Tow Plow Bldg</v>
      </c>
      <c r="C2552" s="132" t="s">
        <v>434</v>
      </c>
      <c r="D2552" s="132" t="s">
        <v>3920</v>
      </c>
      <c r="E2552" s="132" t="s">
        <v>3921</v>
      </c>
      <c r="F2552" s="132" t="s">
        <v>315</v>
      </c>
      <c r="G2552" s="133">
        <v>4000</v>
      </c>
      <c r="H2552" s="132">
        <v>2025</v>
      </c>
      <c r="I2552" s="134">
        <v>45778</v>
      </c>
      <c r="J2552" s="135"/>
    </row>
    <row r="2553" spans="1:10" ht="16.5" customHeight="1" x14ac:dyDescent="0.25">
      <c r="A2553" s="130" t="s">
        <v>9398</v>
      </c>
      <c r="B2553" s="131" t="str">
        <f t="shared" si="39"/>
        <v>110234 - UDOT Parowan Tow Plow Bldg</v>
      </c>
      <c r="C2553" s="132" t="s">
        <v>434</v>
      </c>
      <c r="D2553" s="132" t="s">
        <v>3922</v>
      </c>
      <c r="E2553" s="132" t="s">
        <v>3923</v>
      </c>
      <c r="F2553" s="132" t="s">
        <v>307</v>
      </c>
      <c r="G2553" s="133">
        <v>4000</v>
      </c>
      <c r="H2553" s="132">
        <v>2025</v>
      </c>
      <c r="I2553" s="134">
        <v>45778</v>
      </c>
      <c r="J2553" s="135"/>
    </row>
    <row r="2554" spans="1:10" ht="16.5" customHeight="1" x14ac:dyDescent="0.25">
      <c r="A2554" s="130" t="s">
        <v>9399</v>
      </c>
      <c r="B2554" s="131" t="str">
        <f t="shared" si="39"/>
        <v>112337 - Blanding Salt Shed</v>
      </c>
      <c r="C2554" s="132" t="s">
        <v>434</v>
      </c>
      <c r="D2554" s="132" t="s">
        <v>3924</v>
      </c>
      <c r="E2554" s="132" t="s">
        <v>3925</v>
      </c>
      <c r="F2554" s="132" t="s">
        <v>514</v>
      </c>
      <c r="G2554" s="133">
        <v>2400</v>
      </c>
      <c r="H2554" s="132">
        <v>2025</v>
      </c>
      <c r="I2554" s="134">
        <v>45925</v>
      </c>
      <c r="J2554" s="135"/>
    </row>
    <row r="2555" spans="1:10" ht="16.5" customHeight="1" x14ac:dyDescent="0.25">
      <c r="A2555" s="130" t="s">
        <v>9400</v>
      </c>
      <c r="B2555" s="131" t="str">
        <f t="shared" si="39"/>
        <v>112968 - (007) ROW 2858 East Brinton Circle</v>
      </c>
      <c r="C2555" s="132" t="s">
        <v>434</v>
      </c>
      <c r="D2555" s="132" t="s">
        <v>3926</v>
      </c>
      <c r="E2555" s="132" t="s">
        <v>3927</v>
      </c>
      <c r="F2555" s="132" t="s">
        <v>354</v>
      </c>
      <c r="G2555" s="133">
        <v>3541</v>
      </c>
      <c r="H2555" s="132">
        <v>2016</v>
      </c>
      <c r="I2555" s="134">
        <v>46098</v>
      </c>
      <c r="J2555" s="135"/>
    </row>
    <row r="2556" spans="1:10" ht="16.5" customHeight="1" x14ac:dyDescent="0.25">
      <c r="A2556" s="130" t="s">
        <v>9401</v>
      </c>
      <c r="B2556" s="131" t="str">
        <f t="shared" si="39"/>
        <v>112969 - (004) ROW 2211 Valley View Dr</v>
      </c>
      <c r="C2556" s="132" t="s">
        <v>434</v>
      </c>
      <c r="D2556" s="132" t="s">
        <v>3928</v>
      </c>
      <c r="E2556" s="132" t="s">
        <v>3929</v>
      </c>
      <c r="F2556" s="132" t="s">
        <v>354</v>
      </c>
      <c r="G2556" s="133">
        <v>21643</v>
      </c>
      <c r="H2556" s="132">
        <v>1979</v>
      </c>
      <c r="I2556" s="134">
        <v>46098</v>
      </c>
      <c r="J2556" s="135"/>
    </row>
    <row r="2557" spans="1:10" ht="16.5" customHeight="1" x14ac:dyDescent="0.25">
      <c r="A2557" s="130" t="s">
        <v>9402</v>
      </c>
      <c r="B2557" s="131" t="str">
        <f t="shared" si="39"/>
        <v>112970 - (003) ROW 82 N Country Way</v>
      </c>
      <c r="C2557" s="132" t="s">
        <v>434</v>
      </c>
      <c r="D2557" s="132" t="s">
        <v>3930</v>
      </c>
      <c r="E2557" s="132" t="s">
        <v>3931</v>
      </c>
      <c r="F2557" s="132" t="s">
        <v>3932</v>
      </c>
      <c r="G2557" s="133">
        <v>15120</v>
      </c>
      <c r="H2557" s="132">
        <v>1986</v>
      </c>
      <c r="I2557" s="134">
        <v>46098</v>
      </c>
      <c r="J2557" s="135"/>
    </row>
    <row r="2558" spans="1:10" ht="16.5" customHeight="1" x14ac:dyDescent="0.25">
      <c r="A2558" s="130" t="s">
        <v>9403</v>
      </c>
      <c r="B2558" s="131" t="str">
        <f t="shared" si="39"/>
        <v>112971 - (001) ROW 1692 Willow Creek Circle</v>
      </c>
      <c r="C2558" s="132" t="s">
        <v>434</v>
      </c>
      <c r="D2558" s="132" t="s">
        <v>3933</v>
      </c>
      <c r="E2558" s="132" t="s">
        <v>3934</v>
      </c>
      <c r="F2558" s="132" t="s">
        <v>424</v>
      </c>
      <c r="G2558" s="133">
        <v>1332</v>
      </c>
      <c r="H2558" s="132">
        <v>1940</v>
      </c>
      <c r="I2558" s="134">
        <v>46098</v>
      </c>
      <c r="J2558" s="135"/>
    </row>
    <row r="2559" spans="1:10" ht="16.5" customHeight="1" x14ac:dyDescent="0.25">
      <c r="A2559" s="130" t="s">
        <v>9404</v>
      </c>
      <c r="B2559" s="131" t="str">
        <f t="shared" si="39"/>
        <v>112972 - (008) ROW 2871 E 2700 N</v>
      </c>
      <c r="C2559" s="132" t="s">
        <v>434</v>
      </c>
      <c r="D2559" s="132" t="s">
        <v>3935</v>
      </c>
      <c r="E2559" s="132" t="s">
        <v>3936</v>
      </c>
      <c r="F2559" s="132" t="s">
        <v>354</v>
      </c>
      <c r="G2559" s="133">
        <v>4701</v>
      </c>
      <c r="H2559" s="132">
        <v>2016</v>
      </c>
      <c r="I2559" s="134">
        <v>46098</v>
      </c>
      <c r="J2559" s="135"/>
    </row>
    <row r="2560" spans="1:10" ht="16.5" customHeight="1" x14ac:dyDescent="0.25">
      <c r="A2560" s="130" t="s">
        <v>9405</v>
      </c>
      <c r="B2560" s="131" t="str">
        <f t="shared" si="39"/>
        <v>112973 - (009) ROW 2898 E Country Oaks (1925 N)</v>
      </c>
      <c r="C2560" s="132" t="s">
        <v>434</v>
      </c>
      <c r="D2560" s="132" t="s">
        <v>3937</v>
      </c>
      <c r="E2560" s="132" t="s">
        <v>3938</v>
      </c>
      <c r="F2560" s="132" t="s">
        <v>354</v>
      </c>
      <c r="G2560" s="133">
        <v>3994</v>
      </c>
      <c r="H2560" s="132">
        <v>2016</v>
      </c>
      <c r="I2560" s="134">
        <v>46098</v>
      </c>
      <c r="J2560" s="135"/>
    </row>
    <row r="2561" spans="1:10" ht="16.5" customHeight="1" x14ac:dyDescent="0.25">
      <c r="A2561" s="130" t="s">
        <v>9406</v>
      </c>
      <c r="B2561" s="131" t="str">
        <f t="shared" si="39"/>
        <v>112974 - (010) ROW 444 N 2800 E</v>
      </c>
      <c r="C2561" s="132" t="s">
        <v>434</v>
      </c>
      <c r="D2561" s="132" t="s">
        <v>3939</v>
      </c>
      <c r="E2561" s="132" t="s">
        <v>3940</v>
      </c>
      <c r="F2561" s="132" t="s">
        <v>354</v>
      </c>
      <c r="G2561" s="133">
        <v>4132</v>
      </c>
      <c r="H2561" s="132">
        <v>2016</v>
      </c>
      <c r="I2561" s="134">
        <v>46098</v>
      </c>
      <c r="J2561" s="135"/>
    </row>
    <row r="2562" spans="1:10" ht="16.5" customHeight="1" x14ac:dyDescent="0.25">
      <c r="A2562" s="130" t="s">
        <v>9407</v>
      </c>
      <c r="B2562" s="131" t="str">
        <f t="shared" si="39"/>
        <v>112975 - (011) ROW 643 N Woodridge Dr.</v>
      </c>
      <c r="C2562" s="132" t="s">
        <v>434</v>
      </c>
      <c r="D2562" s="132" t="s">
        <v>3941</v>
      </c>
      <c r="E2562" s="132" t="s">
        <v>3942</v>
      </c>
      <c r="F2562" s="132" t="s">
        <v>354</v>
      </c>
      <c r="G2562" s="133">
        <v>4403</v>
      </c>
      <c r="H2562" s="132">
        <v>2020</v>
      </c>
      <c r="I2562" s="134">
        <v>46098</v>
      </c>
      <c r="J2562" s="135"/>
    </row>
    <row r="2563" spans="1:10" ht="16.5" customHeight="1" x14ac:dyDescent="0.25">
      <c r="A2563" s="130" t="s">
        <v>9408</v>
      </c>
      <c r="B2563" s="131" t="str">
        <f t="shared" si="39"/>
        <v>112976 - (012) ROW 912 Eastside Dr</v>
      </c>
      <c r="C2563" s="132" t="s">
        <v>434</v>
      </c>
      <c r="D2563" s="132" t="s">
        <v>3943</v>
      </c>
      <c r="E2563" s="132" t="s">
        <v>3944</v>
      </c>
      <c r="F2563" s="132" t="s">
        <v>354</v>
      </c>
      <c r="G2563" s="135"/>
      <c r="H2563" s="132">
        <v>2019</v>
      </c>
      <c r="I2563" s="134">
        <v>46098</v>
      </c>
      <c r="J2563" s="135"/>
    </row>
    <row r="2564" spans="1:10" ht="16.5" customHeight="1" x14ac:dyDescent="0.25">
      <c r="A2564" s="130" t="s">
        <v>9409</v>
      </c>
      <c r="B2564" s="131" t="str">
        <f t="shared" ref="B2564:B2627" si="40">_xlfn.CONCAT(A2564," - ",D2564)</f>
        <v>112977 - (014) ROW 8376 S Dynasty Way</v>
      </c>
      <c r="C2564" s="132" t="s">
        <v>434</v>
      </c>
      <c r="D2564" s="132" t="s">
        <v>3945</v>
      </c>
      <c r="E2564" s="132" t="s">
        <v>3946</v>
      </c>
      <c r="F2564" s="132" t="s">
        <v>3947</v>
      </c>
      <c r="G2564" s="133">
        <v>9828</v>
      </c>
      <c r="H2564" s="132">
        <v>1995</v>
      </c>
      <c r="I2564" s="134">
        <v>46098</v>
      </c>
      <c r="J2564" s="135"/>
    </row>
    <row r="2565" spans="1:10" ht="16.5" customHeight="1" x14ac:dyDescent="0.25">
      <c r="A2565" s="130" t="s">
        <v>9410</v>
      </c>
      <c r="B2565" s="131" t="str">
        <f t="shared" si="40"/>
        <v>112978 - (015) ROW 4153 W 545 S</v>
      </c>
      <c r="C2565" s="132" t="s">
        <v>434</v>
      </c>
      <c r="D2565" s="132" t="s">
        <v>3948</v>
      </c>
      <c r="E2565" s="132" t="s">
        <v>3949</v>
      </c>
      <c r="F2565" s="132" t="s">
        <v>3950</v>
      </c>
      <c r="G2565" s="133">
        <v>10725</v>
      </c>
      <c r="H2565" s="132">
        <v>1995</v>
      </c>
      <c r="I2565" s="134">
        <v>46098</v>
      </c>
      <c r="J2565" s="135"/>
    </row>
    <row r="2566" spans="1:10" ht="16.5" customHeight="1" x14ac:dyDescent="0.25">
      <c r="A2566" s="130" t="s">
        <v>9411</v>
      </c>
      <c r="B2566" s="131" t="str">
        <f t="shared" si="40"/>
        <v>112979 - (006) ROW 2851 E Oak Lane</v>
      </c>
      <c r="C2566" s="132" t="s">
        <v>434</v>
      </c>
      <c r="D2566" s="132" t="s">
        <v>3951</v>
      </c>
      <c r="E2566" s="132" t="s">
        <v>3952</v>
      </c>
      <c r="F2566" s="132" t="s">
        <v>576</v>
      </c>
      <c r="G2566" s="133">
        <v>17917</v>
      </c>
      <c r="H2566" s="135"/>
      <c r="I2566" s="134">
        <v>46098</v>
      </c>
      <c r="J2566" s="135"/>
    </row>
    <row r="2567" spans="1:10" ht="16.5" customHeight="1" x14ac:dyDescent="0.25">
      <c r="A2567" s="130" t="s">
        <v>9412</v>
      </c>
      <c r="B2567" s="131" t="str">
        <f t="shared" si="40"/>
        <v>113228 - (088) ROW 801 North 500 West</v>
      </c>
      <c r="C2567" s="132" t="s">
        <v>434</v>
      </c>
      <c r="D2567" s="132" t="s">
        <v>3953</v>
      </c>
      <c r="E2567" s="132" t="s">
        <v>3954</v>
      </c>
      <c r="F2567" s="132" t="s">
        <v>712</v>
      </c>
      <c r="G2567" s="133">
        <v>11378</v>
      </c>
      <c r="H2567" s="132">
        <v>2010</v>
      </c>
      <c r="I2567" s="134">
        <v>46140</v>
      </c>
      <c r="J2567" s="135"/>
    </row>
    <row r="2568" spans="1:10" ht="16.5" customHeight="1" x14ac:dyDescent="0.25">
      <c r="A2568" s="130" t="s">
        <v>9413</v>
      </c>
      <c r="B2568" s="131" t="str">
        <f t="shared" si="40"/>
        <v>113244 - (019) ROW 10690 S 2000 E</v>
      </c>
      <c r="C2568" s="132" t="s">
        <v>434</v>
      </c>
      <c r="D2568" s="132" t="s">
        <v>3955</v>
      </c>
      <c r="E2568" s="132" t="s">
        <v>3956</v>
      </c>
      <c r="F2568" s="132" t="s">
        <v>360</v>
      </c>
      <c r="G2568" s="133">
        <v>720</v>
      </c>
      <c r="H2568" s="132">
        <v>1993</v>
      </c>
      <c r="I2568" s="134">
        <v>46140</v>
      </c>
      <c r="J2568" s="135"/>
    </row>
    <row r="2569" spans="1:10" ht="16.5" customHeight="1" x14ac:dyDescent="0.25">
      <c r="A2569" s="130" t="s">
        <v>9414</v>
      </c>
      <c r="B2569" s="131" t="str">
        <f t="shared" si="40"/>
        <v>113245 - (018) ROW 646 W 500 N</v>
      </c>
      <c r="C2569" s="132" t="s">
        <v>434</v>
      </c>
      <c r="D2569" s="132" t="s">
        <v>3957</v>
      </c>
      <c r="E2569" s="132" t="s">
        <v>3958</v>
      </c>
      <c r="F2569" s="132" t="s">
        <v>145</v>
      </c>
      <c r="G2569" s="133">
        <v>1425</v>
      </c>
      <c r="H2569" s="132">
        <v>1940</v>
      </c>
      <c r="I2569" s="134">
        <v>46140</v>
      </c>
      <c r="J2569" s="135"/>
    </row>
    <row r="2570" spans="1:10" ht="16.5" customHeight="1" x14ac:dyDescent="0.25">
      <c r="A2570" s="130" t="s">
        <v>9415</v>
      </c>
      <c r="B2570" s="131" t="str">
        <f t="shared" si="40"/>
        <v>113246 - (016) ROW 2584 W 13760 S</v>
      </c>
      <c r="C2570" s="132" t="s">
        <v>434</v>
      </c>
      <c r="D2570" s="132" t="s">
        <v>3959</v>
      </c>
      <c r="E2570" s="132" t="s">
        <v>3960</v>
      </c>
      <c r="F2570" s="132" t="s">
        <v>689</v>
      </c>
      <c r="G2570" s="133">
        <v>1728</v>
      </c>
      <c r="H2570" s="132">
        <v>2012</v>
      </c>
      <c r="I2570" s="134">
        <v>46140</v>
      </c>
      <c r="J2570" s="135"/>
    </row>
    <row r="2571" spans="1:10" ht="16.5" customHeight="1" x14ac:dyDescent="0.25">
      <c r="A2571" s="130" t="s">
        <v>9416</v>
      </c>
      <c r="B2571" s="131" t="str">
        <f t="shared" si="40"/>
        <v>113247 - (017) ROW 505 N Columbus St</v>
      </c>
      <c r="C2571" s="132" t="s">
        <v>434</v>
      </c>
      <c r="D2571" s="132" t="s">
        <v>3961</v>
      </c>
      <c r="E2571" s="132" t="s">
        <v>3962</v>
      </c>
      <c r="F2571" s="132" t="s">
        <v>145</v>
      </c>
      <c r="G2571" s="133">
        <v>1170</v>
      </c>
      <c r="H2571" s="132">
        <v>1170</v>
      </c>
      <c r="I2571" s="134">
        <v>46140</v>
      </c>
      <c r="J2571" s="135"/>
    </row>
    <row r="2572" spans="1:10" ht="16.5" customHeight="1" x14ac:dyDescent="0.25">
      <c r="A2572" s="130" t="s">
        <v>9417</v>
      </c>
      <c r="B2572" s="131" t="str">
        <f t="shared" si="40"/>
        <v>113248 - (020) ROW 9527 S Newkirk</v>
      </c>
      <c r="C2572" s="132" t="s">
        <v>434</v>
      </c>
      <c r="D2572" s="132" t="s">
        <v>3963</v>
      </c>
      <c r="E2572" s="132" t="s">
        <v>3964</v>
      </c>
      <c r="F2572" s="132" t="s">
        <v>2798</v>
      </c>
      <c r="G2572" s="133">
        <v>3328</v>
      </c>
      <c r="H2572" s="132">
        <v>1996</v>
      </c>
      <c r="I2572" s="134">
        <v>46140</v>
      </c>
      <c r="J2572" s="135"/>
    </row>
    <row r="2573" spans="1:10" ht="16.5" customHeight="1" x14ac:dyDescent="0.25">
      <c r="A2573" s="130" t="s">
        <v>9418</v>
      </c>
      <c r="B2573" s="131" t="str">
        <f t="shared" si="40"/>
        <v>10079 - Open Storage Building (OSB)</v>
      </c>
      <c r="C2573" s="132" t="s">
        <v>434</v>
      </c>
      <c r="D2573" s="132" t="s">
        <v>3194</v>
      </c>
      <c r="E2573" s="135"/>
      <c r="F2573" s="135"/>
      <c r="G2573" s="133">
        <v>4141</v>
      </c>
      <c r="H2573" s="132">
        <v>2005</v>
      </c>
      <c r="I2573" s="134">
        <v>40725</v>
      </c>
      <c r="J2573" s="135"/>
    </row>
    <row r="2574" spans="1:10" ht="16.5" customHeight="1" x14ac:dyDescent="0.25">
      <c r="A2574" s="130" t="s">
        <v>9419</v>
      </c>
      <c r="B2574" s="131" t="str">
        <f t="shared" si="40"/>
        <v>10174 - Storage Shed (SS)</v>
      </c>
      <c r="C2574" s="132" t="s">
        <v>434</v>
      </c>
      <c r="D2574" s="132" t="s">
        <v>3220</v>
      </c>
      <c r="E2574" s="135"/>
      <c r="F2574" s="135"/>
      <c r="G2574" s="133">
        <v>225</v>
      </c>
      <c r="H2574" s="132">
        <v>2005</v>
      </c>
      <c r="I2574" s="134">
        <v>40725</v>
      </c>
      <c r="J2574" s="135"/>
    </row>
    <row r="2575" spans="1:10" ht="16.5" customHeight="1" x14ac:dyDescent="0.25">
      <c r="A2575" s="130" t="s">
        <v>9420</v>
      </c>
      <c r="B2575" s="131" t="str">
        <f t="shared" si="40"/>
        <v>04230 - Aeronautical Operations</v>
      </c>
      <c r="C2575" s="132" t="s">
        <v>3967</v>
      </c>
      <c r="D2575" s="132" t="s">
        <v>3968</v>
      </c>
      <c r="E2575" s="132" t="s">
        <v>3969</v>
      </c>
      <c r="F2575" s="132" t="s">
        <v>145</v>
      </c>
      <c r="G2575" s="133">
        <v>20473</v>
      </c>
      <c r="H2575" s="132">
        <v>1982</v>
      </c>
      <c r="I2575" s="134">
        <v>40725</v>
      </c>
      <c r="J2575" s="135"/>
    </row>
    <row r="2576" spans="1:10" ht="16.5" customHeight="1" x14ac:dyDescent="0.25">
      <c r="A2576" s="130" t="s">
        <v>9421</v>
      </c>
      <c r="B2576" s="131" t="str">
        <f t="shared" si="40"/>
        <v>13891 - Auto Wthr Obsr Sys/Brigham City</v>
      </c>
      <c r="C2576" s="132" t="s">
        <v>3967</v>
      </c>
      <c r="D2576" s="132" t="s">
        <v>3970</v>
      </c>
      <c r="E2576" s="132" t="s">
        <v>3971</v>
      </c>
      <c r="F2576" s="132" t="s">
        <v>576</v>
      </c>
      <c r="G2576" s="133">
        <v>64</v>
      </c>
      <c r="H2576" s="132">
        <v>2013</v>
      </c>
      <c r="I2576" s="134">
        <v>41032</v>
      </c>
      <c r="J2576" s="135"/>
    </row>
    <row r="2577" spans="1:10" ht="16.5" customHeight="1" x14ac:dyDescent="0.25">
      <c r="A2577" s="130" t="s">
        <v>9422</v>
      </c>
      <c r="B2577" s="131" t="str">
        <f t="shared" si="40"/>
        <v>13892 - Auto Wthr Obsr Sys/Blanding</v>
      </c>
      <c r="C2577" s="132" t="s">
        <v>3967</v>
      </c>
      <c r="D2577" s="132" t="s">
        <v>3972</v>
      </c>
      <c r="E2577" s="132" t="s">
        <v>3973</v>
      </c>
      <c r="F2577" s="132" t="s">
        <v>514</v>
      </c>
      <c r="G2577" s="133">
        <v>64</v>
      </c>
      <c r="H2577" s="132">
        <v>2013</v>
      </c>
      <c r="I2577" s="134">
        <v>40725</v>
      </c>
      <c r="J2577" s="135"/>
    </row>
    <row r="2578" spans="1:10" ht="16.5" customHeight="1" x14ac:dyDescent="0.25">
      <c r="A2578" s="130" t="s">
        <v>9423</v>
      </c>
      <c r="B2578" s="131" t="str">
        <f t="shared" si="40"/>
        <v>13893 - Auto Wthr Obsr Sys/Delta</v>
      </c>
      <c r="C2578" s="132" t="s">
        <v>3967</v>
      </c>
      <c r="D2578" s="132" t="s">
        <v>3974</v>
      </c>
      <c r="E2578" s="132" t="s">
        <v>3975</v>
      </c>
      <c r="F2578" s="132" t="s">
        <v>2897</v>
      </c>
      <c r="G2578" s="133">
        <v>64</v>
      </c>
      <c r="H2578" s="132">
        <v>2013</v>
      </c>
      <c r="I2578" s="134">
        <v>41032</v>
      </c>
      <c r="J2578" s="135"/>
    </row>
    <row r="2579" spans="1:10" ht="16.5" customHeight="1" x14ac:dyDescent="0.25">
      <c r="A2579" s="130" t="s">
        <v>9424</v>
      </c>
      <c r="B2579" s="131" t="str">
        <f t="shared" si="40"/>
        <v>18878 - Washington County Office Building</v>
      </c>
      <c r="C2579" s="132" t="s">
        <v>3976</v>
      </c>
      <c r="D2579" s="132" t="s">
        <v>3977</v>
      </c>
      <c r="E2579" s="132" t="s">
        <v>3978</v>
      </c>
      <c r="F2579" s="132" t="s">
        <v>3979</v>
      </c>
      <c r="G2579" s="133">
        <v>2570</v>
      </c>
      <c r="H2579" s="132">
        <v>2007</v>
      </c>
      <c r="I2579" s="134">
        <v>44012</v>
      </c>
      <c r="J2579" s="135"/>
    </row>
    <row r="2580" spans="1:10" ht="16.5" customHeight="1" x14ac:dyDescent="0.25">
      <c r="A2580" s="130" t="s">
        <v>9425</v>
      </c>
      <c r="B2580" s="131" t="str">
        <f t="shared" si="40"/>
        <v>03933 - UBATC Roosevelt Campus</v>
      </c>
      <c r="C2580" s="132" t="s">
        <v>3980</v>
      </c>
      <c r="D2580" s="132" t="s">
        <v>3981</v>
      </c>
      <c r="E2580" s="132" t="s">
        <v>3982</v>
      </c>
      <c r="F2580" s="132" t="s">
        <v>955</v>
      </c>
      <c r="G2580" s="133">
        <v>87000</v>
      </c>
      <c r="H2580" s="132">
        <v>1978</v>
      </c>
      <c r="I2580" s="134">
        <v>40725</v>
      </c>
      <c r="J2580" s="135"/>
    </row>
    <row r="2581" spans="1:10" ht="16.5" customHeight="1" x14ac:dyDescent="0.25">
      <c r="A2581" s="130" t="s">
        <v>9426</v>
      </c>
      <c r="B2581" s="131" t="str">
        <f t="shared" si="40"/>
        <v>08333 - Storage Shed-Roosevelt</v>
      </c>
      <c r="C2581" s="132" t="s">
        <v>3980</v>
      </c>
      <c r="D2581" s="132" t="s">
        <v>3983</v>
      </c>
      <c r="E2581" s="132" t="s">
        <v>3982</v>
      </c>
      <c r="F2581" s="132" t="s">
        <v>955</v>
      </c>
      <c r="G2581" s="133">
        <v>8000</v>
      </c>
      <c r="H2581" s="132">
        <v>2000</v>
      </c>
      <c r="I2581" s="134">
        <v>40725</v>
      </c>
      <c r="J2581" s="135"/>
    </row>
    <row r="2582" spans="1:10" ht="16.5" customHeight="1" x14ac:dyDescent="0.25">
      <c r="A2582" s="130" t="s">
        <v>9427</v>
      </c>
      <c r="B2582" s="131" t="str">
        <f t="shared" si="40"/>
        <v>08591 - POST Bldg Roosevelt</v>
      </c>
      <c r="C2582" s="132" t="s">
        <v>3980</v>
      </c>
      <c r="D2582" s="132" t="s">
        <v>3984</v>
      </c>
      <c r="E2582" s="132" t="s">
        <v>3985</v>
      </c>
      <c r="F2582" s="132" t="s">
        <v>955</v>
      </c>
      <c r="G2582" s="133">
        <v>4290</v>
      </c>
      <c r="H2582" s="132">
        <v>2000</v>
      </c>
      <c r="I2582" s="134">
        <v>40725</v>
      </c>
      <c r="J2582" s="135"/>
    </row>
    <row r="2583" spans="1:10" ht="16.5" customHeight="1" x14ac:dyDescent="0.25">
      <c r="A2583" s="130" t="s">
        <v>9428</v>
      </c>
      <c r="B2583" s="131" t="str">
        <f t="shared" si="40"/>
        <v>09795 - Building Trades</v>
      </c>
      <c r="C2583" s="132" t="s">
        <v>3980</v>
      </c>
      <c r="D2583" s="132" t="s">
        <v>3986</v>
      </c>
      <c r="E2583" s="132" t="s">
        <v>3987</v>
      </c>
      <c r="F2583" s="132" t="s">
        <v>955</v>
      </c>
      <c r="G2583" s="133">
        <v>2400</v>
      </c>
      <c r="H2583" s="132">
        <v>2000</v>
      </c>
      <c r="I2583" s="134">
        <v>40725</v>
      </c>
      <c r="J2583" s="135"/>
    </row>
    <row r="2584" spans="1:10" ht="16.5" customHeight="1" x14ac:dyDescent="0.25">
      <c r="A2584" s="130" t="s">
        <v>9429</v>
      </c>
      <c r="B2584" s="131" t="str">
        <f t="shared" si="40"/>
        <v>10814 - CDL Bldg Vernal</v>
      </c>
      <c r="C2584" s="132" t="s">
        <v>3980</v>
      </c>
      <c r="D2584" s="132" t="s">
        <v>3988</v>
      </c>
      <c r="E2584" s="132" t="s">
        <v>3989</v>
      </c>
      <c r="F2584" s="132" t="s">
        <v>398</v>
      </c>
      <c r="G2584" s="133">
        <v>4200</v>
      </c>
      <c r="H2584" s="132">
        <v>2007</v>
      </c>
      <c r="I2584" s="134">
        <v>40725</v>
      </c>
      <c r="J2584" s="135"/>
    </row>
    <row r="2585" spans="1:10" ht="16.5" customHeight="1" x14ac:dyDescent="0.25">
      <c r="A2585" s="130" t="s">
        <v>9430</v>
      </c>
      <c r="B2585" s="131" t="str">
        <f t="shared" si="40"/>
        <v>15056 - Vernal Campus</v>
      </c>
      <c r="C2585" s="132" t="s">
        <v>3980</v>
      </c>
      <c r="D2585" s="132" t="s">
        <v>3990</v>
      </c>
      <c r="E2585" s="132" t="s">
        <v>3991</v>
      </c>
      <c r="F2585" s="132" t="s">
        <v>398</v>
      </c>
      <c r="G2585" s="133">
        <v>87736</v>
      </c>
      <c r="H2585" s="132">
        <v>2009</v>
      </c>
      <c r="I2585" s="134">
        <v>40725</v>
      </c>
      <c r="J2585" s="135"/>
    </row>
    <row r="2586" spans="1:10" ht="16.5" customHeight="1" x14ac:dyDescent="0.25">
      <c r="A2586" s="130" t="s">
        <v>9431</v>
      </c>
      <c r="B2586" s="131" t="str">
        <f t="shared" si="40"/>
        <v>18361 - Uintah Basin ATC New Welding Facility</v>
      </c>
      <c r="C2586" s="132" t="s">
        <v>3980</v>
      </c>
      <c r="D2586" s="132" t="s">
        <v>3992</v>
      </c>
      <c r="E2586" s="132" t="s">
        <v>3982</v>
      </c>
      <c r="F2586" s="132" t="s">
        <v>955</v>
      </c>
      <c r="G2586" s="133">
        <v>13570</v>
      </c>
      <c r="H2586" s="132">
        <v>2019</v>
      </c>
      <c r="I2586" s="134">
        <v>43266</v>
      </c>
      <c r="J2586" s="135"/>
    </row>
    <row r="2587" spans="1:10" ht="16.5" customHeight="1" x14ac:dyDescent="0.25">
      <c r="A2587" s="130" t="s">
        <v>9432</v>
      </c>
      <c r="B2587" s="131" t="str">
        <f t="shared" si="40"/>
        <v>00266 - John R Park Building</v>
      </c>
      <c r="C2587" s="132" t="s">
        <v>3993</v>
      </c>
      <c r="D2587" s="132" t="s">
        <v>3994</v>
      </c>
      <c r="E2587" s="132" t="s">
        <v>3995</v>
      </c>
      <c r="F2587" s="132" t="s">
        <v>145</v>
      </c>
      <c r="G2587" s="133">
        <v>87597</v>
      </c>
      <c r="H2587" s="132">
        <v>1950</v>
      </c>
      <c r="I2587" s="134">
        <v>40725</v>
      </c>
      <c r="J2587" s="135"/>
    </row>
    <row r="2588" spans="1:10" ht="16.5" customHeight="1" x14ac:dyDescent="0.25">
      <c r="A2588" s="130" t="s">
        <v>9433</v>
      </c>
      <c r="B2588" s="131" t="str">
        <f t="shared" si="40"/>
        <v>00267 - Voice and Opera Center</v>
      </c>
      <c r="C2588" s="132" t="s">
        <v>3993</v>
      </c>
      <c r="D2588" s="132" t="s">
        <v>3996</v>
      </c>
      <c r="E2588" s="132" t="s">
        <v>3997</v>
      </c>
      <c r="F2588" s="132" t="s">
        <v>145</v>
      </c>
      <c r="G2588" s="133">
        <v>3377</v>
      </c>
      <c r="H2588" s="132">
        <v>1950</v>
      </c>
      <c r="I2588" s="134">
        <v>40725</v>
      </c>
      <c r="J2588" s="135"/>
    </row>
    <row r="2589" spans="1:10" ht="16.5" customHeight="1" x14ac:dyDescent="0.25">
      <c r="A2589" s="130" t="s">
        <v>9434</v>
      </c>
      <c r="B2589" s="131" t="str">
        <f t="shared" si="40"/>
        <v>00268 - David P Gardner Hall</v>
      </c>
      <c r="C2589" s="132" t="s">
        <v>3993</v>
      </c>
      <c r="D2589" s="132" t="s">
        <v>3998</v>
      </c>
      <c r="E2589" s="132" t="s">
        <v>3999</v>
      </c>
      <c r="F2589" s="132" t="s">
        <v>145</v>
      </c>
      <c r="G2589" s="133">
        <v>129244</v>
      </c>
      <c r="H2589" s="132">
        <v>1950</v>
      </c>
      <c r="I2589" s="134">
        <v>40725</v>
      </c>
      <c r="J2589" s="135"/>
    </row>
    <row r="2590" spans="1:10" ht="16.5" customHeight="1" x14ac:dyDescent="0.25">
      <c r="A2590" s="130" t="s">
        <v>9435</v>
      </c>
      <c r="B2590" s="131" t="str">
        <f t="shared" si="40"/>
        <v>00269 - Joseph T Kingsbury Hall</v>
      </c>
      <c r="C2590" s="132" t="s">
        <v>3993</v>
      </c>
      <c r="D2590" s="132" t="s">
        <v>4000</v>
      </c>
      <c r="E2590" s="132" t="s">
        <v>4001</v>
      </c>
      <c r="F2590" s="132" t="s">
        <v>145</v>
      </c>
      <c r="G2590" s="133">
        <v>71735</v>
      </c>
      <c r="H2590" s="132">
        <v>1950</v>
      </c>
      <c r="I2590" s="134">
        <v>40725</v>
      </c>
      <c r="J2590" s="135"/>
    </row>
    <row r="2591" spans="1:10" ht="16.5" customHeight="1" x14ac:dyDescent="0.25">
      <c r="A2591" s="130" t="s">
        <v>9436</v>
      </c>
      <c r="B2591" s="131" t="str">
        <f t="shared" si="40"/>
        <v>00270 - Crocker Science Center</v>
      </c>
      <c r="C2591" s="132" t="s">
        <v>3993</v>
      </c>
      <c r="D2591" s="132" t="s">
        <v>4002</v>
      </c>
      <c r="E2591" s="132" t="s">
        <v>4003</v>
      </c>
      <c r="F2591" s="132" t="s">
        <v>145</v>
      </c>
      <c r="G2591" s="133">
        <v>130500</v>
      </c>
      <c r="H2591" s="132">
        <v>2017</v>
      </c>
      <c r="I2591" s="134">
        <v>40725</v>
      </c>
      <c r="J2591" s="135"/>
    </row>
    <row r="2592" spans="1:10" ht="16.5" customHeight="1" x14ac:dyDescent="0.25">
      <c r="A2592" s="130" t="s">
        <v>9437</v>
      </c>
      <c r="B2592" s="131" t="str">
        <f t="shared" si="40"/>
        <v>00271 - William Stewart Building</v>
      </c>
      <c r="C2592" s="132" t="s">
        <v>3993</v>
      </c>
      <c r="D2592" s="132" t="s">
        <v>4004</v>
      </c>
      <c r="E2592" s="132" t="s">
        <v>4005</v>
      </c>
      <c r="F2592" s="132" t="s">
        <v>145</v>
      </c>
      <c r="G2592" s="133">
        <v>38042</v>
      </c>
      <c r="H2592" s="132">
        <v>1950</v>
      </c>
      <c r="I2592" s="134">
        <v>40725</v>
      </c>
      <c r="J2592" s="135"/>
    </row>
    <row r="2593" spans="1:10" ht="16.5" customHeight="1" x14ac:dyDescent="0.25">
      <c r="A2593" s="130" t="s">
        <v>9438</v>
      </c>
      <c r="B2593" s="131" t="str">
        <f t="shared" si="40"/>
        <v>00273 - Life Science Building</v>
      </c>
      <c r="C2593" s="132" t="s">
        <v>3993</v>
      </c>
      <c r="D2593" s="132" t="s">
        <v>4006</v>
      </c>
      <c r="E2593" s="132" t="s">
        <v>4007</v>
      </c>
      <c r="F2593" s="132" t="s">
        <v>145</v>
      </c>
      <c r="G2593" s="133">
        <v>40228</v>
      </c>
      <c r="H2593" s="132">
        <v>1950</v>
      </c>
      <c r="I2593" s="134">
        <v>40725</v>
      </c>
      <c r="J2593" s="135"/>
    </row>
    <row r="2594" spans="1:10" ht="16.5" customHeight="1" x14ac:dyDescent="0.25">
      <c r="A2594" s="130" t="s">
        <v>9439</v>
      </c>
      <c r="B2594" s="131" t="str">
        <f t="shared" si="40"/>
        <v>00274 - Alfred C Emery Building</v>
      </c>
      <c r="C2594" s="132" t="s">
        <v>3993</v>
      </c>
      <c r="D2594" s="132" t="s">
        <v>4008</v>
      </c>
      <c r="E2594" s="132" t="s">
        <v>4009</v>
      </c>
      <c r="F2594" s="132" t="s">
        <v>145</v>
      </c>
      <c r="G2594" s="133">
        <v>34358</v>
      </c>
      <c r="H2594" s="132">
        <v>1950</v>
      </c>
      <c r="I2594" s="134">
        <v>40725</v>
      </c>
      <c r="J2594" s="135"/>
    </row>
    <row r="2595" spans="1:10" ht="16.5" customHeight="1" x14ac:dyDescent="0.25">
      <c r="A2595" s="130" t="s">
        <v>9440</v>
      </c>
      <c r="B2595" s="131" t="str">
        <f t="shared" si="40"/>
        <v>00275 - John A Widtsoe Building</v>
      </c>
      <c r="C2595" s="132" t="s">
        <v>3993</v>
      </c>
      <c r="D2595" s="132" t="s">
        <v>4010</v>
      </c>
      <c r="E2595" s="132" t="s">
        <v>4011</v>
      </c>
      <c r="F2595" s="132" t="s">
        <v>145</v>
      </c>
      <c r="G2595" s="133">
        <v>38807</v>
      </c>
      <c r="H2595" s="132">
        <v>1950</v>
      </c>
      <c r="I2595" s="134">
        <v>40725</v>
      </c>
      <c r="J2595" s="135"/>
    </row>
    <row r="2596" spans="1:10" ht="16.5" customHeight="1" x14ac:dyDescent="0.25">
      <c r="A2596" s="130" t="s">
        <v>9441</v>
      </c>
      <c r="B2596" s="131" t="str">
        <f t="shared" si="40"/>
        <v>00276 - Physics Building</v>
      </c>
      <c r="C2596" s="132" t="s">
        <v>3993</v>
      </c>
      <c r="D2596" s="132" t="s">
        <v>4012</v>
      </c>
      <c r="E2596" s="132" t="s">
        <v>4013</v>
      </c>
      <c r="F2596" s="132" t="s">
        <v>145</v>
      </c>
      <c r="G2596" s="133">
        <v>27548</v>
      </c>
      <c r="H2596" s="132">
        <v>1950</v>
      </c>
      <c r="I2596" s="134">
        <v>40725</v>
      </c>
      <c r="J2596" s="135"/>
    </row>
    <row r="2597" spans="1:10" ht="16.5" customHeight="1" x14ac:dyDescent="0.25">
      <c r="A2597" s="130" t="s">
        <v>9442</v>
      </c>
      <c r="B2597" s="131" t="str">
        <f t="shared" si="40"/>
        <v>00277 - William C Browning Building</v>
      </c>
      <c r="C2597" s="132" t="s">
        <v>3993</v>
      </c>
      <c r="D2597" s="132" t="s">
        <v>4014</v>
      </c>
      <c r="E2597" s="132" t="s">
        <v>4015</v>
      </c>
      <c r="F2597" s="132" t="s">
        <v>145</v>
      </c>
      <c r="G2597" s="133">
        <v>101162</v>
      </c>
      <c r="H2597" s="132">
        <v>1971</v>
      </c>
      <c r="I2597" s="134">
        <v>40725</v>
      </c>
      <c r="J2597" s="135"/>
    </row>
    <row r="2598" spans="1:10" ht="16.5" customHeight="1" x14ac:dyDescent="0.25">
      <c r="A2598" s="130" t="s">
        <v>9443</v>
      </c>
      <c r="B2598" s="131" t="str">
        <f t="shared" si="40"/>
        <v>00278 - Leroy E Cowles Building</v>
      </c>
      <c r="C2598" s="132" t="s">
        <v>3993</v>
      </c>
      <c r="D2598" s="132" t="s">
        <v>4016</v>
      </c>
      <c r="E2598" s="132" t="s">
        <v>4017</v>
      </c>
      <c r="F2598" s="132" t="s">
        <v>145</v>
      </c>
      <c r="G2598" s="133">
        <v>47658</v>
      </c>
      <c r="H2598" s="132">
        <v>1950</v>
      </c>
      <c r="I2598" s="134">
        <v>40725</v>
      </c>
      <c r="J2598" s="135"/>
    </row>
    <row r="2599" spans="1:10" ht="16.5" customHeight="1" x14ac:dyDescent="0.25">
      <c r="A2599" s="130" t="s">
        <v>9444</v>
      </c>
      <c r="B2599" s="131" t="str">
        <f t="shared" si="40"/>
        <v>00279 - James Talmadge Building</v>
      </c>
      <c r="C2599" s="132" t="s">
        <v>3993</v>
      </c>
      <c r="D2599" s="132" t="s">
        <v>4018</v>
      </c>
      <c r="E2599" s="132" t="s">
        <v>4019</v>
      </c>
      <c r="F2599" s="132" t="s">
        <v>145</v>
      </c>
      <c r="G2599" s="133">
        <v>28176</v>
      </c>
      <c r="H2599" s="132">
        <v>1950</v>
      </c>
      <c r="I2599" s="134">
        <v>40725</v>
      </c>
      <c r="J2599" s="135"/>
    </row>
    <row r="2600" spans="1:10" ht="16.5" customHeight="1" x14ac:dyDescent="0.25">
      <c r="A2600" s="130" t="s">
        <v>9445</v>
      </c>
      <c r="B2600" s="131" t="str">
        <f t="shared" si="40"/>
        <v>00282 - Performing Arts Building</v>
      </c>
      <c r="C2600" s="132" t="s">
        <v>3993</v>
      </c>
      <c r="D2600" s="132" t="s">
        <v>4020</v>
      </c>
      <c r="E2600" s="132" t="s">
        <v>4021</v>
      </c>
      <c r="F2600" s="132" t="s">
        <v>145</v>
      </c>
      <c r="G2600" s="133">
        <v>22114</v>
      </c>
      <c r="H2600" s="132">
        <v>1950</v>
      </c>
      <c r="I2600" s="134">
        <v>40725</v>
      </c>
      <c r="J2600" s="135"/>
    </row>
    <row r="2601" spans="1:10" ht="16.5" customHeight="1" x14ac:dyDescent="0.25">
      <c r="A2601" s="130" t="s">
        <v>9446</v>
      </c>
      <c r="B2601" s="131" t="str">
        <f t="shared" si="40"/>
        <v>00289 - Social &amp; Behavioral Sciences</v>
      </c>
      <c r="C2601" s="132" t="s">
        <v>3993</v>
      </c>
      <c r="D2601" s="132" t="s">
        <v>4022</v>
      </c>
      <c r="E2601" s="132" t="s">
        <v>4023</v>
      </c>
      <c r="F2601" s="132" t="s">
        <v>145</v>
      </c>
      <c r="G2601" s="133">
        <v>107529</v>
      </c>
      <c r="H2601" s="132">
        <v>1971</v>
      </c>
      <c r="I2601" s="134">
        <v>40725</v>
      </c>
      <c r="J2601" s="135"/>
    </row>
    <row r="2602" spans="1:10" ht="16.5" customHeight="1" x14ac:dyDescent="0.25">
      <c r="A2602" s="130" t="s">
        <v>9447</v>
      </c>
      <c r="B2602" s="131" t="str">
        <f t="shared" si="40"/>
        <v>00290 - College of Social Work</v>
      </c>
      <c r="C2602" s="132" t="s">
        <v>3993</v>
      </c>
      <c r="D2602" s="132" t="s">
        <v>4024</v>
      </c>
      <c r="E2602" s="132" t="s">
        <v>4025</v>
      </c>
      <c r="F2602" s="132" t="s">
        <v>145</v>
      </c>
      <c r="G2602" s="133">
        <v>70608</v>
      </c>
      <c r="H2602" s="132">
        <v>1971</v>
      </c>
      <c r="I2602" s="134">
        <v>40725</v>
      </c>
      <c r="J2602" s="135"/>
    </row>
    <row r="2603" spans="1:10" ht="16.5" customHeight="1" x14ac:dyDescent="0.25">
      <c r="A2603" s="130" t="s">
        <v>9448</v>
      </c>
      <c r="B2603" s="131" t="str">
        <f t="shared" si="40"/>
        <v>00291 - Social Behavioral Science Lecture Hall</v>
      </c>
      <c r="C2603" s="132" t="s">
        <v>3993</v>
      </c>
      <c r="D2603" s="132" t="s">
        <v>4026</v>
      </c>
      <c r="E2603" s="132" t="s">
        <v>4027</v>
      </c>
      <c r="F2603" s="132" t="s">
        <v>145</v>
      </c>
      <c r="G2603" s="133">
        <v>8736</v>
      </c>
      <c r="H2603" s="132">
        <v>1971</v>
      </c>
      <c r="I2603" s="134">
        <v>40725</v>
      </c>
      <c r="J2603" s="135"/>
    </row>
    <row r="2604" spans="1:10" ht="16.5" customHeight="1" x14ac:dyDescent="0.25">
      <c r="A2604" s="130" t="s">
        <v>9449</v>
      </c>
      <c r="B2604" s="131" t="str">
        <f t="shared" si="40"/>
        <v>00292 - Einar Nielsen Fieldhouse</v>
      </c>
      <c r="C2604" s="132" t="s">
        <v>3993</v>
      </c>
      <c r="D2604" s="132" t="s">
        <v>4028</v>
      </c>
      <c r="E2604" s="132" t="s">
        <v>4029</v>
      </c>
      <c r="F2604" s="132" t="s">
        <v>145</v>
      </c>
      <c r="G2604" s="133">
        <v>72250</v>
      </c>
      <c r="H2604" s="132">
        <v>1950</v>
      </c>
      <c r="I2604" s="134">
        <v>40725</v>
      </c>
      <c r="J2604" s="135"/>
    </row>
    <row r="2605" spans="1:10" ht="16.5" customHeight="1" x14ac:dyDescent="0.25">
      <c r="A2605" s="130" t="s">
        <v>9450</v>
      </c>
      <c r="B2605" s="131" t="str">
        <f t="shared" si="40"/>
        <v>00294 - Rice-Eccles Stadium</v>
      </c>
      <c r="C2605" s="132" t="s">
        <v>3993</v>
      </c>
      <c r="D2605" s="132" t="s">
        <v>4030</v>
      </c>
      <c r="E2605" s="132" t="s">
        <v>4031</v>
      </c>
      <c r="F2605" s="132" t="s">
        <v>145</v>
      </c>
      <c r="G2605" s="133">
        <v>320000</v>
      </c>
      <c r="H2605" s="132">
        <v>1998</v>
      </c>
      <c r="I2605" s="134">
        <v>40725</v>
      </c>
      <c r="J2605" s="135"/>
    </row>
    <row r="2606" spans="1:10" ht="16.5" customHeight="1" x14ac:dyDescent="0.25">
      <c r="A2606" s="130" t="s">
        <v>9451</v>
      </c>
      <c r="B2606" s="131" t="str">
        <f t="shared" si="40"/>
        <v>00296 - Film &amp; Media Arts Building</v>
      </c>
      <c r="C2606" s="132" t="s">
        <v>3993</v>
      </c>
      <c r="D2606" s="132" t="s">
        <v>4032</v>
      </c>
      <c r="E2606" s="132" t="s">
        <v>4033</v>
      </c>
      <c r="F2606" s="132" t="s">
        <v>145</v>
      </c>
      <c r="G2606" s="133">
        <v>34359</v>
      </c>
      <c r="H2606" s="132">
        <v>1970</v>
      </c>
      <c r="I2606" s="134">
        <v>40725</v>
      </c>
      <c r="J2606" s="135"/>
    </row>
    <row r="2607" spans="1:10" ht="16.5" customHeight="1" x14ac:dyDescent="0.25">
      <c r="A2607" s="130" t="s">
        <v>9452</v>
      </c>
      <c r="B2607" s="131" t="str">
        <f t="shared" si="40"/>
        <v>00297 - Architecture Building</v>
      </c>
      <c r="C2607" s="132" t="s">
        <v>3993</v>
      </c>
      <c r="D2607" s="132" t="s">
        <v>4034</v>
      </c>
      <c r="E2607" s="132" t="s">
        <v>4035</v>
      </c>
      <c r="F2607" s="132" t="s">
        <v>145</v>
      </c>
      <c r="G2607" s="133">
        <v>45332</v>
      </c>
      <c r="H2607" s="132">
        <v>1970</v>
      </c>
      <c r="I2607" s="134">
        <v>40725</v>
      </c>
      <c r="J2607" s="135"/>
    </row>
    <row r="2608" spans="1:10" ht="16.5" customHeight="1" x14ac:dyDescent="0.25">
      <c r="A2608" s="130" t="s">
        <v>9453</v>
      </c>
      <c r="B2608" s="131" t="str">
        <f t="shared" si="40"/>
        <v>00298 - Art Building</v>
      </c>
      <c r="C2608" s="132" t="s">
        <v>3993</v>
      </c>
      <c r="D2608" s="132" t="s">
        <v>4036</v>
      </c>
      <c r="E2608" s="132" t="s">
        <v>4035</v>
      </c>
      <c r="F2608" s="132" t="s">
        <v>145</v>
      </c>
      <c r="G2608" s="133">
        <v>56367</v>
      </c>
      <c r="H2608" s="132">
        <v>1970</v>
      </c>
      <c r="I2608" s="134">
        <v>40725</v>
      </c>
      <c r="J2608" s="135"/>
    </row>
    <row r="2609" spans="1:10" ht="16.5" customHeight="1" x14ac:dyDescent="0.25">
      <c r="A2609" s="130" t="s">
        <v>9454</v>
      </c>
      <c r="B2609" s="131" t="str">
        <f t="shared" si="40"/>
        <v>00299 - Sculpture Building</v>
      </c>
      <c r="C2609" s="132" t="s">
        <v>3993</v>
      </c>
      <c r="D2609" s="132" t="s">
        <v>4037</v>
      </c>
      <c r="E2609" s="132" t="s">
        <v>4038</v>
      </c>
      <c r="F2609" s="132" t="s">
        <v>145</v>
      </c>
      <c r="G2609" s="133">
        <v>17480</v>
      </c>
      <c r="H2609" s="132">
        <v>1970</v>
      </c>
      <c r="I2609" s="134">
        <v>40725</v>
      </c>
      <c r="J2609" s="135"/>
    </row>
    <row r="2610" spans="1:10" ht="16.5" customHeight="1" x14ac:dyDescent="0.25">
      <c r="A2610" s="130" t="s">
        <v>9455</v>
      </c>
      <c r="B2610" s="131" t="str">
        <f t="shared" si="40"/>
        <v>00301 - Naval Science Building</v>
      </c>
      <c r="C2610" s="132" t="s">
        <v>3993</v>
      </c>
      <c r="D2610" s="132" t="s">
        <v>4039</v>
      </c>
      <c r="E2610" s="132" t="s">
        <v>4040</v>
      </c>
      <c r="F2610" s="132" t="s">
        <v>145</v>
      </c>
      <c r="G2610" s="133">
        <v>25132</v>
      </c>
      <c r="H2610" s="132">
        <v>1950</v>
      </c>
      <c r="I2610" s="134">
        <v>40725</v>
      </c>
      <c r="J2610" s="135"/>
    </row>
    <row r="2611" spans="1:10" ht="16.5" customHeight="1" x14ac:dyDescent="0.25">
      <c r="A2611" s="130" t="s">
        <v>9456</v>
      </c>
      <c r="B2611" s="131" t="str">
        <f t="shared" si="40"/>
        <v>00302 - Office Building 44</v>
      </c>
      <c r="C2611" s="132" t="s">
        <v>3993</v>
      </c>
      <c r="D2611" s="132" t="s">
        <v>4041</v>
      </c>
      <c r="E2611" s="132" t="s">
        <v>4042</v>
      </c>
      <c r="F2611" s="132" t="s">
        <v>145</v>
      </c>
      <c r="G2611" s="133">
        <v>10177</v>
      </c>
      <c r="H2611" s="132">
        <v>1950</v>
      </c>
      <c r="I2611" s="134">
        <v>40725</v>
      </c>
      <c r="J2611" s="135"/>
    </row>
    <row r="2612" spans="1:10" ht="16.5" customHeight="1" x14ac:dyDescent="0.25">
      <c r="A2612" s="130" t="s">
        <v>9457</v>
      </c>
      <c r="B2612" s="131" t="str">
        <f t="shared" si="40"/>
        <v>00303 - V Randall Turpin University Services Building</v>
      </c>
      <c r="C2612" s="132" t="s">
        <v>3993</v>
      </c>
      <c r="D2612" s="132" t="s">
        <v>4043</v>
      </c>
      <c r="E2612" s="132" t="s">
        <v>4044</v>
      </c>
      <c r="F2612" s="132" t="s">
        <v>145</v>
      </c>
      <c r="G2612" s="133">
        <v>71906</v>
      </c>
      <c r="H2612" s="132">
        <v>1977</v>
      </c>
      <c r="I2612" s="134">
        <v>40725</v>
      </c>
      <c r="J2612" s="135"/>
    </row>
    <row r="2613" spans="1:10" ht="16.5" customHeight="1" x14ac:dyDescent="0.25">
      <c r="A2613" s="130" t="s">
        <v>9458</v>
      </c>
      <c r="B2613" s="131" t="str">
        <f t="shared" si="40"/>
        <v>00304 - Sterling Sill Center</v>
      </c>
      <c r="C2613" s="132" t="s">
        <v>3993</v>
      </c>
      <c r="D2613" s="132" t="s">
        <v>4045</v>
      </c>
      <c r="E2613" s="132" t="s">
        <v>4046</v>
      </c>
      <c r="F2613" s="132" t="s">
        <v>145</v>
      </c>
      <c r="G2613" s="133">
        <v>11985</v>
      </c>
      <c r="H2613" s="132">
        <v>1950</v>
      </c>
      <c r="I2613" s="134">
        <v>40725</v>
      </c>
      <c r="J2613" s="135"/>
    </row>
    <row r="2614" spans="1:10" ht="16.5" customHeight="1" x14ac:dyDescent="0.25">
      <c r="A2614" s="130" t="s">
        <v>9459</v>
      </c>
      <c r="B2614" s="131" t="str">
        <f t="shared" si="40"/>
        <v>00305 - A. Ray Olpin Union Building</v>
      </c>
      <c r="C2614" s="132" t="s">
        <v>3993</v>
      </c>
      <c r="D2614" s="132" t="s">
        <v>4047</v>
      </c>
      <c r="E2614" s="132" t="s">
        <v>4048</v>
      </c>
      <c r="F2614" s="132" t="s">
        <v>145</v>
      </c>
      <c r="G2614" s="133">
        <v>201750</v>
      </c>
      <c r="H2614" s="132">
        <v>1957</v>
      </c>
      <c r="I2614" s="134">
        <v>40725</v>
      </c>
      <c r="J2614" s="135"/>
    </row>
    <row r="2615" spans="1:10" ht="16.5" customHeight="1" x14ac:dyDescent="0.25">
      <c r="A2615" s="130" t="s">
        <v>9460</v>
      </c>
      <c r="B2615" s="131" t="str">
        <f t="shared" si="40"/>
        <v>00308 - Joseph Merrill Engineering Building</v>
      </c>
      <c r="C2615" s="132" t="s">
        <v>3993</v>
      </c>
      <c r="D2615" s="132" t="s">
        <v>4049</v>
      </c>
      <c r="E2615" s="132" t="s">
        <v>4050</v>
      </c>
      <c r="F2615" s="132" t="s">
        <v>145</v>
      </c>
      <c r="G2615" s="133">
        <v>268172</v>
      </c>
      <c r="H2615" s="132">
        <v>1959</v>
      </c>
      <c r="I2615" s="134">
        <v>40725</v>
      </c>
      <c r="J2615" s="135"/>
    </row>
    <row r="2616" spans="1:10" ht="16.5" customHeight="1" x14ac:dyDescent="0.25">
      <c r="A2616" s="130" t="s">
        <v>9461</v>
      </c>
      <c r="B2616" s="131" t="str">
        <f t="shared" si="40"/>
        <v>00310 - Roy W &amp; Elizabeth E Simmons Pioneer Memorial Theater</v>
      </c>
      <c r="C2616" s="132" t="s">
        <v>3993</v>
      </c>
      <c r="D2616" s="132" t="s">
        <v>4051</v>
      </c>
      <c r="E2616" s="132" t="s">
        <v>4052</v>
      </c>
      <c r="F2616" s="132" t="s">
        <v>145</v>
      </c>
      <c r="G2616" s="133">
        <v>79399</v>
      </c>
      <c r="H2616" s="132">
        <v>1963</v>
      </c>
      <c r="I2616" s="134">
        <v>40725</v>
      </c>
      <c r="J2616" s="135"/>
    </row>
    <row r="2617" spans="1:10" ht="16.5" customHeight="1" x14ac:dyDescent="0.25">
      <c r="A2617" s="130" t="s">
        <v>9462</v>
      </c>
      <c r="B2617" s="131" t="str">
        <f t="shared" si="40"/>
        <v>00311 - University Bookstore</v>
      </c>
      <c r="C2617" s="132" t="s">
        <v>3993</v>
      </c>
      <c r="D2617" s="132" t="s">
        <v>4053</v>
      </c>
      <c r="E2617" s="132" t="s">
        <v>4054</v>
      </c>
      <c r="F2617" s="132" t="s">
        <v>145</v>
      </c>
      <c r="G2617" s="133">
        <v>56785</v>
      </c>
      <c r="H2617" s="132">
        <v>1962</v>
      </c>
      <c r="I2617" s="134">
        <v>40725</v>
      </c>
      <c r="J2617" s="135"/>
    </row>
    <row r="2618" spans="1:10" ht="16.5" customHeight="1" x14ac:dyDescent="0.25">
      <c r="A2618" s="130" t="s">
        <v>9463</v>
      </c>
      <c r="B2618" s="131" t="str">
        <f t="shared" si="40"/>
        <v>00313 - High Temperature Water Plant</v>
      </c>
      <c r="C2618" s="132" t="s">
        <v>3993</v>
      </c>
      <c r="D2618" s="132" t="s">
        <v>4055</v>
      </c>
      <c r="E2618" s="132" t="s">
        <v>4056</v>
      </c>
      <c r="F2618" s="132" t="s">
        <v>145</v>
      </c>
      <c r="G2618" s="133">
        <v>34212</v>
      </c>
      <c r="H2618" s="132">
        <v>1963</v>
      </c>
      <c r="I2618" s="134">
        <v>40725</v>
      </c>
      <c r="J2618" s="135"/>
    </row>
    <row r="2619" spans="1:10" ht="16.5" customHeight="1" x14ac:dyDescent="0.25">
      <c r="A2619" s="130" t="s">
        <v>9464</v>
      </c>
      <c r="B2619" s="131" t="str">
        <f t="shared" si="40"/>
        <v>00314 - Building 73</v>
      </c>
      <c r="C2619" s="132" t="s">
        <v>3993</v>
      </c>
      <c r="D2619" s="132" t="s">
        <v>4057</v>
      </c>
      <c r="E2619" s="132" t="s">
        <v>4058</v>
      </c>
      <c r="F2619" s="132" t="s">
        <v>145</v>
      </c>
      <c r="G2619" s="133">
        <v>60967</v>
      </c>
      <c r="H2619" s="132">
        <v>1964</v>
      </c>
      <c r="I2619" s="134">
        <v>40725</v>
      </c>
      <c r="J2619" s="135"/>
    </row>
    <row r="2620" spans="1:10" ht="16.5" customHeight="1" x14ac:dyDescent="0.25">
      <c r="A2620" s="130" t="s">
        <v>9465</v>
      </c>
      <c r="B2620" s="131" t="str">
        <f t="shared" si="40"/>
        <v>00315 - Business Classroom Building</v>
      </c>
      <c r="C2620" s="132" t="s">
        <v>3993</v>
      </c>
      <c r="D2620" s="132" t="s">
        <v>4059</v>
      </c>
      <c r="E2620" s="132" t="s">
        <v>4060</v>
      </c>
      <c r="F2620" s="132" t="s">
        <v>145</v>
      </c>
      <c r="G2620" s="133">
        <v>51159</v>
      </c>
      <c r="H2620" s="132">
        <v>1964</v>
      </c>
      <c r="I2620" s="134">
        <v>40725</v>
      </c>
      <c r="J2620" s="135"/>
    </row>
    <row r="2621" spans="1:10" ht="16.5" customHeight="1" x14ac:dyDescent="0.25">
      <c r="A2621" s="130" t="s">
        <v>9466</v>
      </c>
      <c r="B2621" s="131" t="str">
        <f t="shared" si="40"/>
        <v>00320 - L S Skaggs Hall</v>
      </c>
      <c r="C2621" s="132" t="s">
        <v>3993</v>
      </c>
      <c r="D2621" s="132" t="s">
        <v>4061</v>
      </c>
      <c r="E2621" s="132" t="s">
        <v>4062</v>
      </c>
      <c r="F2621" s="132" t="s">
        <v>145</v>
      </c>
      <c r="G2621" s="133">
        <v>71214</v>
      </c>
      <c r="H2621" s="132">
        <v>1966</v>
      </c>
      <c r="I2621" s="134">
        <v>40725</v>
      </c>
      <c r="J2621" s="135"/>
    </row>
    <row r="2622" spans="1:10" ht="16.5" customHeight="1" x14ac:dyDescent="0.25">
      <c r="A2622" s="130" t="s">
        <v>9467</v>
      </c>
      <c r="B2622" s="131" t="str">
        <f t="shared" si="40"/>
        <v>00321 - James C Fletcher Building</v>
      </c>
      <c r="C2622" s="132" t="s">
        <v>3993</v>
      </c>
      <c r="D2622" s="132" t="s">
        <v>4063</v>
      </c>
      <c r="E2622" s="132" t="s">
        <v>4064</v>
      </c>
      <c r="F2622" s="132" t="s">
        <v>145</v>
      </c>
      <c r="G2622" s="133">
        <v>78624</v>
      </c>
      <c r="H2622" s="132">
        <v>1966</v>
      </c>
      <c r="I2622" s="134">
        <v>40725</v>
      </c>
      <c r="J2622" s="135"/>
    </row>
    <row r="2623" spans="1:10" ht="16.5" customHeight="1" x14ac:dyDescent="0.25">
      <c r="A2623" s="130" t="s">
        <v>9468</v>
      </c>
      <c r="B2623" s="131" t="str">
        <f t="shared" si="40"/>
        <v>00322 - Biology Building</v>
      </c>
      <c r="C2623" s="132" t="s">
        <v>3993</v>
      </c>
      <c r="D2623" s="132" t="s">
        <v>4065</v>
      </c>
      <c r="E2623" s="132" t="s">
        <v>4066</v>
      </c>
      <c r="F2623" s="132" t="s">
        <v>145</v>
      </c>
      <c r="G2623" s="133">
        <v>168917</v>
      </c>
      <c r="H2623" s="132">
        <v>1967</v>
      </c>
      <c r="I2623" s="134">
        <v>40725</v>
      </c>
      <c r="J2623" s="135"/>
    </row>
    <row r="2624" spans="1:10" ht="16.5" customHeight="1" x14ac:dyDescent="0.25">
      <c r="A2624" s="130" t="s">
        <v>9469</v>
      </c>
      <c r="B2624" s="131" t="str">
        <f t="shared" si="40"/>
        <v>00323 - Henry Eyring Chemistry Building</v>
      </c>
      <c r="C2624" s="132" t="s">
        <v>3993</v>
      </c>
      <c r="D2624" s="132" t="s">
        <v>4067</v>
      </c>
      <c r="E2624" s="132" t="s">
        <v>4068</v>
      </c>
      <c r="F2624" s="132" t="s">
        <v>145</v>
      </c>
      <c r="G2624" s="133">
        <v>185338</v>
      </c>
      <c r="H2624" s="132">
        <v>1967</v>
      </c>
      <c r="I2624" s="134">
        <v>40724</v>
      </c>
      <c r="J2624" s="135"/>
    </row>
    <row r="2625" spans="1:10" ht="16.5" customHeight="1" x14ac:dyDescent="0.25">
      <c r="A2625" s="130" t="s">
        <v>9470</v>
      </c>
      <c r="B2625" s="131" t="str">
        <f t="shared" si="40"/>
        <v>00324 - J Willard Marriott Library</v>
      </c>
      <c r="C2625" s="132" t="s">
        <v>3993</v>
      </c>
      <c r="D2625" s="132" t="s">
        <v>4069</v>
      </c>
      <c r="E2625" s="132" t="s">
        <v>4070</v>
      </c>
      <c r="F2625" s="132" t="s">
        <v>145</v>
      </c>
      <c r="G2625" s="133">
        <v>511268</v>
      </c>
      <c r="H2625" s="132">
        <v>1967</v>
      </c>
      <c r="I2625" s="134">
        <v>40725</v>
      </c>
      <c r="J2625" s="135"/>
    </row>
    <row r="2626" spans="1:10" ht="16.5" customHeight="1" x14ac:dyDescent="0.25">
      <c r="A2626" s="130" t="s">
        <v>9471</v>
      </c>
      <c r="B2626" s="131" t="str">
        <f t="shared" si="40"/>
        <v>00325 - Comparative Medicine Center</v>
      </c>
      <c r="C2626" s="132" t="s">
        <v>3993</v>
      </c>
      <c r="D2626" s="132" t="s">
        <v>4071</v>
      </c>
      <c r="E2626" s="132" t="s">
        <v>4072</v>
      </c>
      <c r="F2626" s="132" t="s">
        <v>145</v>
      </c>
      <c r="G2626" s="133">
        <v>52737</v>
      </c>
      <c r="H2626" s="132">
        <v>1967</v>
      </c>
      <c r="I2626" s="134">
        <v>40725</v>
      </c>
      <c r="J2626" s="135"/>
    </row>
    <row r="2627" spans="1:10" ht="16.5" customHeight="1" x14ac:dyDescent="0.25">
      <c r="A2627" s="130" t="s">
        <v>9472</v>
      </c>
      <c r="B2627" s="131" t="str">
        <f t="shared" si="40"/>
        <v>00326 - Annette Poulson Cumming College of Nursing</v>
      </c>
      <c r="C2627" s="132" t="s">
        <v>3993</v>
      </c>
      <c r="D2627" s="132" t="s">
        <v>4073</v>
      </c>
      <c r="E2627" s="132" t="s">
        <v>4074</v>
      </c>
      <c r="F2627" s="132" t="s">
        <v>145</v>
      </c>
      <c r="G2627" s="133">
        <v>113154</v>
      </c>
      <c r="H2627" s="132">
        <v>1969</v>
      </c>
      <c r="I2627" s="134">
        <v>40724</v>
      </c>
      <c r="J2627" s="135"/>
    </row>
    <row r="2628" spans="1:10" ht="16.5" customHeight="1" x14ac:dyDescent="0.25">
      <c r="A2628" s="130" t="s">
        <v>9473</v>
      </c>
      <c r="B2628" s="131" t="str">
        <f t="shared" ref="B2628:B2691" si="41">_xlfn.CONCAT(A2628," - ",D2628)</f>
        <v>00327 - Spencer S Eccles Eccles Health Sciences Library</v>
      </c>
      <c r="C2628" s="132" t="s">
        <v>3993</v>
      </c>
      <c r="D2628" s="132" t="s">
        <v>4075</v>
      </c>
      <c r="E2628" s="132" t="s">
        <v>4076</v>
      </c>
      <c r="F2628" s="132" t="s">
        <v>145</v>
      </c>
      <c r="G2628" s="133">
        <v>45712</v>
      </c>
      <c r="H2628" s="132">
        <v>1971</v>
      </c>
      <c r="I2628" s="134">
        <v>40725</v>
      </c>
      <c r="J2628" s="135"/>
    </row>
    <row r="2629" spans="1:10" ht="16.5" customHeight="1" x14ac:dyDescent="0.25">
      <c r="A2629" s="130" t="s">
        <v>9474</v>
      </c>
      <c r="B2629" s="131" t="str">
        <f t="shared" si="41"/>
        <v>00328 - Jon M. Huntsman Center</v>
      </c>
      <c r="C2629" s="132" t="s">
        <v>3993</v>
      </c>
      <c r="D2629" s="132" t="s">
        <v>4077</v>
      </c>
      <c r="E2629" s="132" t="s">
        <v>4078</v>
      </c>
      <c r="F2629" s="132" t="s">
        <v>145</v>
      </c>
      <c r="G2629" s="133">
        <v>201301</v>
      </c>
      <c r="H2629" s="132">
        <v>1969</v>
      </c>
      <c r="I2629" s="134">
        <v>40725</v>
      </c>
      <c r="J2629" s="135"/>
    </row>
    <row r="2630" spans="1:10" ht="16.5" customHeight="1" x14ac:dyDescent="0.25">
      <c r="A2630" s="130" t="s">
        <v>9475</v>
      </c>
      <c r="B2630" s="131" t="str">
        <f t="shared" si="41"/>
        <v>00329 - HPER East</v>
      </c>
      <c r="C2630" s="132" t="s">
        <v>3993</v>
      </c>
      <c r="D2630" s="132" t="s">
        <v>4079</v>
      </c>
      <c r="E2630" s="132" t="s">
        <v>4080</v>
      </c>
      <c r="F2630" s="132" t="s">
        <v>145</v>
      </c>
      <c r="G2630" s="133">
        <v>80627</v>
      </c>
      <c r="H2630" s="132">
        <v>1969</v>
      </c>
      <c r="I2630" s="134">
        <v>40725</v>
      </c>
      <c r="J2630" s="135"/>
    </row>
    <row r="2631" spans="1:10" ht="16.5" customHeight="1" x14ac:dyDescent="0.25">
      <c r="A2631" s="130" t="s">
        <v>9476</v>
      </c>
      <c r="B2631" s="131" t="str">
        <f t="shared" si="41"/>
        <v>00330 - HPER North</v>
      </c>
      <c r="C2631" s="132" t="s">
        <v>3993</v>
      </c>
      <c r="D2631" s="132" t="s">
        <v>4081</v>
      </c>
      <c r="E2631" s="132" t="s">
        <v>4082</v>
      </c>
      <c r="F2631" s="132" t="s">
        <v>145</v>
      </c>
      <c r="G2631" s="133">
        <v>52352</v>
      </c>
      <c r="H2631" s="132">
        <v>1969</v>
      </c>
      <c r="I2631" s="134">
        <v>40725</v>
      </c>
      <c r="J2631" s="135"/>
    </row>
    <row r="2632" spans="1:10" ht="16.5" customHeight="1" x14ac:dyDescent="0.25">
      <c r="A2632" s="130" t="s">
        <v>9477</v>
      </c>
      <c r="B2632" s="131" t="str">
        <f t="shared" si="41"/>
        <v>00331 - HPER Natatorium</v>
      </c>
      <c r="C2632" s="132" t="s">
        <v>3993</v>
      </c>
      <c r="D2632" s="132" t="s">
        <v>4083</v>
      </c>
      <c r="E2632" s="132" t="s">
        <v>4084</v>
      </c>
      <c r="F2632" s="132" t="s">
        <v>145</v>
      </c>
      <c r="G2632" s="133">
        <v>35806</v>
      </c>
      <c r="H2632" s="132">
        <v>1969</v>
      </c>
      <c r="I2632" s="134">
        <v>40725</v>
      </c>
      <c r="J2632" s="135"/>
    </row>
    <row r="2633" spans="1:10" ht="16.5" customHeight="1" x14ac:dyDescent="0.25">
      <c r="A2633" s="130" t="s">
        <v>9478</v>
      </c>
      <c r="B2633" s="131" t="str">
        <f t="shared" si="41"/>
        <v>00332 - HPER West</v>
      </c>
      <c r="C2633" s="132" t="s">
        <v>3993</v>
      </c>
      <c r="D2633" s="132" t="s">
        <v>4085</v>
      </c>
      <c r="E2633" s="132" t="s">
        <v>4086</v>
      </c>
      <c r="F2633" s="132" t="s">
        <v>145</v>
      </c>
      <c r="G2633" s="133">
        <v>56690</v>
      </c>
      <c r="H2633" s="132">
        <v>1969</v>
      </c>
      <c r="I2633" s="134">
        <v>40725</v>
      </c>
      <c r="J2633" s="135"/>
    </row>
    <row r="2634" spans="1:10" ht="16.5" customHeight="1" x14ac:dyDescent="0.25">
      <c r="A2634" s="130" t="s">
        <v>9479</v>
      </c>
      <c r="B2634" s="131" t="str">
        <f t="shared" si="41"/>
        <v>00339 - Development Offices Building</v>
      </c>
      <c r="C2634" s="132" t="s">
        <v>3993</v>
      </c>
      <c r="D2634" s="132" t="s">
        <v>4087</v>
      </c>
      <c r="E2634" s="132" t="s">
        <v>4088</v>
      </c>
      <c r="F2634" s="132" t="s">
        <v>145</v>
      </c>
      <c r="G2634" s="133">
        <v>1680</v>
      </c>
      <c r="H2634" s="132">
        <v>1950</v>
      </c>
      <c r="I2634" s="134">
        <v>40725</v>
      </c>
      <c r="J2634" s="135"/>
    </row>
    <row r="2635" spans="1:10" ht="16.5" customHeight="1" x14ac:dyDescent="0.25">
      <c r="A2635" s="130" t="s">
        <v>9480</v>
      </c>
      <c r="B2635" s="131" t="str">
        <f t="shared" si="41"/>
        <v>00341 - Sponsored Projects</v>
      </c>
      <c r="C2635" s="132" t="s">
        <v>3993</v>
      </c>
      <c r="D2635" s="132" t="s">
        <v>4089</v>
      </c>
      <c r="E2635" s="132" t="s">
        <v>4090</v>
      </c>
      <c r="F2635" s="132" t="s">
        <v>145</v>
      </c>
      <c r="G2635" s="133">
        <v>3337</v>
      </c>
      <c r="H2635" s="132">
        <v>1950</v>
      </c>
      <c r="I2635" s="134">
        <v>40725</v>
      </c>
      <c r="J2635" s="135"/>
    </row>
    <row r="2636" spans="1:10" ht="16.5" customHeight="1" x14ac:dyDescent="0.25">
      <c r="A2636" s="130" t="s">
        <v>9481</v>
      </c>
      <c r="B2636" s="131" t="str">
        <f t="shared" si="41"/>
        <v>00342 - Public Safety</v>
      </c>
      <c r="C2636" s="132" t="s">
        <v>3993</v>
      </c>
      <c r="D2636" s="132" t="s">
        <v>421</v>
      </c>
      <c r="E2636" s="132" t="s">
        <v>4091</v>
      </c>
      <c r="F2636" s="132" t="s">
        <v>145</v>
      </c>
      <c r="G2636" s="133">
        <v>7085</v>
      </c>
      <c r="H2636" s="132">
        <v>1950</v>
      </c>
      <c r="I2636" s="134">
        <v>40725</v>
      </c>
      <c r="J2636" s="135"/>
    </row>
    <row r="2637" spans="1:10" ht="16.5" customHeight="1" x14ac:dyDescent="0.25">
      <c r="A2637" s="130" t="s">
        <v>9482</v>
      </c>
      <c r="B2637" s="131" t="str">
        <f t="shared" si="41"/>
        <v>00343 - Physical Plant Services</v>
      </c>
      <c r="C2637" s="132" t="s">
        <v>3993</v>
      </c>
      <c r="D2637" s="132" t="s">
        <v>4092</v>
      </c>
      <c r="E2637" s="132" t="s">
        <v>4093</v>
      </c>
      <c r="F2637" s="132" t="s">
        <v>145</v>
      </c>
      <c r="G2637" s="133">
        <v>13326</v>
      </c>
      <c r="H2637" s="132">
        <v>1950</v>
      </c>
      <c r="I2637" s="134">
        <v>40725</v>
      </c>
      <c r="J2637" s="135"/>
    </row>
    <row r="2638" spans="1:10" ht="16.5" customHeight="1" x14ac:dyDescent="0.25">
      <c r="A2638" s="130" t="s">
        <v>9483</v>
      </c>
      <c r="B2638" s="131" t="str">
        <f t="shared" si="41"/>
        <v>00344 - Buildings &amp; Grounds</v>
      </c>
      <c r="C2638" s="132" t="s">
        <v>3993</v>
      </c>
      <c r="D2638" s="132" t="s">
        <v>4094</v>
      </c>
      <c r="E2638" s="132" t="s">
        <v>4095</v>
      </c>
      <c r="F2638" s="132" t="s">
        <v>145</v>
      </c>
      <c r="G2638" s="133">
        <v>22056</v>
      </c>
      <c r="H2638" s="132">
        <v>1950</v>
      </c>
      <c r="I2638" s="134">
        <v>40725</v>
      </c>
      <c r="J2638" s="135"/>
    </row>
    <row r="2639" spans="1:10" ht="16.5" customHeight="1" x14ac:dyDescent="0.25">
      <c r="A2639" s="130" t="s">
        <v>9484</v>
      </c>
      <c r="B2639" s="131" t="str">
        <f t="shared" si="41"/>
        <v>00345 - Motor Pool Building</v>
      </c>
      <c r="C2639" s="132" t="s">
        <v>3993</v>
      </c>
      <c r="D2639" s="132" t="s">
        <v>4096</v>
      </c>
      <c r="E2639" s="132" t="s">
        <v>4097</v>
      </c>
      <c r="F2639" s="132" t="s">
        <v>145</v>
      </c>
      <c r="G2639" s="133">
        <v>18921</v>
      </c>
      <c r="H2639" s="132">
        <v>1950</v>
      </c>
      <c r="I2639" s="134">
        <v>40725</v>
      </c>
      <c r="J2639" s="135"/>
    </row>
    <row r="2640" spans="1:10" ht="16.5" customHeight="1" x14ac:dyDescent="0.25">
      <c r="A2640" s="130" t="s">
        <v>9485</v>
      </c>
      <c r="B2640" s="131" t="str">
        <f t="shared" si="41"/>
        <v>00346 - Steam Generating Plant</v>
      </c>
      <c r="C2640" s="132" t="s">
        <v>3993</v>
      </c>
      <c r="D2640" s="132" t="s">
        <v>4098</v>
      </c>
      <c r="E2640" s="132" t="s">
        <v>4099</v>
      </c>
      <c r="F2640" s="132" t="s">
        <v>145</v>
      </c>
      <c r="G2640" s="133">
        <v>2758</v>
      </c>
      <c r="H2640" s="132">
        <v>1963</v>
      </c>
      <c r="I2640" s="134">
        <v>40725</v>
      </c>
      <c r="J2640" s="135"/>
    </row>
    <row r="2641" spans="1:10" ht="16.5" customHeight="1" x14ac:dyDescent="0.25">
      <c r="A2641" s="130" t="s">
        <v>9486</v>
      </c>
      <c r="B2641" s="131" t="str">
        <f t="shared" si="41"/>
        <v>00363 - Research Administration Building</v>
      </c>
      <c r="C2641" s="132" t="s">
        <v>3993</v>
      </c>
      <c r="D2641" s="132" t="s">
        <v>4100</v>
      </c>
      <c r="E2641" s="132" t="s">
        <v>4101</v>
      </c>
      <c r="F2641" s="132" t="s">
        <v>145</v>
      </c>
      <c r="G2641" s="133">
        <v>27240</v>
      </c>
      <c r="H2641" s="132">
        <v>1950</v>
      </c>
      <c r="I2641" s="134">
        <v>40725</v>
      </c>
      <c r="J2641" s="135"/>
    </row>
    <row r="2642" spans="1:10" ht="16.5" customHeight="1" x14ac:dyDescent="0.25">
      <c r="A2642" s="130" t="s">
        <v>9487</v>
      </c>
      <c r="B2642" s="131" t="str">
        <f t="shared" si="41"/>
        <v>00367 - Radiological Health Storage Building 516</v>
      </c>
      <c r="C2642" s="132" t="s">
        <v>3993</v>
      </c>
      <c r="D2642" s="132" t="s">
        <v>4102</v>
      </c>
      <c r="E2642" s="132" t="s">
        <v>4103</v>
      </c>
      <c r="F2642" s="132" t="s">
        <v>145</v>
      </c>
      <c r="G2642" s="133">
        <v>400</v>
      </c>
      <c r="H2642" s="132">
        <v>1976</v>
      </c>
      <c r="I2642" s="134">
        <v>40725</v>
      </c>
      <c r="J2642" s="135"/>
    </row>
    <row r="2643" spans="1:10" ht="16.5" customHeight="1" x14ac:dyDescent="0.25">
      <c r="A2643" s="130" t="s">
        <v>9488</v>
      </c>
      <c r="B2643" s="131" t="str">
        <f t="shared" si="41"/>
        <v>00404 - University Village West 800A</v>
      </c>
      <c r="C2643" s="132" t="s">
        <v>3993</v>
      </c>
      <c r="D2643" s="132" t="s">
        <v>4104</v>
      </c>
      <c r="E2643" s="132" t="s">
        <v>4105</v>
      </c>
      <c r="F2643" s="132" t="s">
        <v>145</v>
      </c>
      <c r="G2643" s="133">
        <v>19111</v>
      </c>
      <c r="H2643" s="132">
        <v>1970</v>
      </c>
      <c r="I2643" s="134">
        <v>40725</v>
      </c>
      <c r="J2643" s="135"/>
    </row>
    <row r="2644" spans="1:10" ht="16.5" customHeight="1" x14ac:dyDescent="0.25">
      <c r="A2644" s="130" t="s">
        <v>9489</v>
      </c>
      <c r="B2644" s="131" t="str">
        <f t="shared" si="41"/>
        <v>00405 - University Village West 800B</v>
      </c>
      <c r="C2644" s="132" t="s">
        <v>3993</v>
      </c>
      <c r="D2644" s="132" t="s">
        <v>4106</v>
      </c>
      <c r="E2644" s="132" t="s">
        <v>4105</v>
      </c>
      <c r="F2644" s="132" t="s">
        <v>145</v>
      </c>
      <c r="G2644" s="133">
        <v>19111</v>
      </c>
      <c r="H2644" s="132">
        <v>1970</v>
      </c>
      <c r="I2644" s="134">
        <v>40725</v>
      </c>
      <c r="J2644" s="135"/>
    </row>
    <row r="2645" spans="1:10" ht="16.5" customHeight="1" x14ac:dyDescent="0.25">
      <c r="A2645" s="130" t="s">
        <v>9490</v>
      </c>
      <c r="B2645" s="131" t="str">
        <f t="shared" si="41"/>
        <v>00406 - University Village West 800C</v>
      </c>
      <c r="C2645" s="132" t="s">
        <v>3993</v>
      </c>
      <c r="D2645" s="132" t="s">
        <v>4107</v>
      </c>
      <c r="E2645" s="132" t="s">
        <v>4105</v>
      </c>
      <c r="F2645" s="132" t="s">
        <v>145</v>
      </c>
      <c r="G2645" s="133">
        <v>19111</v>
      </c>
      <c r="H2645" s="132">
        <v>1970</v>
      </c>
      <c r="I2645" s="134">
        <v>40725</v>
      </c>
      <c r="J2645" s="135"/>
    </row>
    <row r="2646" spans="1:10" ht="16.5" customHeight="1" x14ac:dyDescent="0.25">
      <c r="A2646" s="130" t="s">
        <v>9491</v>
      </c>
      <c r="B2646" s="131" t="str">
        <f t="shared" si="41"/>
        <v>00407 - University Village West 900A</v>
      </c>
      <c r="C2646" s="132" t="s">
        <v>3993</v>
      </c>
      <c r="D2646" s="132" t="s">
        <v>4108</v>
      </c>
      <c r="E2646" s="132" t="s">
        <v>4105</v>
      </c>
      <c r="F2646" s="132" t="s">
        <v>145</v>
      </c>
      <c r="G2646" s="133">
        <v>19111</v>
      </c>
      <c r="H2646" s="132">
        <v>1970</v>
      </c>
      <c r="I2646" s="134">
        <v>40725</v>
      </c>
      <c r="J2646" s="135"/>
    </row>
    <row r="2647" spans="1:10" ht="16.5" customHeight="1" x14ac:dyDescent="0.25">
      <c r="A2647" s="130" t="s">
        <v>9492</v>
      </c>
      <c r="B2647" s="131" t="str">
        <f t="shared" si="41"/>
        <v>00408 - University Village West 900B</v>
      </c>
      <c r="C2647" s="132" t="s">
        <v>3993</v>
      </c>
      <c r="D2647" s="132" t="s">
        <v>4109</v>
      </c>
      <c r="E2647" s="132" t="s">
        <v>4105</v>
      </c>
      <c r="F2647" s="132" t="s">
        <v>145</v>
      </c>
      <c r="G2647" s="133">
        <v>19111</v>
      </c>
      <c r="H2647" s="132">
        <v>1970</v>
      </c>
      <c r="I2647" s="134">
        <v>40725</v>
      </c>
      <c r="J2647" s="135"/>
    </row>
    <row r="2648" spans="1:10" ht="16.5" customHeight="1" x14ac:dyDescent="0.25">
      <c r="A2648" s="130" t="s">
        <v>9493</v>
      </c>
      <c r="B2648" s="131" t="str">
        <f t="shared" si="41"/>
        <v>00409 - University Village West 900C</v>
      </c>
      <c r="C2648" s="132" t="s">
        <v>3993</v>
      </c>
      <c r="D2648" s="132" t="s">
        <v>4110</v>
      </c>
      <c r="E2648" s="132" t="s">
        <v>4105</v>
      </c>
      <c r="F2648" s="132" t="s">
        <v>145</v>
      </c>
      <c r="G2648" s="133">
        <v>19111</v>
      </c>
      <c r="H2648" s="132">
        <v>1970</v>
      </c>
      <c r="I2648" s="134">
        <v>40725</v>
      </c>
      <c r="J2648" s="135"/>
    </row>
    <row r="2649" spans="1:10" ht="16.5" customHeight="1" x14ac:dyDescent="0.25">
      <c r="A2649" s="130" t="s">
        <v>9494</v>
      </c>
      <c r="B2649" s="131" t="str">
        <f t="shared" si="41"/>
        <v>00410 - University Village West 900D</v>
      </c>
      <c r="C2649" s="132" t="s">
        <v>3993</v>
      </c>
      <c r="D2649" s="132" t="s">
        <v>4111</v>
      </c>
      <c r="E2649" s="132" t="s">
        <v>4105</v>
      </c>
      <c r="F2649" s="132" t="s">
        <v>145</v>
      </c>
      <c r="G2649" s="133">
        <v>19111</v>
      </c>
      <c r="H2649" s="132">
        <v>1970</v>
      </c>
      <c r="I2649" s="134">
        <v>40725</v>
      </c>
      <c r="J2649" s="135"/>
    </row>
    <row r="2650" spans="1:10" ht="16.5" customHeight="1" x14ac:dyDescent="0.25">
      <c r="A2650" s="130" t="s">
        <v>9495</v>
      </c>
      <c r="B2650" s="131" t="str">
        <f t="shared" si="41"/>
        <v>00411 - University Village West 1000A</v>
      </c>
      <c r="C2650" s="132" t="s">
        <v>3993</v>
      </c>
      <c r="D2650" s="132" t="s">
        <v>4112</v>
      </c>
      <c r="E2650" s="132" t="s">
        <v>4105</v>
      </c>
      <c r="F2650" s="132" t="s">
        <v>145</v>
      </c>
      <c r="G2650" s="133">
        <v>19111</v>
      </c>
      <c r="H2650" s="132">
        <v>1970</v>
      </c>
      <c r="I2650" s="134">
        <v>40725</v>
      </c>
      <c r="J2650" s="135"/>
    </row>
    <row r="2651" spans="1:10" ht="16.5" customHeight="1" x14ac:dyDescent="0.25">
      <c r="A2651" s="130" t="s">
        <v>9496</v>
      </c>
      <c r="B2651" s="131" t="str">
        <f t="shared" si="41"/>
        <v>00412 - University Village West 1000B</v>
      </c>
      <c r="C2651" s="132" t="s">
        <v>3993</v>
      </c>
      <c r="D2651" s="132" t="s">
        <v>4113</v>
      </c>
      <c r="E2651" s="132" t="s">
        <v>4105</v>
      </c>
      <c r="F2651" s="132" t="s">
        <v>145</v>
      </c>
      <c r="G2651" s="133">
        <v>19111</v>
      </c>
      <c r="H2651" s="132">
        <v>1970</v>
      </c>
      <c r="I2651" s="134">
        <v>40725</v>
      </c>
      <c r="J2651" s="135"/>
    </row>
    <row r="2652" spans="1:10" ht="16.5" customHeight="1" x14ac:dyDescent="0.25">
      <c r="A2652" s="130" t="s">
        <v>9497</v>
      </c>
      <c r="B2652" s="131" t="str">
        <f t="shared" si="41"/>
        <v>00413 - University Village West 1000C</v>
      </c>
      <c r="C2652" s="132" t="s">
        <v>3993</v>
      </c>
      <c r="D2652" s="132" t="s">
        <v>4114</v>
      </c>
      <c r="E2652" s="132" t="s">
        <v>4105</v>
      </c>
      <c r="F2652" s="132" t="s">
        <v>145</v>
      </c>
      <c r="G2652" s="133">
        <v>19111</v>
      </c>
      <c r="H2652" s="132">
        <v>1970</v>
      </c>
      <c r="I2652" s="134">
        <v>40725</v>
      </c>
      <c r="J2652" s="135"/>
    </row>
    <row r="2653" spans="1:10" ht="16.5" customHeight="1" x14ac:dyDescent="0.25">
      <c r="A2653" s="130" t="s">
        <v>9498</v>
      </c>
      <c r="B2653" s="131" t="str">
        <f t="shared" si="41"/>
        <v>00418 - University Village East 1100A</v>
      </c>
      <c r="C2653" s="132" t="s">
        <v>3993</v>
      </c>
      <c r="D2653" s="132" t="s">
        <v>4115</v>
      </c>
      <c r="E2653" s="132" t="s">
        <v>4116</v>
      </c>
      <c r="F2653" s="132" t="s">
        <v>145</v>
      </c>
      <c r="G2653" s="133">
        <v>19111</v>
      </c>
      <c r="H2653" s="132">
        <v>1971</v>
      </c>
      <c r="I2653" s="134">
        <v>40725</v>
      </c>
      <c r="J2653" s="135"/>
    </row>
    <row r="2654" spans="1:10" ht="16.5" customHeight="1" x14ac:dyDescent="0.25">
      <c r="A2654" s="130" t="s">
        <v>9499</v>
      </c>
      <c r="B2654" s="131" t="str">
        <f t="shared" si="41"/>
        <v>00419 - University Village East 1100B</v>
      </c>
      <c r="C2654" s="132" t="s">
        <v>3993</v>
      </c>
      <c r="D2654" s="132" t="s">
        <v>4117</v>
      </c>
      <c r="E2654" s="132" t="s">
        <v>4116</v>
      </c>
      <c r="F2654" s="132" t="s">
        <v>145</v>
      </c>
      <c r="G2654" s="133">
        <v>19111</v>
      </c>
      <c r="H2654" s="132">
        <v>1971</v>
      </c>
      <c r="I2654" s="134">
        <v>40725</v>
      </c>
      <c r="J2654" s="135"/>
    </row>
    <row r="2655" spans="1:10" ht="16.5" customHeight="1" x14ac:dyDescent="0.25">
      <c r="A2655" s="130" t="s">
        <v>9500</v>
      </c>
      <c r="B2655" s="131" t="str">
        <f t="shared" si="41"/>
        <v>00420 - University Village East 1100C</v>
      </c>
      <c r="C2655" s="132" t="s">
        <v>3993</v>
      </c>
      <c r="D2655" s="132" t="s">
        <v>4118</v>
      </c>
      <c r="E2655" s="132" t="s">
        <v>4116</v>
      </c>
      <c r="F2655" s="132" t="s">
        <v>145</v>
      </c>
      <c r="G2655" s="133">
        <v>19111</v>
      </c>
      <c r="H2655" s="132">
        <v>1971</v>
      </c>
      <c r="I2655" s="134">
        <v>40725</v>
      </c>
      <c r="J2655" s="135"/>
    </row>
    <row r="2656" spans="1:10" ht="16.5" customHeight="1" x14ac:dyDescent="0.25">
      <c r="A2656" s="130" t="s">
        <v>9501</v>
      </c>
      <c r="B2656" s="131" t="str">
        <f t="shared" si="41"/>
        <v>00421 - University Village East 1100D</v>
      </c>
      <c r="C2656" s="132" t="s">
        <v>3993</v>
      </c>
      <c r="D2656" s="132" t="s">
        <v>4119</v>
      </c>
      <c r="E2656" s="132" t="s">
        <v>4116</v>
      </c>
      <c r="F2656" s="132" t="s">
        <v>145</v>
      </c>
      <c r="G2656" s="133">
        <v>19111</v>
      </c>
      <c r="H2656" s="132">
        <v>1971</v>
      </c>
      <c r="I2656" s="134">
        <v>40725</v>
      </c>
      <c r="J2656" s="135"/>
    </row>
    <row r="2657" spans="1:10" ht="16.5" customHeight="1" x14ac:dyDescent="0.25">
      <c r="A2657" s="130" t="s">
        <v>9502</v>
      </c>
      <c r="B2657" s="131" t="str">
        <f t="shared" si="41"/>
        <v>00422 - University Village East 1200A</v>
      </c>
      <c r="C2657" s="132" t="s">
        <v>3993</v>
      </c>
      <c r="D2657" s="132" t="s">
        <v>4120</v>
      </c>
      <c r="E2657" s="132" t="s">
        <v>4116</v>
      </c>
      <c r="F2657" s="132" t="s">
        <v>145</v>
      </c>
      <c r="G2657" s="133">
        <v>19111</v>
      </c>
      <c r="H2657" s="132">
        <v>1971</v>
      </c>
      <c r="I2657" s="134">
        <v>40725</v>
      </c>
      <c r="J2657" s="135"/>
    </row>
    <row r="2658" spans="1:10" ht="16.5" customHeight="1" x14ac:dyDescent="0.25">
      <c r="A2658" s="130" t="s">
        <v>9503</v>
      </c>
      <c r="B2658" s="131" t="str">
        <f t="shared" si="41"/>
        <v>00423 - University Village East 1200B</v>
      </c>
      <c r="C2658" s="132" t="s">
        <v>3993</v>
      </c>
      <c r="D2658" s="132" t="s">
        <v>4121</v>
      </c>
      <c r="E2658" s="132" t="s">
        <v>4116</v>
      </c>
      <c r="F2658" s="132" t="s">
        <v>145</v>
      </c>
      <c r="G2658" s="133">
        <v>19111</v>
      </c>
      <c r="H2658" s="132">
        <v>1971</v>
      </c>
      <c r="I2658" s="134">
        <v>40725</v>
      </c>
      <c r="J2658" s="135"/>
    </row>
    <row r="2659" spans="1:10" ht="16.5" customHeight="1" x14ac:dyDescent="0.25">
      <c r="A2659" s="130" t="s">
        <v>9504</v>
      </c>
      <c r="B2659" s="131" t="str">
        <f t="shared" si="41"/>
        <v>00424 - University Village East 1300A</v>
      </c>
      <c r="C2659" s="132" t="s">
        <v>3993</v>
      </c>
      <c r="D2659" s="132" t="s">
        <v>4122</v>
      </c>
      <c r="E2659" s="132" t="s">
        <v>4116</v>
      </c>
      <c r="F2659" s="132" t="s">
        <v>145</v>
      </c>
      <c r="G2659" s="133">
        <v>19111</v>
      </c>
      <c r="H2659" s="132">
        <v>1971</v>
      </c>
      <c r="I2659" s="134">
        <v>40725</v>
      </c>
      <c r="J2659" s="135"/>
    </row>
    <row r="2660" spans="1:10" ht="16.5" customHeight="1" x14ac:dyDescent="0.25">
      <c r="A2660" s="130" t="s">
        <v>9505</v>
      </c>
      <c r="B2660" s="131" t="str">
        <f t="shared" si="41"/>
        <v>00425 - University Village East 1300B</v>
      </c>
      <c r="C2660" s="132" t="s">
        <v>3993</v>
      </c>
      <c r="D2660" s="132" t="s">
        <v>4123</v>
      </c>
      <c r="E2660" s="132" t="s">
        <v>4116</v>
      </c>
      <c r="F2660" s="132" t="s">
        <v>145</v>
      </c>
      <c r="G2660" s="133">
        <v>19111</v>
      </c>
      <c r="H2660" s="132">
        <v>1971</v>
      </c>
      <c r="I2660" s="134">
        <v>40725</v>
      </c>
      <c r="J2660" s="135"/>
    </row>
    <row r="2661" spans="1:10" ht="16.5" customHeight="1" x14ac:dyDescent="0.25">
      <c r="A2661" s="130" t="s">
        <v>9506</v>
      </c>
      <c r="B2661" s="131" t="str">
        <f t="shared" si="41"/>
        <v>00426 - University Village East 1400A</v>
      </c>
      <c r="C2661" s="132" t="s">
        <v>3993</v>
      </c>
      <c r="D2661" s="132" t="s">
        <v>4124</v>
      </c>
      <c r="E2661" s="132" t="s">
        <v>4116</v>
      </c>
      <c r="F2661" s="132" t="s">
        <v>145</v>
      </c>
      <c r="G2661" s="133">
        <v>19111</v>
      </c>
      <c r="H2661" s="132">
        <v>1971</v>
      </c>
      <c r="I2661" s="134">
        <v>40725</v>
      </c>
      <c r="J2661" s="135"/>
    </row>
    <row r="2662" spans="1:10" ht="16.5" customHeight="1" x14ac:dyDescent="0.25">
      <c r="A2662" s="130" t="s">
        <v>9507</v>
      </c>
      <c r="B2662" s="131" t="str">
        <f t="shared" si="41"/>
        <v>00427 - University Village East 1400B</v>
      </c>
      <c r="C2662" s="132" t="s">
        <v>3993</v>
      </c>
      <c r="D2662" s="132" t="s">
        <v>4125</v>
      </c>
      <c r="E2662" s="132" t="s">
        <v>4116</v>
      </c>
      <c r="F2662" s="132" t="s">
        <v>145</v>
      </c>
      <c r="G2662" s="133">
        <v>19111</v>
      </c>
      <c r="H2662" s="132">
        <v>1971</v>
      </c>
      <c r="I2662" s="134">
        <v>40725</v>
      </c>
      <c r="J2662" s="135"/>
    </row>
    <row r="2663" spans="1:10" ht="16.5" customHeight="1" x14ac:dyDescent="0.25">
      <c r="A2663" s="130" t="s">
        <v>9508</v>
      </c>
      <c r="B2663" s="131" t="str">
        <f t="shared" si="41"/>
        <v>00428 - University Village East 1400C</v>
      </c>
      <c r="C2663" s="132" t="s">
        <v>3993</v>
      </c>
      <c r="D2663" s="132" t="s">
        <v>4126</v>
      </c>
      <c r="E2663" s="132" t="s">
        <v>4116</v>
      </c>
      <c r="F2663" s="132" t="s">
        <v>145</v>
      </c>
      <c r="G2663" s="133">
        <v>19111</v>
      </c>
      <c r="H2663" s="132">
        <v>1971</v>
      </c>
      <c r="I2663" s="134">
        <v>40725</v>
      </c>
      <c r="J2663" s="135"/>
    </row>
    <row r="2664" spans="1:10" ht="16.5" customHeight="1" x14ac:dyDescent="0.25">
      <c r="A2664" s="130" t="s">
        <v>9509</v>
      </c>
      <c r="B2664" s="131" t="str">
        <f t="shared" si="41"/>
        <v>00429 - University Village East 1400D</v>
      </c>
      <c r="C2664" s="132" t="s">
        <v>3993</v>
      </c>
      <c r="D2664" s="132" t="s">
        <v>4127</v>
      </c>
      <c r="E2664" s="132" t="s">
        <v>4116</v>
      </c>
      <c r="F2664" s="132" t="s">
        <v>145</v>
      </c>
      <c r="G2664" s="133">
        <v>19111</v>
      </c>
      <c r="H2664" s="132">
        <v>1971</v>
      </c>
      <c r="I2664" s="134">
        <v>40725</v>
      </c>
      <c r="J2664" s="135"/>
    </row>
    <row r="2665" spans="1:10" ht="16.5" customHeight="1" x14ac:dyDescent="0.25">
      <c r="A2665" s="130" t="s">
        <v>9510</v>
      </c>
      <c r="B2665" s="131" t="str">
        <f t="shared" si="41"/>
        <v>00430 - University Village East 1500A</v>
      </c>
      <c r="C2665" s="132" t="s">
        <v>3993</v>
      </c>
      <c r="D2665" s="132" t="s">
        <v>4128</v>
      </c>
      <c r="E2665" s="132" t="s">
        <v>4116</v>
      </c>
      <c r="F2665" s="132" t="s">
        <v>145</v>
      </c>
      <c r="G2665" s="133">
        <v>19111</v>
      </c>
      <c r="H2665" s="132">
        <v>1971</v>
      </c>
      <c r="I2665" s="134">
        <v>40725</v>
      </c>
      <c r="J2665" s="135"/>
    </row>
    <row r="2666" spans="1:10" ht="16.5" customHeight="1" x14ac:dyDescent="0.25">
      <c r="A2666" s="130" t="s">
        <v>9511</v>
      </c>
      <c r="B2666" s="131" t="str">
        <f t="shared" si="41"/>
        <v>00431 - University Village East 1500B</v>
      </c>
      <c r="C2666" s="132" t="s">
        <v>3993</v>
      </c>
      <c r="D2666" s="132" t="s">
        <v>4129</v>
      </c>
      <c r="E2666" s="132" t="s">
        <v>4116</v>
      </c>
      <c r="F2666" s="132" t="s">
        <v>145</v>
      </c>
      <c r="G2666" s="133">
        <v>19111</v>
      </c>
      <c r="H2666" s="132">
        <v>1971</v>
      </c>
      <c r="I2666" s="134">
        <v>40725</v>
      </c>
      <c r="J2666" s="135"/>
    </row>
    <row r="2667" spans="1:10" ht="16.5" customHeight="1" x14ac:dyDescent="0.25">
      <c r="A2667" s="130" t="s">
        <v>9512</v>
      </c>
      <c r="B2667" s="131" t="str">
        <f t="shared" si="41"/>
        <v>00432 - University Village East Community Center</v>
      </c>
      <c r="C2667" s="132" t="s">
        <v>3993</v>
      </c>
      <c r="D2667" s="132" t="s">
        <v>4130</v>
      </c>
      <c r="E2667" s="132" t="s">
        <v>4131</v>
      </c>
      <c r="F2667" s="132" t="s">
        <v>145</v>
      </c>
      <c r="G2667" s="133">
        <v>7786</v>
      </c>
      <c r="H2667" s="132">
        <v>1971</v>
      </c>
      <c r="I2667" s="134">
        <v>40725</v>
      </c>
      <c r="J2667" s="135"/>
    </row>
    <row r="2668" spans="1:10" ht="16.5" customHeight="1" x14ac:dyDescent="0.25">
      <c r="A2668" s="130" t="s">
        <v>9513</v>
      </c>
      <c r="B2668" s="131" t="str">
        <f t="shared" si="41"/>
        <v>01673 - Cleone Peterson Eccles Alumni House</v>
      </c>
      <c r="C2668" s="132" t="s">
        <v>3993</v>
      </c>
      <c r="D2668" s="132" t="s">
        <v>4132</v>
      </c>
      <c r="E2668" s="132" t="s">
        <v>4133</v>
      </c>
      <c r="F2668" s="132" t="s">
        <v>145</v>
      </c>
      <c r="G2668" s="133">
        <v>35316</v>
      </c>
      <c r="H2668" s="132">
        <v>1980</v>
      </c>
      <c r="I2668" s="134">
        <v>40725</v>
      </c>
      <c r="J2668" s="135"/>
    </row>
    <row r="2669" spans="1:10" ht="16.5" customHeight="1" x14ac:dyDescent="0.25">
      <c r="A2669" s="130" t="s">
        <v>9514</v>
      </c>
      <c r="B2669" s="131" t="str">
        <f t="shared" si="41"/>
        <v>01674 - Campus Bike Shop</v>
      </c>
      <c r="C2669" s="132" t="s">
        <v>3993</v>
      </c>
      <c r="D2669" s="132" t="s">
        <v>4134</v>
      </c>
      <c r="E2669" s="132" t="s">
        <v>4135</v>
      </c>
      <c r="F2669" s="132" t="s">
        <v>145</v>
      </c>
      <c r="G2669" s="133">
        <v>400</v>
      </c>
      <c r="H2669" s="132">
        <v>1977</v>
      </c>
      <c r="I2669" s="134">
        <v>40725</v>
      </c>
      <c r="J2669" s="135"/>
    </row>
    <row r="2670" spans="1:10" ht="16.5" customHeight="1" x14ac:dyDescent="0.25">
      <c r="A2670" s="130" t="s">
        <v>9515</v>
      </c>
      <c r="B2670" s="131" t="str">
        <f t="shared" si="41"/>
        <v>01677 - Space Planning &amp; Management</v>
      </c>
      <c r="C2670" s="132" t="s">
        <v>3993</v>
      </c>
      <c r="D2670" s="132" t="s">
        <v>4136</v>
      </c>
      <c r="E2670" s="132" t="s">
        <v>4137</v>
      </c>
      <c r="F2670" s="132" t="s">
        <v>145</v>
      </c>
      <c r="G2670" s="133">
        <v>2048</v>
      </c>
      <c r="H2670" s="132">
        <v>1950</v>
      </c>
      <c r="I2670" s="134">
        <v>40725</v>
      </c>
      <c r="J2670" s="135"/>
    </row>
    <row r="2671" spans="1:10" ht="16.5" customHeight="1" x14ac:dyDescent="0.25">
      <c r="A2671" s="130" t="s">
        <v>9516</v>
      </c>
      <c r="B2671" s="131" t="str">
        <f t="shared" si="41"/>
        <v>01678 - HPER Building Mech S/W</v>
      </c>
      <c r="C2671" s="132" t="s">
        <v>3993</v>
      </c>
      <c r="D2671" s="132" t="s">
        <v>4138</v>
      </c>
      <c r="E2671" s="132" t="s">
        <v>4139</v>
      </c>
      <c r="F2671" s="132" t="s">
        <v>145</v>
      </c>
      <c r="G2671" s="133">
        <v>3757</v>
      </c>
      <c r="H2671" s="132">
        <v>1969</v>
      </c>
      <c r="I2671" s="134">
        <v>40725</v>
      </c>
      <c r="J2671" s="135"/>
    </row>
    <row r="2672" spans="1:10" ht="16.5" customHeight="1" x14ac:dyDescent="0.25">
      <c r="A2672" s="130" t="s">
        <v>9517</v>
      </c>
      <c r="B2672" s="131" t="str">
        <f t="shared" si="41"/>
        <v>01679 - HPER Building Mech S/E</v>
      </c>
      <c r="C2672" s="132" t="s">
        <v>3993</v>
      </c>
      <c r="D2672" s="132" t="s">
        <v>4140</v>
      </c>
      <c r="E2672" s="132" t="s">
        <v>4141</v>
      </c>
      <c r="F2672" s="132" t="s">
        <v>145</v>
      </c>
      <c r="G2672" s="133">
        <v>2826</v>
      </c>
      <c r="H2672" s="132">
        <v>1969</v>
      </c>
      <c r="I2672" s="134">
        <v>40725</v>
      </c>
      <c r="J2672" s="135"/>
    </row>
    <row r="2673" spans="1:10" ht="16.5" customHeight="1" x14ac:dyDescent="0.25">
      <c r="A2673" s="130" t="s">
        <v>9518</v>
      </c>
      <c r="B2673" s="131" t="str">
        <f t="shared" si="41"/>
        <v>01681 - Golf Pro Shop</v>
      </c>
      <c r="C2673" s="132" t="s">
        <v>3993</v>
      </c>
      <c r="D2673" s="132" t="s">
        <v>4142</v>
      </c>
      <c r="E2673" s="132" t="s">
        <v>4143</v>
      </c>
      <c r="F2673" s="132" t="s">
        <v>145</v>
      </c>
      <c r="G2673" s="133">
        <v>1240</v>
      </c>
      <c r="H2673" s="132">
        <v>1978</v>
      </c>
      <c r="I2673" s="134">
        <v>40725</v>
      </c>
      <c r="J2673" s="135"/>
    </row>
    <row r="2674" spans="1:10" ht="16.5" customHeight="1" x14ac:dyDescent="0.25">
      <c r="A2674" s="130" t="s">
        <v>9519</v>
      </c>
      <c r="B2674" s="131" t="str">
        <f t="shared" si="41"/>
        <v>01684 - Grounds Storage Building</v>
      </c>
      <c r="C2674" s="132" t="s">
        <v>3993</v>
      </c>
      <c r="D2674" s="132" t="s">
        <v>4144</v>
      </c>
      <c r="E2674" s="132" t="s">
        <v>4145</v>
      </c>
      <c r="F2674" s="132" t="s">
        <v>145</v>
      </c>
      <c r="G2674" s="133">
        <v>450</v>
      </c>
      <c r="H2674" s="132">
        <v>1950</v>
      </c>
      <c r="I2674" s="134">
        <v>40725</v>
      </c>
      <c r="J2674" s="135"/>
    </row>
    <row r="2675" spans="1:10" ht="16.5" customHeight="1" x14ac:dyDescent="0.25">
      <c r="A2675" s="130" t="s">
        <v>9520</v>
      </c>
      <c r="B2675" s="131" t="str">
        <f t="shared" si="41"/>
        <v>01685 - Motor Pool Gas Station</v>
      </c>
      <c r="C2675" s="132" t="s">
        <v>3993</v>
      </c>
      <c r="D2675" s="132" t="s">
        <v>4146</v>
      </c>
      <c r="E2675" s="132" t="s">
        <v>4147</v>
      </c>
      <c r="F2675" s="132" t="s">
        <v>145</v>
      </c>
      <c r="G2675" s="133">
        <v>1</v>
      </c>
      <c r="H2675" s="132">
        <v>1992</v>
      </c>
      <c r="I2675" s="134">
        <v>40725</v>
      </c>
      <c r="J2675" s="135"/>
    </row>
    <row r="2676" spans="1:10" ht="16.5" customHeight="1" x14ac:dyDescent="0.25">
      <c r="A2676" s="130" t="s">
        <v>9521</v>
      </c>
      <c r="B2676" s="131" t="str">
        <f t="shared" si="41"/>
        <v>01689 - Red Butte Greenhouse</v>
      </c>
      <c r="C2676" s="132" t="s">
        <v>3993</v>
      </c>
      <c r="D2676" s="132" t="s">
        <v>4148</v>
      </c>
      <c r="E2676" s="132" t="s">
        <v>4149</v>
      </c>
      <c r="F2676" s="132" t="s">
        <v>145</v>
      </c>
      <c r="G2676" s="133">
        <v>15000</v>
      </c>
      <c r="H2676" s="132">
        <v>2003</v>
      </c>
      <c r="I2676" s="134">
        <v>40725</v>
      </c>
      <c r="J2676" s="135"/>
    </row>
    <row r="2677" spans="1:10" ht="16.5" customHeight="1" x14ac:dyDescent="0.25">
      <c r="A2677" s="130" t="s">
        <v>9522</v>
      </c>
      <c r="B2677" s="131" t="str">
        <f t="shared" si="41"/>
        <v>01690 - Deep Well 1 Stadium Parking</v>
      </c>
      <c r="C2677" s="132" t="s">
        <v>3993</v>
      </c>
      <c r="D2677" s="132" t="s">
        <v>4150</v>
      </c>
      <c r="E2677" s="132" t="s">
        <v>4151</v>
      </c>
      <c r="F2677" s="132" t="s">
        <v>145</v>
      </c>
      <c r="G2677" s="133">
        <v>364</v>
      </c>
      <c r="H2677" s="132">
        <v>1980</v>
      </c>
      <c r="I2677" s="134">
        <v>40725</v>
      </c>
      <c r="J2677" s="135"/>
    </row>
    <row r="2678" spans="1:10" ht="16.5" customHeight="1" x14ac:dyDescent="0.25">
      <c r="A2678" s="130" t="s">
        <v>9523</v>
      </c>
      <c r="B2678" s="131" t="str">
        <f t="shared" si="41"/>
        <v>01691 - Pumphouse #2 (Stadium)</v>
      </c>
      <c r="C2678" s="132" t="s">
        <v>3993</v>
      </c>
      <c r="D2678" s="132" t="s">
        <v>4152</v>
      </c>
      <c r="E2678" s="132" t="s">
        <v>4153</v>
      </c>
      <c r="F2678" s="132" t="s">
        <v>145</v>
      </c>
      <c r="G2678" s="133">
        <v>225</v>
      </c>
      <c r="H2678" s="132">
        <v>1957</v>
      </c>
      <c r="I2678" s="134">
        <v>40725</v>
      </c>
      <c r="J2678" s="135"/>
    </row>
    <row r="2679" spans="1:10" ht="16.5" customHeight="1" x14ac:dyDescent="0.25">
      <c r="A2679" s="130" t="s">
        <v>9524</v>
      </c>
      <c r="B2679" s="131" t="str">
        <f t="shared" si="41"/>
        <v>01693 - Pumphouse #4 (Wasatch Drive)</v>
      </c>
      <c r="C2679" s="132" t="s">
        <v>3993</v>
      </c>
      <c r="D2679" s="132" t="s">
        <v>4154</v>
      </c>
      <c r="E2679" s="132" t="s">
        <v>4155</v>
      </c>
      <c r="F2679" s="132" t="s">
        <v>145</v>
      </c>
      <c r="G2679" s="133">
        <v>1236</v>
      </c>
      <c r="H2679" s="132">
        <v>1957</v>
      </c>
      <c r="I2679" s="134">
        <v>40725</v>
      </c>
      <c r="J2679" s="135"/>
    </row>
    <row r="2680" spans="1:10" ht="16.5" customHeight="1" x14ac:dyDescent="0.25">
      <c r="A2680" s="130" t="s">
        <v>9525</v>
      </c>
      <c r="B2680" s="131" t="str">
        <f t="shared" si="41"/>
        <v>01694 - Pumphouse #5 (Sill)</v>
      </c>
      <c r="C2680" s="132" t="s">
        <v>3993</v>
      </c>
      <c r="D2680" s="132" t="s">
        <v>4156</v>
      </c>
      <c r="E2680" s="132" t="s">
        <v>4157</v>
      </c>
      <c r="F2680" s="132" t="s">
        <v>145</v>
      </c>
      <c r="G2680" s="133">
        <v>88</v>
      </c>
      <c r="H2680" s="132">
        <v>1957</v>
      </c>
      <c r="I2680" s="134">
        <v>40725</v>
      </c>
      <c r="J2680" s="135"/>
    </row>
    <row r="2681" spans="1:10" ht="16.5" customHeight="1" x14ac:dyDescent="0.25">
      <c r="A2681" s="130" t="s">
        <v>9526</v>
      </c>
      <c r="B2681" s="131" t="str">
        <f t="shared" si="41"/>
        <v>01695 - Pumphouse #6 (Bus)</v>
      </c>
      <c r="C2681" s="132" t="s">
        <v>3993</v>
      </c>
      <c r="D2681" s="132" t="s">
        <v>4158</v>
      </c>
      <c r="E2681" s="132" t="s">
        <v>4159</v>
      </c>
      <c r="F2681" s="132" t="s">
        <v>145</v>
      </c>
      <c r="G2681" s="133">
        <v>583</v>
      </c>
      <c r="H2681" s="132">
        <v>1950</v>
      </c>
      <c r="I2681" s="134">
        <v>40725</v>
      </c>
      <c r="J2681" s="135"/>
    </row>
    <row r="2682" spans="1:10" ht="16.5" customHeight="1" x14ac:dyDescent="0.25">
      <c r="A2682" s="130" t="s">
        <v>9527</v>
      </c>
      <c r="B2682" s="131" t="str">
        <f t="shared" si="41"/>
        <v>01696 - Storage Huts</v>
      </c>
      <c r="C2682" s="132" t="s">
        <v>3993</v>
      </c>
      <c r="D2682" s="132" t="s">
        <v>4160</v>
      </c>
      <c r="E2682" s="132" t="s">
        <v>4161</v>
      </c>
      <c r="F2682" s="132" t="s">
        <v>145</v>
      </c>
      <c r="G2682" s="133">
        <v>1000</v>
      </c>
      <c r="H2682" s="132">
        <v>1951</v>
      </c>
      <c r="I2682" s="134">
        <v>40725</v>
      </c>
      <c r="J2682" s="135"/>
    </row>
    <row r="2683" spans="1:10" ht="16.5" customHeight="1" x14ac:dyDescent="0.25">
      <c r="A2683" s="130" t="s">
        <v>9528</v>
      </c>
      <c r="B2683" s="131" t="str">
        <f t="shared" si="41"/>
        <v>01697 - Transformer Building</v>
      </c>
      <c r="C2683" s="132" t="s">
        <v>3993</v>
      </c>
      <c r="D2683" s="132" t="s">
        <v>4162</v>
      </c>
      <c r="E2683" s="132" t="s">
        <v>4163</v>
      </c>
      <c r="F2683" s="132" t="s">
        <v>145</v>
      </c>
      <c r="G2683" s="133">
        <v>600</v>
      </c>
      <c r="H2683" s="132">
        <v>1950</v>
      </c>
      <c r="I2683" s="134">
        <v>40725</v>
      </c>
      <c r="J2683" s="135"/>
    </row>
    <row r="2684" spans="1:10" ht="16.5" customHeight="1" x14ac:dyDescent="0.25">
      <c r="A2684" s="130" t="s">
        <v>9529</v>
      </c>
      <c r="B2684" s="131" t="str">
        <f t="shared" si="41"/>
        <v>01707 - School of Medicine Building</v>
      </c>
      <c r="C2684" s="132" t="s">
        <v>3993</v>
      </c>
      <c r="D2684" s="132" t="s">
        <v>4164</v>
      </c>
      <c r="E2684" s="132" t="s">
        <v>4165</v>
      </c>
      <c r="F2684" s="132" t="s">
        <v>145</v>
      </c>
      <c r="G2684" s="133">
        <v>598651</v>
      </c>
      <c r="H2684" s="132">
        <v>1965</v>
      </c>
      <c r="I2684" s="134">
        <v>40725</v>
      </c>
      <c r="J2684" s="135"/>
    </row>
    <row r="2685" spans="1:10" ht="16.5" customHeight="1" x14ac:dyDescent="0.25">
      <c r="A2685" s="130" t="s">
        <v>9530</v>
      </c>
      <c r="B2685" s="131" t="str">
        <f t="shared" si="41"/>
        <v>01708 - West Medical Garage (Lot 56)</v>
      </c>
      <c r="C2685" s="132" t="s">
        <v>3993</v>
      </c>
      <c r="D2685" s="132" t="s">
        <v>4166</v>
      </c>
      <c r="E2685" s="132" t="s">
        <v>4167</v>
      </c>
      <c r="F2685" s="132" t="s">
        <v>145</v>
      </c>
      <c r="G2685" s="133">
        <v>154209</v>
      </c>
      <c r="H2685" s="132">
        <v>1979</v>
      </c>
      <c r="I2685" s="134">
        <v>40725</v>
      </c>
      <c r="J2685" s="135"/>
    </row>
    <row r="2686" spans="1:10" ht="16.5" customHeight="1" x14ac:dyDescent="0.25">
      <c r="A2686" s="130" t="s">
        <v>9531</v>
      </c>
      <c r="B2686" s="131" t="str">
        <f t="shared" si="41"/>
        <v>01709 - University Hospital</v>
      </c>
      <c r="C2686" s="132" t="s">
        <v>3993</v>
      </c>
      <c r="D2686" s="132" t="s">
        <v>4168</v>
      </c>
      <c r="E2686" s="132" t="s">
        <v>4169</v>
      </c>
      <c r="F2686" s="132" t="s">
        <v>145</v>
      </c>
      <c r="G2686" s="133">
        <v>435836</v>
      </c>
      <c r="H2686" s="132">
        <v>1981</v>
      </c>
      <c r="I2686" s="134">
        <v>40725</v>
      </c>
      <c r="J2686" s="135"/>
    </row>
    <row r="2687" spans="1:10" ht="16.5" customHeight="1" x14ac:dyDescent="0.25">
      <c r="A2687" s="130" t="s">
        <v>9532</v>
      </c>
      <c r="B2687" s="131" t="str">
        <f t="shared" si="41"/>
        <v>01710 - Hospital Generating Plant</v>
      </c>
      <c r="C2687" s="132" t="s">
        <v>3993</v>
      </c>
      <c r="D2687" s="132" t="s">
        <v>4170</v>
      </c>
      <c r="E2687" s="132" t="s">
        <v>4169</v>
      </c>
      <c r="F2687" s="132" t="s">
        <v>145</v>
      </c>
      <c r="G2687" s="133">
        <v>6100</v>
      </c>
      <c r="H2687" s="132">
        <v>1981</v>
      </c>
      <c r="I2687" s="134">
        <v>40725</v>
      </c>
      <c r="J2687" s="135"/>
    </row>
    <row r="2688" spans="1:10" ht="16.5" customHeight="1" x14ac:dyDescent="0.25">
      <c r="A2688" s="130" t="s">
        <v>9533</v>
      </c>
      <c r="B2688" s="131" t="str">
        <f t="shared" si="41"/>
        <v>01711 - Maxwell M Wintrobe Research Building</v>
      </c>
      <c r="C2688" s="132" t="s">
        <v>3993</v>
      </c>
      <c r="D2688" s="132" t="s">
        <v>4171</v>
      </c>
      <c r="E2688" s="132" t="s">
        <v>4172</v>
      </c>
      <c r="F2688" s="132" t="s">
        <v>145</v>
      </c>
      <c r="G2688" s="133">
        <v>72735</v>
      </c>
      <c r="H2688" s="132">
        <v>1981</v>
      </c>
      <c r="I2688" s="134">
        <v>40725</v>
      </c>
      <c r="J2688" s="135"/>
    </row>
    <row r="2689" spans="1:10" ht="16.5" customHeight="1" x14ac:dyDescent="0.25">
      <c r="A2689" s="130" t="s">
        <v>9534</v>
      </c>
      <c r="B2689" s="131" t="str">
        <f t="shared" si="41"/>
        <v>01714 - UEN Communications Facilities</v>
      </c>
      <c r="C2689" s="132" t="s">
        <v>3993</v>
      </c>
      <c r="D2689" s="132" t="s">
        <v>4173</v>
      </c>
      <c r="E2689" s="132" t="s">
        <v>4174</v>
      </c>
      <c r="F2689" s="132" t="s">
        <v>145</v>
      </c>
      <c r="G2689" s="133">
        <v>1000</v>
      </c>
      <c r="H2689" s="132">
        <v>1962</v>
      </c>
      <c r="I2689" s="134">
        <v>40725</v>
      </c>
      <c r="J2689" s="135"/>
    </row>
    <row r="2690" spans="1:10" ht="16.5" customHeight="1" x14ac:dyDescent="0.25">
      <c r="A2690" s="130" t="s">
        <v>9535</v>
      </c>
      <c r="B2690" s="131" t="str">
        <f t="shared" si="41"/>
        <v>01715 - Dugway Seismograph</v>
      </c>
      <c r="C2690" s="132" t="s">
        <v>3993</v>
      </c>
      <c r="D2690" s="132" t="s">
        <v>4175</v>
      </c>
      <c r="E2690" s="132" t="s">
        <v>4176</v>
      </c>
      <c r="F2690" s="132" t="s">
        <v>3696</v>
      </c>
      <c r="G2690" s="133">
        <v>1325</v>
      </c>
      <c r="H2690" s="132">
        <v>1962</v>
      </c>
      <c r="I2690" s="134">
        <v>40725</v>
      </c>
      <c r="J2690" s="135"/>
    </row>
    <row r="2691" spans="1:10" ht="16.5" customHeight="1" x14ac:dyDescent="0.25">
      <c r="A2691" s="130" t="s">
        <v>9536</v>
      </c>
      <c r="B2691" s="131" t="str">
        <f t="shared" si="41"/>
        <v>01716 - The Rosenblatt Home, Main Residence</v>
      </c>
      <c r="C2691" s="132" t="s">
        <v>3993</v>
      </c>
      <c r="D2691" s="132" t="s">
        <v>4177</v>
      </c>
      <c r="E2691" s="132" t="s">
        <v>4178</v>
      </c>
      <c r="F2691" s="132" t="s">
        <v>145</v>
      </c>
      <c r="G2691" s="133">
        <v>9452</v>
      </c>
      <c r="H2691" s="132">
        <v>1950</v>
      </c>
      <c r="I2691" s="134">
        <v>40725</v>
      </c>
      <c r="J2691" s="135"/>
    </row>
    <row r="2692" spans="1:10" ht="16.5" customHeight="1" x14ac:dyDescent="0.25">
      <c r="A2692" s="130" t="s">
        <v>9537</v>
      </c>
      <c r="B2692" s="131" t="str">
        <f t="shared" ref="B2692:B2755" si="42">_xlfn.CONCAT(A2692," - ",D2692)</f>
        <v>03621 - Thomas S Monson Center</v>
      </c>
      <c r="C2692" s="132" t="s">
        <v>3993</v>
      </c>
      <c r="D2692" s="132" t="s">
        <v>4179</v>
      </c>
      <c r="E2692" s="132" t="s">
        <v>4180</v>
      </c>
      <c r="F2692" s="132" t="s">
        <v>145</v>
      </c>
      <c r="G2692" s="133">
        <v>36960</v>
      </c>
      <c r="H2692" s="132">
        <v>1950</v>
      </c>
      <c r="I2692" s="134">
        <v>42132</v>
      </c>
      <c r="J2692" s="135"/>
    </row>
    <row r="2693" spans="1:10" ht="16.5" customHeight="1" x14ac:dyDescent="0.25">
      <c r="A2693" s="130" t="s">
        <v>9538</v>
      </c>
      <c r="B2693" s="131" t="str">
        <f t="shared" si="42"/>
        <v>03881 - Floyd &amp; Jeri Meldrum Civil Engineering Building</v>
      </c>
      <c r="C2693" s="132" t="s">
        <v>3993</v>
      </c>
      <c r="D2693" s="132" t="s">
        <v>4181</v>
      </c>
      <c r="E2693" s="132" t="s">
        <v>4182</v>
      </c>
      <c r="F2693" s="132" t="s">
        <v>145</v>
      </c>
      <c r="G2693" s="133">
        <v>53831</v>
      </c>
      <c r="H2693" s="132">
        <v>1984</v>
      </c>
      <c r="I2693" s="134">
        <v>40725</v>
      </c>
      <c r="J2693" s="135"/>
    </row>
    <row r="2694" spans="1:10" ht="16.5" customHeight="1" x14ac:dyDescent="0.25">
      <c r="A2694" s="130" t="s">
        <v>9539</v>
      </c>
      <c r="B2694" s="131" t="str">
        <f t="shared" si="42"/>
        <v>04512 - John and Marva Warnock Engineering Building</v>
      </c>
      <c r="C2694" s="132" t="s">
        <v>3993</v>
      </c>
      <c r="D2694" s="132" t="s">
        <v>4183</v>
      </c>
      <c r="E2694" s="132" t="s">
        <v>4184</v>
      </c>
      <c r="F2694" s="132" t="s">
        <v>145</v>
      </c>
      <c r="G2694" s="133">
        <v>62785</v>
      </c>
      <c r="H2694" s="132">
        <v>1987</v>
      </c>
      <c r="I2694" s="134">
        <v>40725</v>
      </c>
      <c r="J2694" s="135"/>
    </row>
    <row r="2695" spans="1:10" ht="16.5" customHeight="1" x14ac:dyDescent="0.25">
      <c r="A2695" s="130" t="s">
        <v>9540</v>
      </c>
      <c r="B2695" s="131" t="str">
        <f t="shared" si="42"/>
        <v>04513 - Student Service Building</v>
      </c>
      <c r="C2695" s="132" t="s">
        <v>3993</v>
      </c>
      <c r="D2695" s="132" t="s">
        <v>4185</v>
      </c>
      <c r="E2695" s="132" t="s">
        <v>4186</v>
      </c>
      <c r="F2695" s="132" t="s">
        <v>145</v>
      </c>
      <c r="G2695" s="133">
        <v>90515</v>
      </c>
      <c r="H2695" s="132">
        <v>1985</v>
      </c>
      <c r="I2695" s="134">
        <v>40725</v>
      </c>
      <c r="J2695" s="135"/>
    </row>
    <row r="2696" spans="1:10" ht="16.5" customHeight="1" x14ac:dyDescent="0.25">
      <c r="A2696" s="130" t="s">
        <v>9541</v>
      </c>
      <c r="B2696" s="131" t="str">
        <f t="shared" si="42"/>
        <v>04917 - Civil and Materials Engineering</v>
      </c>
      <c r="C2696" s="132" t="s">
        <v>3993</v>
      </c>
      <c r="D2696" s="132" t="s">
        <v>4187</v>
      </c>
      <c r="E2696" s="132" t="s">
        <v>4188</v>
      </c>
      <c r="F2696" s="132" t="s">
        <v>145</v>
      </c>
      <c r="G2696" s="133">
        <v>29090</v>
      </c>
      <c r="H2696" s="132">
        <v>1950</v>
      </c>
      <c r="I2696" s="134">
        <v>40725</v>
      </c>
      <c r="J2696" s="135"/>
    </row>
    <row r="2697" spans="1:10" ht="16.5" customHeight="1" x14ac:dyDescent="0.25">
      <c r="A2697" s="130" t="s">
        <v>9542</v>
      </c>
      <c r="B2697" s="131" t="str">
        <f t="shared" si="42"/>
        <v>05836 - Alice Sheets Marriott Center for Dance</v>
      </c>
      <c r="C2697" s="132" t="s">
        <v>3993</v>
      </c>
      <c r="D2697" s="132" t="s">
        <v>4189</v>
      </c>
      <c r="E2697" s="132" t="s">
        <v>4190</v>
      </c>
      <c r="F2697" s="132" t="s">
        <v>145</v>
      </c>
      <c r="G2697" s="133">
        <v>51296</v>
      </c>
      <c r="H2697" s="132">
        <v>1988</v>
      </c>
      <c r="I2697" s="134">
        <v>40725</v>
      </c>
      <c r="J2697" s="135"/>
    </row>
    <row r="2698" spans="1:10" ht="16.5" customHeight="1" x14ac:dyDescent="0.25">
      <c r="A2698" s="130" t="s">
        <v>9543</v>
      </c>
      <c r="B2698" s="131" t="str">
        <f t="shared" si="42"/>
        <v>05838 - Hedco Building</v>
      </c>
      <c r="C2698" s="132" t="s">
        <v>3993</v>
      </c>
      <c r="D2698" s="132" t="s">
        <v>4191</v>
      </c>
      <c r="E2698" s="132" t="s">
        <v>4192</v>
      </c>
      <c r="F2698" s="132" t="s">
        <v>145</v>
      </c>
      <c r="G2698" s="133">
        <v>28252</v>
      </c>
      <c r="H2698" s="132">
        <v>1950</v>
      </c>
      <c r="I2698" s="134">
        <v>40725</v>
      </c>
      <c r="J2698" s="135"/>
    </row>
    <row r="2699" spans="1:10" ht="16.5" customHeight="1" x14ac:dyDescent="0.25">
      <c r="A2699" s="130" t="s">
        <v>9544</v>
      </c>
      <c r="B2699" s="131" t="str">
        <f t="shared" si="42"/>
        <v>05839 - Minerals Processing Lab</v>
      </c>
      <c r="C2699" s="132" t="s">
        <v>3993</v>
      </c>
      <c r="D2699" s="132" t="s">
        <v>4193</v>
      </c>
      <c r="E2699" s="132" t="s">
        <v>4194</v>
      </c>
      <c r="F2699" s="132" t="s">
        <v>145</v>
      </c>
      <c r="G2699" s="133">
        <v>6240</v>
      </c>
      <c r="H2699" s="132">
        <v>1950</v>
      </c>
      <c r="I2699" s="134">
        <v>40725</v>
      </c>
      <c r="J2699" s="135"/>
    </row>
    <row r="2700" spans="1:10" ht="16.5" customHeight="1" x14ac:dyDescent="0.25">
      <c r="A2700" s="130" t="s">
        <v>9545</v>
      </c>
      <c r="B2700" s="131" t="str">
        <f t="shared" si="42"/>
        <v>05840 - Mining Systems Research Lab</v>
      </c>
      <c r="C2700" s="132" t="s">
        <v>3993</v>
      </c>
      <c r="D2700" s="132" t="s">
        <v>4195</v>
      </c>
      <c r="E2700" s="132" t="s">
        <v>4196</v>
      </c>
      <c r="F2700" s="132" t="s">
        <v>145</v>
      </c>
      <c r="G2700" s="133">
        <v>12702</v>
      </c>
      <c r="H2700" s="132">
        <v>1950</v>
      </c>
      <c r="I2700" s="134">
        <v>40725</v>
      </c>
      <c r="J2700" s="135"/>
    </row>
    <row r="2701" spans="1:10" ht="16.5" customHeight="1" x14ac:dyDescent="0.25">
      <c r="A2701" s="130" t="s">
        <v>9546</v>
      </c>
      <c r="B2701" s="131" t="str">
        <f t="shared" si="42"/>
        <v>05841 - Experimental Studies Building</v>
      </c>
      <c r="C2701" s="132" t="s">
        <v>3993</v>
      </c>
      <c r="D2701" s="132" t="s">
        <v>4197</v>
      </c>
      <c r="E2701" s="132" t="s">
        <v>4198</v>
      </c>
      <c r="F2701" s="132" t="s">
        <v>145</v>
      </c>
      <c r="G2701" s="133">
        <v>9600</v>
      </c>
      <c r="H2701" s="132">
        <v>1950</v>
      </c>
      <c r="I2701" s="134">
        <v>40725</v>
      </c>
      <c r="J2701" s="135"/>
    </row>
    <row r="2702" spans="1:10" ht="16.5" customHeight="1" x14ac:dyDescent="0.25">
      <c r="A2702" s="130" t="s">
        <v>9547</v>
      </c>
      <c r="B2702" s="131" t="str">
        <f t="shared" si="42"/>
        <v>05844 - Fine Arts West</v>
      </c>
      <c r="C2702" s="132" t="s">
        <v>3993</v>
      </c>
      <c r="D2702" s="132" t="s">
        <v>4199</v>
      </c>
      <c r="E2702" s="132" t="s">
        <v>4200</v>
      </c>
      <c r="F2702" s="132" t="s">
        <v>145</v>
      </c>
      <c r="G2702" s="133">
        <v>24750</v>
      </c>
      <c r="H2702" s="132">
        <v>1968</v>
      </c>
      <c r="I2702" s="134">
        <v>40725</v>
      </c>
      <c r="J2702" s="135"/>
    </row>
    <row r="2703" spans="1:10" ht="16.5" customHeight="1" x14ac:dyDescent="0.25">
      <c r="A2703" s="130" t="s">
        <v>9548</v>
      </c>
      <c r="B2703" s="131" t="str">
        <f t="shared" si="42"/>
        <v>05845 - George S Eccles Tennis Center - Indoor</v>
      </c>
      <c r="C2703" s="132" t="s">
        <v>3993</v>
      </c>
      <c r="D2703" s="132" t="s">
        <v>4201</v>
      </c>
      <c r="E2703" s="132" t="s">
        <v>4202</v>
      </c>
      <c r="F2703" s="132" t="s">
        <v>145</v>
      </c>
      <c r="G2703" s="133">
        <v>76500</v>
      </c>
      <c r="H2703" s="132">
        <v>1989</v>
      </c>
      <c r="I2703" s="134">
        <v>40725</v>
      </c>
      <c r="J2703" s="135"/>
    </row>
    <row r="2704" spans="1:10" ht="16.5" customHeight="1" x14ac:dyDescent="0.25">
      <c r="A2704" s="130" t="s">
        <v>9549</v>
      </c>
      <c r="B2704" s="131" t="str">
        <f t="shared" si="42"/>
        <v>05846 - Spence and Cleone Eccles Football Center</v>
      </c>
      <c r="C2704" s="132" t="s">
        <v>3993</v>
      </c>
      <c r="D2704" s="132" t="s">
        <v>4203</v>
      </c>
      <c r="E2704" s="132" t="s">
        <v>4204</v>
      </c>
      <c r="F2704" s="132" t="s">
        <v>145</v>
      </c>
      <c r="G2704" s="133">
        <v>136190</v>
      </c>
      <c r="H2704" s="132">
        <v>2013</v>
      </c>
      <c r="I2704" s="134">
        <v>40725</v>
      </c>
      <c r="J2704" s="135"/>
    </row>
    <row r="2705" spans="1:10" ht="16.5" customHeight="1" x14ac:dyDescent="0.25">
      <c r="A2705" s="130" t="s">
        <v>9550</v>
      </c>
      <c r="B2705" s="131" t="str">
        <f t="shared" si="42"/>
        <v>05847 - Library Storage</v>
      </c>
      <c r="C2705" s="132" t="s">
        <v>3993</v>
      </c>
      <c r="D2705" s="132" t="s">
        <v>4205</v>
      </c>
      <c r="E2705" s="132" t="s">
        <v>4206</v>
      </c>
      <c r="F2705" s="132" t="s">
        <v>145</v>
      </c>
      <c r="G2705" s="133">
        <v>35512</v>
      </c>
      <c r="H2705" s="132">
        <v>1974</v>
      </c>
      <c r="I2705" s="134">
        <v>40725</v>
      </c>
      <c r="J2705" s="135"/>
    </row>
    <row r="2706" spans="1:10" ht="16.5" customHeight="1" x14ac:dyDescent="0.25">
      <c r="A2706" s="130" t="s">
        <v>9551</v>
      </c>
      <c r="B2706" s="131" t="str">
        <f t="shared" si="42"/>
        <v>05848 - Shop Building</v>
      </c>
      <c r="C2706" s="132" t="s">
        <v>3993</v>
      </c>
      <c r="D2706" s="132" t="s">
        <v>2241</v>
      </c>
      <c r="E2706" s="132" t="s">
        <v>4207</v>
      </c>
      <c r="F2706" s="132" t="s">
        <v>145</v>
      </c>
      <c r="G2706" s="133">
        <v>4806</v>
      </c>
      <c r="H2706" s="132">
        <v>1956</v>
      </c>
      <c r="I2706" s="134">
        <v>40725</v>
      </c>
      <c r="J2706" s="135"/>
    </row>
    <row r="2707" spans="1:10" ht="16.5" customHeight="1" x14ac:dyDescent="0.25">
      <c r="A2707" s="130" t="s">
        <v>9552</v>
      </c>
      <c r="B2707" s="131" t="str">
        <f t="shared" si="42"/>
        <v>05864 - Arboretum Greenhouse</v>
      </c>
      <c r="C2707" s="132" t="s">
        <v>3993</v>
      </c>
      <c r="D2707" s="132" t="s">
        <v>4208</v>
      </c>
      <c r="E2707" s="132" t="s">
        <v>4209</v>
      </c>
      <c r="F2707" s="132" t="s">
        <v>145</v>
      </c>
      <c r="G2707" s="133">
        <v>1435</v>
      </c>
      <c r="H2707" s="132">
        <v>1982</v>
      </c>
      <c r="I2707" s="134">
        <v>40725</v>
      </c>
      <c r="J2707" s="135"/>
    </row>
    <row r="2708" spans="1:10" ht="16.5" customHeight="1" x14ac:dyDescent="0.25">
      <c r="A2708" s="130" t="s">
        <v>9553</v>
      </c>
      <c r="B2708" s="131" t="str">
        <f t="shared" si="42"/>
        <v>05868 - Pressure Station (Naval Sci)</v>
      </c>
      <c r="C2708" s="132" t="s">
        <v>3993</v>
      </c>
      <c r="D2708" s="132" t="s">
        <v>4210</v>
      </c>
      <c r="E2708" s="132" t="s">
        <v>4211</v>
      </c>
      <c r="F2708" s="132" t="s">
        <v>145</v>
      </c>
      <c r="G2708" s="133">
        <v>80</v>
      </c>
      <c r="H2708" s="132">
        <v>1978</v>
      </c>
      <c r="I2708" s="134">
        <v>40725</v>
      </c>
      <c r="J2708" s="135"/>
    </row>
    <row r="2709" spans="1:10" ht="16.5" customHeight="1" x14ac:dyDescent="0.25">
      <c r="A2709" s="130" t="s">
        <v>9554</v>
      </c>
      <c r="B2709" s="131" t="str">
        <f t="shared" si="42"/>
        <v>05891 - Pumphouse #8 (Vn Cot)</v>
      </c>
      <c r="C2709" s="132" t="s">
        <v>3993</v>
      </c>
      <c r="D2709" s="132" t="s">
        <v>4212</v>
      </c>
      <c r="E2709" s="132" t="s">
        <v>4213</v>
      </c>
      <c r="F2709" s="132" t="s">
        <v>145</v>
      </c>
      <c r="G2709" s="133">
        <v>5709</v>
      </c>
      <c r="H2709" s="132">
        <v>1992</v>
      </c>
      <c r="I2709" s="134">
        <v>40725</v>
      </c>
      <c r="J2709" s="135"/>
    </row>
    <row r="2710" spans="1:10" ht="16.5" customHeight="1" x14ac:dyDescent="0.25">
      <c r="A2710" s="130" t="s">
        <v>9555</v>
      </c>
      <c r="B2710" s="131" t="str">
        <f t="shared" si="42"/>
        <v>05941 - Thatcher Building for Biological and Biophysical Chemistry</v>
      </c>
      <c r="C2710" s="132" t="s">
        <v>3993</v>
      </c>
      <c r="D2710" s="132" t="s">
        <v>4214</v>
      </c>
      <c r="E2710" s="132" t="s">
        <v>4215</v>
      </c>
      <c r="F2710" s="132" t="s">
        <v>145</v>
      </c>
      <c r="G2710" s="133">
        <v>119567</v>
      </c>
      <c r="H2710" s="132">
        <v>2013</v>
      </c>
      <c r="I2710" s="134">
        <v>40725</v>
      </c>
      <c r="J2710" s="135"/>
    </row>
    <row r="2711" spans="1:10" ht="16.5" customHeight="1" x14ac:dyDescent="0.25">
      <c r="A2711" s="130" t="s">
        <v>9556</v>
      </c>
      <c r="B2711" s="131" t="str">
        <f t="shared" si="42"/>
        <v>05943 - The Rosenblatt Home, Bathhouse</v>
      </c>
      <c r="C2711" s="132" t="s">
        <v>3993</v>
      </c>
      <c r="D2711" s="132" t="s">
        <v>4216</v>
      </c>
      <c r="E2711" s="132" t="s">
        <v>4217</v>
      </c>
      <c r="F2711" s="132" t="s">
        <v>145</v>
      </c>
      <c r="G2711" s="133">
        <v>810</v>
      </c>
      <c r="H2711" s="132">
        <v>1950</v>
      </c>
      <c r="I2711" s="134">
        <v>40725</v>
      </c>
      <c r="J2711" s="135"/>
    </row>
    <row r="2712" spans="1:10" ht="16.5" customHeight="1" x14ac:dyDescent="0.25">
      <c r="A2712" s="130" t="s">
        <v>9557</v>
      </c>
      <c r="B2712" s="131" t="str">
        <f t="shared" si="42"/>
        <v>05944 - The Rosenblatt Home, Garage</v>
      </c>
      <c r="C2712" s="132" t="s">
        <v>3993</v>
      </c>
      <c r="D2712" s="132" t="s">
        <v>4218</v>
      </c>
      <c r="E2712" s="132" t="s">
        <v>4217</v>
      </c>
      <c r="F2712" s="132" t="s">
        <v>145</v>
      </c>
      <c r="G2712" s="133">
        <v>1048</v>
      </c>
      <c r="H2712" s="132">
        <v>1950</v>
      </c>
      <c r="I2712" s="134">
        <v>40725</v>
      </c>
      <c r="J2712" s="135"/>
    </row>
    <row r="2713" spans="1:10" ht="16.5" customHeight="1" x14ac:dyDescent="0.25">
      <c r="A2713" s="130" t="s">
        <v>9558</v>
      </c>
      <c r="B2713" s="131" t="str">
        <f t="shared" si="42"/>
        <v>06008 - Rio Tinto Kennecott Mechanical Engineering Building</v>
      </c>
      <c r="C2713" s="132" t="s">
        <v>3993</v>
      </c>
      <c r="D2713" s="132" t="s">
        <v>4219</v>
      </c>
      <c r="E2713" s="132" t="s">
        <v>4220</v>
      </c>
      <c r="F2713" s="132" t="s">
        <v>145</v>
      </c>
      <c r="G2713" s="133">
        <v>128955</v>
      </c>
      <c r="H2713" s="132">
        <v>1950</v>
      </c>
      <c r="I2713" s="134">
        <v>40725</v>
      </c>
      <c r="J2713" s="135"/>
    </row>
    <row r="2714" spans="1:10" ht="16.5" customHeight="1" x14ac:dyDescent="0.25">
      <c r="A2714" s="130" t="s">
        <v>9559</v>
      </c>
      <c r="B2714" s="131" t="str">
        <f t="shared" si="42"/>
        <v>06020 - UUHN Castleview Dialysis Center</v>
      </c>
      <c r="C2714" s="132" t="s">
        <v>3993</v>
      </c>
      <c r="D2714" s="132" t="s">
        <v>4221</v>
      </c>
      <c r="E2714" s="132" t="s">
        <v>4222</v>
      </c>
      <c r="F2714" s="132" t="s">
        <v>374</v>
      </c>
      <c r="G2714" s="133">
        <v>3996</v>
      </c>
      <c r="H2714" s="132">
        <v>1981</v>
      </c>
      <c r="I2714" s="134">
        <v>40725</v>
      </c>
      <c r="J2714" s="135"/>
    </row>
    <row r="2715" spans="1:10" ht="16.5" customHeight="1" x14ac:dyDescent="0.25">
      <c r="A2715" s="130" t="s">
        <v>9560</v>
      </c>
      <c r="B2715" s="131" t="str">
        <f t="shared" si="42"/>
        <v>06029 - Nora Eccles and Richard A Harrison Building (CVRTI)</v>
      </c>
      <c r="C2715" s="132" t="s">
        <v>3993</v>
      </c>
      <c r="D2715" s="132" t="s">
        <v>4223</v>
      </c>
      <c r="E2715" s="132" t="s">
        <v>4224</v>
      </c>
      <c r="F2715" s="132" t="s">
        <v>145</v>
      </c>
      <c r="G2715" s="133">
        <v>38231</v>
      </c>
      <c r="H2715" s="132">
        <v>1950</v>
      </c>
      <c r="I2715" s="134">
        <v>40725</v>
      </c>
      <c r="J2715" s="135"/>
    </row>
    <row r="2716" spans="1:10" ht="16.5" customHeight="1" x14ac:dyDescent="0.25">
      <c r="A2716" s="130" t="s">
        <v>9561</v>
      </c>
      <c r="B2716" s="131" t="str">
        <f t="shared" si="42"/>
        <v>06032 - North Medical Garage (Lot 50)</v>
      </c>
      <c r="C2716" s="132" t="s">
        <v>3993</v>
      </c>
      <c r="D2716" s="132" t="s">
        <v>4225</v>
      </c>
      <c r="E2716" s="132" t="s">
        <v>4226</v>
      </c>
      <c r="F2716" s="132" t="s">
        <v>145</v>
      </c>
      <c r="G2716" s="133">
        <v>260230</v>
      </c>
      <c r="H2716" s="132">
        <v>1987</v>
      </c>
      <c r="I2716" s="134">
        <v>40725</v>
      </c>
      <c r="J2716" s="135"/>
    </row>
    <row r="2717" spans="1:10" ht="16.5" customHeight="1" x14ac:dyDescent="0.25">
      <c r="A2717" s="130" t="s">
        <v>9562</v>
      </c>
      <c r="B2717" s="131" t="str">
        <f t="shared" si="42"/>
        <v>06034 - George and Delores Eccles Institute of Human Genetics</v>
      </c>
      <c r="C2717" s="132" t="s">
        <v>3993</v>
      </c>
      <c r="D2717" s="132" t="s">
        <v>4227</v>
      </c>
      <c r="E2717" s="132" t="s">
        <v>4228</v>
      </c>
      <c r="F2717" s="132" t="s">
        <v>145</v>
      </c>
      <c r="G2717" s="133">
        <v>156700</v>
      </c>
      <c r="H2717" s="132">
        <v>1990</v>
      </c>
      <c r="I2717" s="134">
        <v>40725</v>
      </c>
      <c r="J2717" s="135"/>
    </row>
    <row r="2718" spans="1:10" ht="16.5" customHeight="1" x14ac:dyDescent="0.25">
      <c r="A2718" s="130" t="s">
        <v>9563</v>
      </c>
      <c r="B2718" s="131" t="str">
        <f t="shared" si="42"/>
        <v>06035 - South Medical Garage (Lot 64)</v>
      </c>
      <c r="C2718" s="132" t="s">
        <v>3993</v>
      </c>
      <c r="D2718" s="132" t="s">
        <v>4229</v>
      </c>
      <c r="E2718" s="132" t="s">
        <v>4230</v>
      </c>
      <c r="F2718" s="132" t="s">
        <v>145</v>
      </c>
      <c r="G2718" s="133">
        <v>149607</v>
      </c>
      <c r="H2718" s="132">
        <v>1989</v>
      </c>
      <c r="I2718" s="134">
        <v>40725</v>
      </c>
      <c r="J2718" s="135"/>
    </row>
    <row r="2719" spans="1:10" ht="16.5" customHeight="1" x14ac:dyDescent="0.25">
      <c r="A2719" s="130" t="s">
        <v>9564</v>
      </c>
      <c r="B2719" s="131" t="str">
        <f t="shared" si="42"/>
        <v>06036 - Heating Maintenance</v>
      </c>
      <c r="C2719" s="132" t="s">
        <v>3993</v>
      </c>
      <c r="D2719" s="132" t="s">
        <v>4231</v>
      </c>
      <c r="E2719" s="132" t="s">
        <v>4232</v>
      </c>
      <c r="F2719" s="132" t="s">
        <v>145</v>
      </c>
      <c r="G2719" s="133">
        <v>705</v>
      </c>
      <c r="H2719" s="132">
        <v>1950</v>
      </c>
      <c r="I2719" s="134">
        <v>40725</v>
      </c>
      <c r="J2719" s="135"/>
    </row>
    <row r="2720" spans="1:10" ht="16.5" customHeight="1" x14ac:dyDescent="0.25">
      <c r="A2720" s="130" t="s">
        <v>9565</v>
      </c>
      <c r="B2720" s="131" t="str">
        <f t="shared" si="42"/>
        <v>06037 - Radiobiology Lab</v>
      </c>
      <c r="C2720" s="132" t="s">
        <v>3993</v>
      </c>
      <c r="D2720" s="132" t="s">
        <v>4233</v>
      </c>
      <c r="E2720" s="132" t="s">
        <v>4234</v>
      </c>
      <c r="F2720" s="132" t="s">
        <v>145</v>
      </c>
      <c r="G2720" s="133">
        <v>23848</v>
      </c>
      <c r="H2720" s="132">
        <v>1988</v>
      </c>
      <c r="I2720" s="134">
        <v>40725</v>
      </c>
      <c r="J2720" s="135"/>
    </row>
    <row r="2721" spans="1:10" ht="16.5" customHeight="1" x14ac:dyDescent="0.25">
      <c r="A2721" s="130" t="s">
        <v>9566</v>
      </c>
      <c r="B2721" s="131" t="str">
        <f t="shared" si="42"/>
        <v>06038 - Radiobiology Administration</v>
      </c>
      <c r="C2721" s="132" t="s">
        <v>3993</v>
      </c>
      <c r="D2721" s="132" t="s">
        <v>4235</v>
      </c>
      <c r="E2721" s="132" t="s">
        <v>4236</v>
      </c>
      <c r="F2721" s="132" t="s">
        <v>145</v>
      </c>
      <c r="G2721" s="133">
        <v>5372</v>
      </c>
      <c r="H2721" s="132">
        <v>1977</v>
      </c>
      <c r="I2721" s="134">
        <v>40725</v>
      </c>
      <c r="J2721" s="135"/>
    </row>
    <row r="2722" spans="1:10" ht="16.5" customHeight="1" x14ac:dyDescent="0.25">
      <c r="A2722" s="130" t="s">
        <v>9567</v>
      </c>
      <c r="B2722" s="131" t="str">
        <f t="shared" si="42"/>
        <v>06039 - Biology Growth Site</v>
      </c>
      <c r="C2722" s="132" t="s">
        <v>3993</v>
      </c>
      <c r="D2722" s="132" t="s">
        <v>4237</v>
      </c>
      <c r="E2722" s="132" t="s">
        <v>4238</v>
      </c>
      <c r="F2722" s="132" t="s">
        <v>145</v>
      </c>
      <c r="G2722" s="133">
        <v>1350</v>
      </c>
      <c r="H2722" s="132">
        <v>2002</v>
      </c>
      <c r="I2722" s="134">
        <v>40725</v>
      </c>
      <c r="J2722" s="135"/>
    </row>
    <row r="2723" spans="1:10" ht="16.5" customHeight="1" x14ac:dyDescent="0.25">
      <c r="A2723" s="130" t="s">
        <v>9568</v>
      </c>
      <c r="B2723" s="131" t="str">
        <f t="shared" si="42"/>
        <v>06040 - Atmospheric Sciences Mountain Meteorology Lab</v>
      </c>
      <c r="C2723" s="132" t="s">
        <v>3993</v>
      </c>
      <c r="D2723" s="132" t="s">
        <v>4239</v>
      </c>
      <c r="E2723" s="132" t="s">
        <v>4240</v>
      </c>
      <c r="F2723" s="132" t="s">
        <v>145</v>
      </c>
      <c r="G2723" s="133">
        <v>300</v>
      </c>
      <c r="H2723" s="132">
        <v>1987</v>
      </c>
      <c r="I2723" s="134">
        <v>40725</v>
      </c>
      <c r="J2723" s="135"/>
    </row>
    <row r="2724" spans="1:10" ht="16.5" customHeight="1" x14ac:dyDescent="0.25">
      <c r="A2724" s="130" t="s">
        <v>9569</v>
      </c>
      <c r="B2724" s="131" t="str">
        <f t="shared" si="42"/>
        <v>06041 - UURF Dr Ezekiel R and Edna Wattis Dumke Health Professions Building</v>
      </c>
      <c r="C2724" s="132" t="s">
        <v>3993</v>
      </c>
      <c r="D2724" s="132" t="s">
        <v>4241</v>
      </c>
      <c r="E2724" s="132" t="s">
        <v>4242</v>
      </c>
      <c r="F2724" s="132" t="s">
        <v>145</v>
      </c>
      <c r="G2724" s="133">
        <v>52000</v>
      </c>
      <c r="H2724" s="132">
        <v>1972</v>
      </c>
      <c r="I2724" s="134">
        <v>40725</v>
      </c>
      <c r="J2724" s="135"/>
    </row>
    <row r="2725" spans="1:10" ht="16.5" customHeight="1" x14ac:dyDescent="0.25">
      <c r="A2725" s="130" t="s">
        <v>9570</v>
      </c>
      <c r="B2725" s="131" t="str">
        <f t="shared" si="42"/>
        <v>06046 - UURF Building 859</v>
      </c>
      <c r="C2725" s="132" t="s">
        <v>3993</v>
      </c>
      <c r="D2725" s="132" t="s">
        <v>4243</v>
      </c>
      <c r="E2725" s="132" t="s">
        <v>4244</v>
      </c>
      <c r="F2725" s="132" t="s">
        <v>145</v>
      </c>
      <c r="G2725" s="133">
        <v>17832</v>
      </c>
      <c r="H2725" s="132">
        <v>1985</v>
      </c>
      <c r="I2725" s="134">
        <v>40725</v>
      </c>
      <c r="J2725" s="135"/>
    </row>
    <row r="2726" spans="1:10" ht="16.5" customHeight="1" x14ac:dyDescent="0.25">
      <c r="A2726" s="130" t="s">
        <v>9571</v>
      </c>
      <c r="B2726" s="131" t="str">
        <f t="shared" si="42"/>
        <v>06047 - UURF Biomed Research Building</v>
      </c>
      <c r="C2726" s="132" t="s">
        <v>3993</v>
      </c>
      <c r="D2726" s="132" t="s">
        <v>4245</v>
      </c>
      <c r="E2726" s="132" t="s">
        <v>4246</v>
      </c>
      <c r="F2726" s="132" t="s">
        <v>145</v>
      </c>
      <c r="G2726" s="133">
        <v>71296</v>
      </c>
      <c r="H2726" s="132">
        <v>1983</v>
      </c>
      <c r="I2726" s="134">
        <v>40725</v>
      </c>
      <c r="J2726" s="135"/>
    </row>
    <row r="2727" spans="1:10" ht="16.5" customHeight="1" x14ac:dyDescent="0.25">
      <c r="A2727" s="130" t="s">
        <v>9572</v>
      </c>
      <c r="B2727" s="131" t="str">
        <f t="shared" si="42"/>
        <v>06050 - 360 Wakara Way</v>
      </c>
      <c r="C2727" s="132" t="s">
        <v>3993</v>
      </c>
      <c r="D2727" s="132" t="s">
        <v>4247</v>
      </c>
      <c r="E2727" s="132" t="s">
        <v>4248</v>
      </c>
      <c r="F2727" s="132" t="s">
        <v>145</v>
      </c>
      <c r="G2727" s="133">
        <v>27933</v>
      </c>
      <c r="H2727" s="132">
        <v>1979</v>
      </c>
      <c r="I2727" s="134">
        <v>40724</v>
      </c>
      <c r="J2727" s="135"/>
    </row>
    <row r="2728" spans="1:10" ht="16.5" customHeight="1" x14ac:dyDescent="0.25">
      <c r="A2728" s="130" t="s">
        <v>9573</v>
      </c>
      <c r="B2728" s="131" t="str">
        <f t="shared" si="42"/>
        <v>06051 - UURF Building 865</v>
      </c>
      <c r="C2728" s="132" t="s">
        <v>3993</v>
      </c>
      <c r="D2728" s="132" t="s">
        <v>4249</v>
      </c>
      <c r="E2728" s="132" t="s">
        <v>4250</v>
      </c>
      <c r="F2728" s="132" t="s">
        <v>145</v>
      </c>
      <c r="G2728" s="133">
        <v>290320</v>
      </c>
      <c r="H2728" s="132">
        <v>1982</v>
      </c>
      <c r="I2728" s="134">
        <v>40725</v>
      </c>
      <c r="J2728" s="135"/>
    </row>
    <row r="2729" spans="1:10" ht="16.5" customHeight="1" x14ac:dyDescent="0.25">
      <c r="A2729" s="130" t="s">
        <v>9574</v>
      </c>
      <c r="B2729" s="131" t="str">
        <f t="shared" si="42"/>
        <v>06061 - 540 Arapeen</v>
      </c>
      <c r="C2729" s="132" t="s">
        <v>3993</v>
      </c>
      <c r="D2729" s="132" t="s">
        <v>4251</v>
      </c>
      <c r="E2729" s="132" t="s">
        <v>4252</v>
      </c>
      <c r="F2729" s="132" t="s">
        <v>145</v>
      </c>
      <c r="G2729" s="133">
        <v>37579</v>
      </c>
      <c r="H2729" s="132">
        <v>1980</v>
      </c>
      <c r="I2729" s="134">
        <v>40725</v>
      </c>
      <c r="J2729" s="135"/>
    </row>
    <row r="2730" spans="1:10" ht="16.5" customHeight="1" x14ac:dyDescent="0.25">
      <c r="A2730" s="130" t="s">
        <v>9575</v>
      </c>
      <c r="B2730" s="131" t="str">
        <f t="shared" si="42"/>
        <v>06065 - Edwin L &amp; Grace G Madsen Clinic</v>
      </c>
      <c r="C2730" s="132" t="s">
        <v>3993</v>
      </c>
      <c r="D2730" s="132" t="s">
        <v>4253</v>
      </c>
      <c r="E2730" s="132" t="s">
        <v>4254</v>
      </c>
      <c r="F2730" s="132" t="s">
        <v>145</v>
      </c>
      <c r="G2730" s="133">
        <v>38000</v>
      </c>
      <c r="H2730" s="132">
        <v>1950</v>
      </c>
      <c r="I2730" s="134">
        <v>40725</v>
      </c>
      <c r="J2730" s="135"/>
    </row>
    <row r="2731" spans="1:10" ht="16.5" customHeight="1" x14ac:dyDescent="0.25">
      <c r="A2731" s="130" t="s">
        <v>9576</v>
      </c>
      <c r="B2731" s="131" t="str">
        <f t="shared" si="42"/>
        <v>06067 - University Student Apartments Maintenance Office</v>
      </c>
      <c r="C2731" s="132" t="s">
        <v>3993</v>
      </c>
      <c r="D2731" s="132" t="s">
        <v>4255</v>
      </c>
      <c r="E2731" s="132" t="s">
        <v>4105</v>
      </c>
      <c r="F2731" s="132" t="s">
        <v>145</v>
      </c>
      <c r="G2731" s="133">
        <v>10500</v>
      </c>
      <c r="H2731" s="132">
        <v>1984</v>
      </c>
      <c r="I2731" s="134">
        <v>40725</v>
      </c>
      <c r="J2731" s="135"/>
    </row>
    <row r="2732" spans="1:10" ht="16.5" customHeight="1" x14ac:dyDescent="0.25">
      <c r="A2732" s="130" t="s">
        <v>9577</v>
      </c>
      <c r="B2732" s="131" t="str">
        <f t="shared" si="42"/>
        <v>06388 - Fort Douglas 601 Duplex</v>
      </c>
      <c r="C2732" s="132" t="s">
        <v>3993</v>
      </c>
      <c r="D2732" s="132" t="s">
        <v>4256</v>
      </c>
      <c r="E2732" s="132" t="s">
        <v>4257</v>
      </c>
      <c r="F2732" s="132" t="s">
        <v>145</v>
      </c>
      <c r="G2732" s="133">
        <v>9074</v>
      </c>
      <c r="H2732" s="132">
        <v>1950</v>
      </c>
      <c r="I2732" s="134">
        <v>40725</v>
      </c>
      <c r="J2732" s="135"/>
    </row>
    <row r="2733" spans="1:10" ht="16.5" customHeight="1" x14ac:dyDescent="0.25">
      <c r="A2733" s="130" t="s">
        <v>9578</v>
      </c>
      <c r="B2733" s="131" t="str">
        <f t="shared" si="42"/>
        <v>06389 - Fort Douglas 602 Duplex</v>
      </c>
      <c r="C2733" s="132" t="s">
        <v>3993</v>
      </c>
      <c r="D2733" s="132" t="s">
        <v>4258</v>
      </c>
      <c r="E2733" s="132" t="s">
        <v>4259</v>
      </c>
      <c r="F2733" s="132" t="s">
        <v>145</v>
      </c>
      <c r="G2733" s="133">
        <v>10790</v>
      </c>
      <c r="H2733" s="132">
        <v>1950</v>
      </c>
      <c r="I2733" s="134">
        <v>40725</v>
      </c>
      <c r="J2733" s="135"/>
    </row>
    <row r="2734" spans="1:10" ht="16.5" customHeight="1" x14ac:dyDescent="0.25">
      <c r="A2734" s="130" t="s">
        <v>9579</v>
      </c>
      <c r="B2734" s="131" t="str">
        <f t="shared" si="42"/>
        <v>06390 - The Black Cultural Center</v>
      </c>
      <c r="C2734" s="132" t="s">
        <v>3993</v>
      </c>
      <c r="D2734" s="132" t="s">
        <v>4260</v>
      </c>
      <c r="E2734" s="132" t="s">
        <v>4261</v>
      </c>
      <c r="F2734" s="132" t="s">
        <v>145</v>
      </c>
      <c r="G2734" s="133">
        <v>4936</v>
      </c>
      <c r="H2734" s="132">
        <v>1950</v>
      </c>
      <c r="I2734" s="134">
        <v>40725</v>
      </c>
      <c r="J2734" s="135"/>
    </row>
    <row r="2735" spans="1:10" ht="16.5" customHeight="1" x14ac:dyDescent="0.25">
      <c r="A2735" s="130" t="s">
        <v>9580</v>
      </c>
      <c r="B2735" s="131" t="str">
        <f t="shared" si="42"/>
        <v>06391 - Pierre Lassonde Entrepreneur Center</v>
      </c>
      <c r="C2735" s="132" t="s">
        <v>3993</v>
      </c>
      <c r="D2735" s="132" t="s">
        <v>4262</v>
      </c>
      <c r="E2735" s="132" t="s">
        <v>4263</v>
      </c>
      <c r="F2735" s="132" t="s">
        <v>145</v>
      </c>
      <c r="G2735" s="133">
        <v>7000</v>
      </c>
      <c r="H2735" s="132">
        <v>1950</v>
      </c>
      <c r="I2735" s="134">
        <v>40725</v>
      </c>
      <c r="J2735" s="135"/>
    </row>
    <row r="2736" spans="1:10" ht="16.5" customHeight="1" x14ac:dyDescent="0.25">
      <c r="A2736" s="130" t="s">
        <v>9581</v>
      </c>
      <c r="B2736" s="131" t="str">
        <f t="shared" si="42"/>
        <v>06392 - Environmental Health &amp; Safety</v>
      </c>
      <c r="C2736" s="132" t="s">
        <v>3993</v>
      </c>
      <c r="D2736" s="132" t="s">
        <v>4264</v>
      </c>
      <c r="E2736" s="132" t="s">
        <v>4265</v>
      </c>
      <c r="F2736" s="132" t="s">
        <v>145</v>
      </c>
      <c r="G2736" s="133">
        <v>14000</v>
      </c>
      <c r="H2736" s="132">
        <v>1950</v>
      </c>
      <c r="I2736" s="134">
        <v>40725</v>
      </c>
      <c r="J2736" s="135"/>
    </row>
    <row r="2737" spans="1:10" ht="16.5" customHeight="1" x14ac:dyDescent="0.25">
      <c r="A2737" s="130" t="s">
        <v>9582</v>
      </c>
      <c r="B2737" s="131" t="str">
        <f t="shared" si="42"/>
        <v>06393 - Fort Douglas Duplex</v>
      </c>
      <c r="C2737" s="132" t="s">
        <v>3993</v>
      </c>
      <c r="D2737" s="132" t="s">
        <v>4266</v>
      </c>
      <c r="E2737" s="132" t="s">
        <v>4267</v>
      </c>
      <c r="F2737" s="132" t="s">
        <v>145</v>
      </c>
      <c r="G2737" s="133">
        <v>6670</v>
      </c>
      <c r="H2737" s="132">
        <v>1950</v>
      </c>
      <c r="I2737" s="134">
        <v>40725</v>
      </c>
      <c r="J2737" s="135"/>
    </row>
    <row r="2738" spans="1:10" ht="16.5" customHeight="1" x14ac:dyDescent="0.25">
      <c r="A2738" s="130" t="s">
        <v>9583</v>
      </c>
      <c r="B2738" s="131" t="str">
        <f t="shared" si="42"/>
        <v>06394 - Emma Eccles Jones Fine Arts House</v>
      </c>
      <c r="C2738" s="132" t="s">
        <v>3993</v>
      </c>
      <c r="D2738" s="132" t="s">
        <v>4268</v>
      </c>
      <c r="E2738" s="132" t="s">
        <v>4269</v>
      </c>
      <c r="F2738" s="132" t="s">
        <v>145</v>
      </c>
      <c r="G2738" s="133">
        <v>12249</v>
      </c>
      <c r="H2738" s="132">
        <v>1950</v>
      </c>
      <c r="I2738" s="134">
        <v>40725</v>
      </c>
      <c r="J2738" s="135"/>
    </row>
    <row r="2739" spans="1:10" ht="16.5" customHeight="1" x14ac:dyDescent="0.25">
      <c r="A2739" s="130" t="s">
        <v>9584</v>
      </c>
      <c r="B2739" s="131" t="str">
        <f t="shared" si="42"/>
        <v>06395 - S J and Jesse Eccles Quinney House</v>
      </c>
      <c r="C2739" s="132" t="s">
        <v>3993</v>
      </c>
      <c r="D2739" s="132" t="s">
        <v>4270</v>
      </c>
      <c r="E2739" s="132" t="s">
        <v>4271</v>
      </c>
      <c r="F2739" s="132" t="s">
        <v>145</v>
      </c>
      <c r="G2739" s="133">
        <v>8166</v>
      </c>
      <c r="H2739" s="132">
        <v>1950</v>
      </c>
      <c r="I2739" s="134">
        <v>40725</v>
      </c>
      <c r="J2739" s="135"/>
    </row>
    <row r="2740" spans="1:10" ht="16.5" customHeight="1" x14ac:dyDescent="0.25">
      <c r="A2740" s="130" t="s">
        <v>9585</v>
      </c>
      <c r="B2740" s="131" t="str">
        <f t="shared" si="42"/>
        <v>06396 - First Security House</v>
      </c>
      <c r="C2740" s="132" t="s">
        <v>3993</v>
      </c>
      <c r="D2740" s="132" t="s">
        <v>4272</v>
      </c>
      <c r="E2740" s="132" t="s">
        <v>4273</v>
      </c>
      <c r="F2740" s="132" t="s">
        <v>145</v>
      </c>
      <c r="G2740" s="133">
        <v>8066</v>
      </c>
      <c r="H2740" s="132">
        <v>1950</v>
      </c>
      <c r="I2740" s="134">
        <v>40725</v>
      </c>
      <c r="J2740" s="135"/>
    </row>
    <row r="2741" spans="1:10" ht="16.5" customHeight="1" x14ac:dyDescent="0.25">
      <c r="A2741" s="130" t="s">
        <v>9586</v>
      </c>
      <c r="B2741" s="131" t="str">
        <f t="shared" si="42"/>
        <v>06397 - Poulson House</v>
      </c>
      <c r="C2741" s="132" t="s">
        <v>3993</v>
      </c>
      <c r="D2741" s="132" t="s">
        <v>4274</v>
      </c>
      <c r="E2741" s="132" t="s">
        <v>4275</v>
      </c>
      <c r="F2741" s="132" t="s">
        <v>145</v>
      </c>
      <c r="G2741" s="133">
        <v>7840</v>
      </c>
      <c r="H2741" s="132">
        <v>1950</v>
      </c>
      <c r="I2741" s="134">
        <v>40725</v>
      </c>
      <c r="J2741" s="135"/>
    </row>
    <row r="2742" spans="1:10" ht="16.5" customHeight="1" x14ac:dyDescent="0.25">
      <c r="A2742" s="130" t="s">
        <v>9587</v>
      </c>
      <c r="B2742" s="131" t="str">
        <f t="shared" si="42"/>
        <v>06398 - Kennecott House</v>
      </c>
      <c r="C2742" s="132" t="s">
        <v>3993</v>
      </c>
      <c r="D2742" s="132" t="s">
        <v>4276</v>
      </c>
      <c r="E2742" s="132" t="s">
        <v>4277</v>
      </c>
      <c r="F2742" s="132" t="s">
        <v>145</v>
      </c>
      <c r="G2742" s="133">
        <v>7860</v>
      </c>
      <c r="H2742" s="132">
        <v>1950</v>
      </c>
      <c r="I2742" s="134">
        <v>40725</v>
      </c>
      <c r="J2742" s="135"/>
    </row>
    <row r="2743" spans="1:10" ht="16.5" customHeight="1" x14ac:dyDescent="0.25">
      <c r="A2743" s="130" t="s">
        <v>9588</v>
      </c>
      <c r="B2743" s="131" t="str">
        <f t="shared" si="42"/>
        <v>06399 - O C Tanner Humanities House</v>
      </c>
      <c r="C2743" s="132" t="s">
        <v>3993</v>
      </c>
      <c r="D2743" s="132" t="s">
        <v>4278</v>
      </c>
      <c r="E2743" s="132" t="s">
        <v>4279</v>
      </c>
      <c r="F2743" s="132" t="s">
        <v>145</v>
      </c>
      <c r="G2743" s="133">
        <v>8010</v>
      </c>
      <c r="H2743" s="132">
        <v>1950</v>
      </c>
      <c r="I2743" s="134">
        <v>40725</v>
      </c>
      <c r="J2743" s="135"/>
    </row>
    <row r="2744" spans="1:10" ht="16.5" customHeight="1" x14ac:dyDescent="0.25">
      <c r="A2744" s="130" t="s">
        <v>9589</v>
      </c>
      <c r="B2744" s="131" t="str">
        <f t="shared" si="42"/>
        <v>06400 - Gary and Ann Crocker Science House</v>
      </c>
      <c r="C2744" s="132" t="s">
        <v>3993</v>
      </c>
      <c r="D2744" s="132" t="s">
        <v>4280</v>
      </c>
      <c r="E2744" s="132" t="s">
        <v>4281</v>
      </c>
      <c r="F2744" s="132" t="s">
        <v>145</v>
      </c>
      <c r="G2744" s="133">
        <v>8091</v>
      </c>
      <c r="H2744" s="132">
        <v>1950</v>
      </c>
      <c r="I2744" s="134">
        <v>40725</v>
      </c>
      <c r="J2744" s="135"/>
    </row>
    <row r="2745" spans="1:10" ht="16.5" customHeight="1" x14ac:dyDescent="0.25">
      <c r="A2745" s="130" t="s">
        <v>9590</v>
      </c>
      <c r="B2745" s="131" t="str">
        <f t="shared" si="42"/>
        <v>06401 - Lowell Bennion Service House</v>
      </c>
      <c r="C2745" s="132" t="s">
        <v>3993</v>
      </c>
      <c r="D2745" s="132" t="s">
        <v>4282</v>
      </c>
      <c r="E2745" s="132" t="s">
        <v>4283</v>
      </c>
      <c r="F2745" s="132" t="s">
        <v>145</v>
      </c>
      <c r="G2745" s="133">
        <v>12075</v>
      </c>
      <c r="H2745" s="132">
        <v>1950</v>
      </c>
      <c r="I2745" s="134">
        <v>40725</v>
      </c>
      <c r="J2745" s="135"/>
    </row>
    <row r="2746" spans="1:10" ht="16.5" customHeight="1" x14ac:dyDescent="0.25">
      <c r="A2746" s="130" t="s">
        <v>9591</v>
      </c>
      <c r="B2746" s="131" t="str">
        <f t="shared" si="42"/>
        <v>06402 - Fort Douglas 615 Duplex</v>
      </c>
      <c r="C2746" s="132" t="s">
        <v>3993</v>
      </c>
      <c r="D2746" s="132" t="s">
        <v>4284</v>
      </c>
      <c r="E2746" s="132" t="s">
        <v>4285</v>
      </c>
      <c r="F2746" s="132" t="s">
        <v>145</v>
      </c>
      <c r="G2746" s="133">
        <v>6780</v>
      </c>
      <c r="H2746" s="132">
        <v>1950</v>
      </c>
      <c r="I2746" s="134">
        <v>40725</v>
      </c>
      <c r="J2746" s="135"/>
    </row>
    <row r="2747" spans="1:10" ht="16.5" customHeight="1" x14ac:dyDescent="0.25">
      <c r="A2747" s="130" t="s">
        <v>9592</v>
      </c>
      <c r="B2747" s="131" t="str">
        <f t="shared" si="42"/>
        <v>06403 - Fort Douglas 616 Duplex</v>
      </c>
      <c r="C2747" s="132" t="s">
        <v>3993</v>
      </c>
      <c r="D2747" s="132" t="s">
        <v>4286</v>
      </c>
      <c r="E2747" s="132" t="s">
        <v>4287</v>
      </c>
      <c r="F2747" s="132" t="s">
        <v>145</v>
      </c>
      <c r="G2747" s="133">
        <v>8441</v>
      </c>
      <c r="H2747" s="132">
        <v>1950</v>
      </c>
      <c r="I2747" s="134">
        <v>40725</v>
      </c>
      <c r="J2747" s="135"/>
    </row>
    <row r="2748" spans="1:10" ht="16.5" customHeight="1" x14ac:dyDescent="0.25">
      <c r="A2748" s="130" t="s">
        <v>9593</v>
      </c>
      <c r="B2748" s="131" t="str">
        <f t="shared" si="42"/>
        <v>06404 - Fort Douglas Triplex</v>
      </c>
      <c r="C2748" s="132" t="s">
        <v>3993</v>
      </c>
      <c r="D2748" s="132" t="s">
        <v>4288</v>
      </c>
      <c r="E2748" s="132" t="s">
        <v>4289</v>
      </c>
      <c r="F2748" s="132" t="s">
        <v>145</v>
      </c>
      <c r="G2748" s="133">
        <v>8621</v>
      </c>
      <c r="H2748" s="132">
        <v>1950</v>
      </c>
      <c r="I2748" s="134">
        <v>40725</v>
      </c>
      <c r="J2748" s="135"/>
    </row>
    <row r="2749" spans="1:10" ht="16.5" customHeight="1" x14ac:dyDescent="0.25">
      <c r="A2749" s="130" t="s">
        <v>9594</v>
      </c>
      <c r="B2749" s="131" t="str">
        <f t="shared" si="42"/>
        <v>06405 - Fort Douglas Honors Center</v>
      </c>
      <c r="C2749" s="132" t="s">
        <v>3993</v>
      </c>
      <c r="D2749" s="132" t="s">
        <v>4290</v>
      </c>
      <c r="E2749" s="132" t="s">
        <v>4291</v>
      </c>
      <c r="F2749" s="132" t="s">
        <v>145</v>
      </c>
      <c r="G2749" s="133">
        <v>8532</v>
      </c>
      <c r="H2749" s="132">
        <v>1950</v>
      </c>
      <c r="I2749" s="134">
        <v>40725</v>
      </c>
      <c r="J2749" s="135"/>
    </row>
    <row r="2750" spans="1:10" ht="16.5" customHeight="1" x14ac:dyDescent="0.25">
      <c r="A2750" s="130" t="s">
        <v>9595</v>
      </c>
      <c r="B2750" s="131" t="str">
        <f t="shared" si="42"/>
        <v>06406 - Fort Douglas Commander's House</v>
      </c>
      <c r="C2750" s="132" t="s">
        <v>3993</v>
      </c>
      <c r="D2750" s="132" t="s">
        <v>4292</v>
      </c>
      <c r="E2750" s="132" t="s">
        <v>4293</v>
      </c>
      <c r="F2750" s="132" t="s">
        <v>145</v>
      </c>
      <c r="G2750" s="133">
        <v>9110</v>
      </c>
      <c r="H2750" s="132">
        <v>1950</v>
      </c>
      <c r="I2750" s="134">
        <v>40725</v>
      </c>
      <c r="J2750" s="135"/>
    </row>
    <row r="2751" spans="1:10" ht="16.5" customHeight="1" x14ac:dyDescent="0.25">
      <c r="A2751" s="130" t="s">
        <v>9596</v>
      </c>
      <c r="B2751" s="131" t="str">
        <f t="shared" si="42"/>
        <v>06407 - Fort Douglas 621 House</v>
      </c>
      <c r="C2751" s="132" t="s">
        <v>3993</v>
      </c>
      <c r="D2751" s="132" t="s">
        <v>4294</v>
      </c>
      <c r="E2751" s="132" t="s">
        <v>4295</v>
      </c>
      <c r="F2751" s="132" t="s">
        <v>145</v>
      </c>
      <c r="G2751" s="133">
        <v>3981</v>
      </c>
      <c r="H2751" s="132">
        <v>1950</v>
      </c>
      <c r="I2751" s="134">
        <v>40725</v>
      </c>
      <c r="J2751" s="135"/>
    </row>
    <row r="2752" spans="1:10" ht="16.5" customHeight="1" x14ac:dyDescent="0.25">
      <c r="A2752" s="130" t="s">
        <v>9597</v>
      </c>
      <c r="B2752" s="131" t="str">
        <f t="shared" si="42"/>
        <v>06408 - Fort Douglas American Indian Resource Center</v>
      </c>
      <c r="C2752" s="132" t="s">
        <v>3993</v>
      </c>
      <c r="D2752" s="132" t="s">
        <v>4296</v>
      </c>
      <c r="E2752" s="132" t="s">
        <v>4297</v>
      </c>
      <c r="F2752" s="132" t="s">
        <v>145</v>
      </c>
      <c r="G2752" s="133">
        <v>3981</v>
      </c>
      <c r="H2752" s="132">
        <v>1950</v>
      </c>
      <c r="I2752" s="134">
        <v>40725</v>
      </c>
      <c r="J2752" s="135"/>
    </row>
    <row r="2753" spans="1:10" ht="16.5" customHeight="1" x14ac:dyDescent="0.25">
      <c r="A2753" s="130" t="s">
        <v>9598</v>
      </c>
      <c r="B2753" s="131" t="str">
        <f t="shared" si="42"/>
        <v>06409 - Fort Douglas 623 House</v>
      </c>
      <c r="C2753" s="132" t="s">
        <v>3993</v>
      </c>
      <c r="D2753" s="132" t="s">
        <v>4298</v>
      </c>
      <c r="E2753" s="132" t="s">
        <v>4299</v>
      </c>
      <c r="F2753" s="132" t="s">
        <v>145</v>
      </c>
      <c r="G2753" s="133">
        <v>5239</v>
      </c>
      <c r="H2753" s="132">
        <v>1950</v>
      </c>
      <c r="I2753" s="134">
        <v>40725</v>
      </c>
      <c r="J2753" s="135"/>
    </row>
    <row r="2754" spans="1:10" ht="16.5" customHeight="1" x14ac:dyDescent="0.25">
      <c r="A2754" s="130" t="s">
        <v>9599</v>
      </c>
      <c r="B2754" s="131" t="str">
        <f t="shared" si="42"/>
        <v>06410 - Fort Douglas 624 House</v>
      </c>
      <c r="C2754" s="132" t="s">
        <v>3993</v>
      </c>
      <c r="D2754" s="132" t="s">
        <v>4300</v>
      </c>
      <c r="E2754" s="132" t="s">
        <v>4301</v>
      </c>
      <c r="F2754" s="132" t="s">
        <v>145</v>
      </c>
      <c r="G2754" s="133">
        <v>4019</v>
      </c>
      <c r="H2754" s="132">
        <v>1950</v>
      </c>
      <c r="I2754" s="134">
        <v>40725</v>
      </c>
      <c r="J2754" s="135"/>
    </row>
    <row r="2755" spans="1:10" ht="16.5" customHeight="1" x14ac:dyDescent="0.25">
      <c r="A2755" s="130" t="s">
        <v>9600</v>
      </c>
      <c r="B2755" s="131" t="str">
        <f t="shared" si="42"/>
        <v>06411 - Fort Douglas 625 House</v>
      </c>
      <c r="C2755" s="132" t="s">
        <v>3993</v>
      </c>
      <c r="D2755" s="132" t="s">
        <v>4302</v>
      </c>
      <c r="E2755" s="132" t="s">
        <v>4303</v>
      </c>
      <c r="F2755" s="132" t="s">
        <v>145</v>
      </c>
      <c r="G2755" s="133">
        <v>3981</v>
      </c>
      <c r="H2755" s="132">
        <v>1950</v>
      </c>
      <c r="I2755" s="134">
        <v>40725</v>
      </c>
      <c r="J2755" s="135"/>
    </row>
    <row r="2756" spans="1:10" ht="16.5" customHeight="1" x14ac:dyDescent="0.25">
      <c r="A2756" s="130" t="s">
        <v>9601</v>
      </c>
      <c r="B2756" s="131" t="str">
        <f t="shared" ref="B2756:B2819" si="43">_xlfn.CONCAT(A2756," - ",D2756)</f>
        <v>06413 - Fort Douglas 632 Museum</v>
      </c>
      <c r="C2756" s="132" t="s">
        <v>3993</v>
      </c>
      <c r="D2756" s="132" t="s">
        <v>4304</v>
      </c>
      <c r="E2756" s="132" t="s">
        <v>4305</v>
      </c>
      <c r="F2756" s="132" t="s">
        <v>145</v>
      </c>
      <c r="G2756" s="133">
        <v>8654</v>
      </c>
      <c r="H2756" s="132">
        <v>1950</v>
      </c>
      <c r="I2756" s="134">
        <v>40725</v>
      </c>
      <c r="J2756" s="135"/>
    </row>
    <row r="2757" spans="1:10" ht="16.5" customHeight="1" x14ac:dyDescent="0.25">
      <c r="A2757" s="130" t="s">
        <v>9602</v>
      </c>
      <c r="B2757" s="131" t="str">
        <f t="shared" si="43"/>
        <v>06414 - Fort Douglas PX</v>
      </c>
      <c r="C2757" s="132" t="s">
        <v>3993</v>
      </c>
      <c r="D2757" s="132" t="s">
        <v>4306</v>
      </c>
      <c r="E2757" s="132" t="s">
        <v>4307</v>
      </c>
      <c r="F2757" s="132" t="s">
        <v>145</v>
      </c>
      <c r="G2757" s="133">
        <v>11201</v>
      </c>
      <c r="H2757" s="132">
        <v>1950</v>
      </c>
      <c r="I2757" s="134">
        <v>40725</v>
      </c>
      <c r="J2757" s="135"/>
    </row>
    <row r="2758" spans="1:10" ht="16.5" customHeight="1" x14ac:dyDescent="0.25">
      <c r="A2758" s="130" t="s">
        <v>9603</v>
      </c>
      <c r="B2758" s="131" t="str">
        <f t="shared" si="43"/>
        <v>06419 - Fort Douglas Chapel</v>
      </c>
      <c r="C2758" s="132" t="s">
        <v>3993</v>
      </c>
      <c r="D2758" s="132" t="s">
        <v>4308</v>
      </c>
      <c r="E2758" s="132" t="s">
        <v>4309</v>
      </c>
      <c r="F2758" s="132" t="s">
        <v>145</v>
      </c>
      <c r="G2758" s="133">
        <v>2829</v>
      </c>
      <c r="H2758" s="132">
        <v>1950</v>
      </c>
      <c r="I2758" s="134">
        <v>40725</v>
      </c>
      <c r="J2758" s="135"/>
    </row>
    <row r="2759" spans="1:10" ht="16.5" customHeight="1" x14ac:dyDescent="0.25">
      <c r="A2759" s="130" t="s">
        <v>9604</v>
      </c>
      <c r="B2759" s="131" t="str">
        <f t="shared" si="43"/>
        <v>06420 - Fort Douglas Officers Club</v>
      </c>
      <c r="C2759" s="132" t="s">
        <v>3993</v>
      </c>
      <c r="D2759" s="132" t="s">
        <v>4310</v>
      </c>
      <c r="E2759" s="132" t="s">
        <v>4311</v>
      </c>
      <c r="F2759" s="132" t="s">
        <v>145</v>
      </c>
      <c r="G2759" s="133">
        <v>12153</v>
      </c>
      <c r="H2759" s="132">
        <v>1950</v>
      </c>
      <c r="I2759" s="134">
        <v>40725</v>
      </c>
      <c r="J2759" s="135"/>
    </row>
    <row r="2760" spans="1:10" ht="16.5" customHeight="1" x14ac:dyDescent="0.25">
      <c r="A2760" s="130" t="s">
        <v>9605</v>
      </c>
      <c r="B2760" s="131" t="str">
        <f t="shared" si="43"/>
        <v>06423 - Fort Douglas LEAP House</v>
      </c>
      <c r="C2760" s="132" t="s">
        <v>3993</v>
      </c>
      <c r="D2760" s="132" t="s">
        <v>4312</v>
      </c>
      <c r="E2760" s="132" t="s">
        <v>4313</v>
      </c>
      <c r="F2760" s="132" t="s">
        <v>145</v>
      </c>
      <c r="G2760" s="133">
        <v>2087</v>
      </c>
      <c r="H2760" s="132">
        <v>1950</v>
      </c>
      <c r="I2760" s="134">
        <v>40725</v>
      </c>
      <c r="J2760" s="135"/>
    </row>
    <row r="2761" spans="1:10" ht="16.5" customHeight="1" x14ac:dyDescent="0.25">
      <c r="A2761" s="130" t="s">
        <v>9606</v>
      </c>
      <c r="B2761" s="131" t="str">
        <f t="shared" si="43"/>
        <v>06424 - Fort Douglas 653 House</v>
      </c>
      <c r="C2761" s="132" t="s">
        <v>3993</v>
      </c>
      <c r="D2761" s="132" t="s">
        <v>4314</v>
      </c>
      <c r="E2761" s="132" t="s">
        <v>4315</v>
      </c>
      <c r="F2761" s="132" t="s">
        <v>145</v>
      </c>
      <c r="G2761" s="133">
        <v>2185</v>
      </c>
      <c r="H2761" s="132">
        <v>1950</v>
      </c>
      <c r="I2761" s="134">
        <v>40725</v>
      </c>
      <c r="J2761" s="135"/>
    </row>
    <row r="2762" spans="1:10" ht="16.5" customHeight="1" x14ac:dyDescent="0.25">
      <c r="A2762" s="130" t="s">
        <v>9607</v>
      </c>
      <c r="B2762" s="131" t="str">
        <f t="shared" si="43"/>
        <v>06426 - Fort Douglas 655 Museum</v>
      </c>
      <c r="C2762" s="132" t="s">
        <v>3993</v>
      </c>
      <c r="D2762" s="132" t="s">
        <v>4316</v>
      </c>
      <c r="E2762" s="132" t="s">
        <v>4317</v>
      </c>
      <c r="F2762" s="132" t="s">
        <v>145</v>
      </c>
      <c r="G2762" s="133">
        <v>1548</v>
      </c>
      <c r="H2762" s="132">
        <v>1950</v>
      </c>
      <c r="I2762" s="134">
        <v>40725</v>
      </c>
      <c r="J2762" s="135"/>
    </row>
    <row r="2763" spans="1:10" ht="16.5" customHeight="1" x14ac:dyDescent="0.25">
      <c r="A2763" s="130" t="s">
        <v>9608</v>
      </c>
      <c r="B2763" s="131" t="str">
        <f t="shared" si="43"/>
        <v>06427 - Fort Douglas 656 Duplex</v>
      </c>
      <c r="C2763" s="132" t="s">
        <v>3993</v>
      </c>
      <c r="D2763" s="132" t="s">
        <v>4318</v>
      </c>
      <c r="E2763" s="132" t="s">
        <v>4319</v>
      </c>
      <c r="F2763" s="132" t="s">
        <v>145</v>
      </c>
      <c r="G2763" s="133">
        <v>3424</v>
      </c>
      <c r="H2763" s="132">
        <v>1950</v>
      </c>
      <c r="I2763" s="134">
        <v>40725</v>
      </c>
      <c r="J2763" s="135"/>
    </row>
    <row r="2764" spans="1:10" ht="16.5" customHeight="1" x14ac:dyDescent="0.25">
      <c r="A2764" s="130" t="s">
        <v>9609</v>
      </c>
      <c r="B2764" s="131" t="str">
        <f t="shared" si="43"/>
        <v>06428 - Fort Douglas 657 Duplex</v>
      </c>
      <c r="C2764" s="132" t="s">
        <v>3993</v>
      </c>
      <c r="D2764" s="132" t="s">
        <v>4320</v>
      </c>
      <c r="E2764" s="132" t="s">
        <v>4321</v>
      </c>
      <c r="F2764" s="132" t="s">
        <v>145</v>
      </c>
      <c r="G2764" s="133">
        <v>4986</v>
      </c>
      <c r="H2764" s="132">
        <v>1950</v>
      </c>
      <c r="I2764" s="134">
        <v>40725</v>
      </c>
      <c r="J2764" s="135"/>
    </row>
    <row r="2765" spans="1:10" ht="16.5" customHeight="1" x14ac:dyDescent="0.25">
      <c r="A2765" s="130" t="s">
        <v>9610</v>
      </c>
      <c r="B2765" s="131" t="str">
        <f t="shared" si="43"/>
        <v>06429 - Fort Douglas 658 Duplex</v>
      </c>
      <c r="C2765" s="132" t="s">
        <v>3993</v>
      </c>
      <c r="D2765" s="132" t="s">
        <v>4322</v>
      </c>
      <c r="E2765" s="132" t="s">
        <v>4323</v>
      </c>
      <c r="F2765" s="132" t="s">
        <v>145</v>
      </c>
      <c r="G2765" s="133">
        <v>4021</v>
      </c>
      <c r="H2765" s="132">
        <v>1950</v>
      </c>
      <c r="I2765" s="134">
        <v>40725</v>
      </c>
      <c r="J2765" s="135"/>
    </row>
    <row r="2766" spans="1:10" ht="16.5" customHeight="1" x14ac:dyDescent="0.25">
      <c r="A2766" s="130" t="s">
        <v>9611</v>
      </c>
      <c r="B2766" s="131" t="str">
        <f t="shared" si="43"/>
        <v>06430 - Fort Douglas Public Safety</v>
      </c>
      <c r="C2766" s="132" t="s">
        <v>3993</v>
      </c>
      <c r="D2766" s="132" t="s">
        <v>4324</v>
      </c>
      <c r="E2766" s="132" t="s">
        <v>4325</v>
      </c>
      <c r="F2766" s="132" t="s">
        <v>145</v>
      </c>
      <c r="G2766" s="133">
        <v>1400</v>
      </c>
      <c r="H2766" s="132">
        <v>1950</v>
      </c>
      <c r="I2766" s="134">
        <v>40725</v>
      </c>
      <c r="J2766" s="135"/>
    </row>
    <row r="2767" spans="1:10" ht="16.5" customHeight="1" x14ac:dyDescent="0.25">
      <c r="A2767" s="130" t="s">
        <v>9612</v>
      </c>
      <c r="B2767" s="131" t="str">
        <f t="shared" si="43"/>
        <v>06431 - Fort Douglas 660 Duplex</v>
      </c>
      <c r="C2767" s="132" t="s">
        <v>3993</v>
      </c>
      <c r="D2767" s="132" t="s">
        <v>4326</v>
      </c>
      <c r="E2767" s="132" t="s">
        <v>4327</v>
      </c>
      <c r="F2767" s="132" t="s">
        <v>145</v>
      </c>
      <c r="G2767" s="133">
        <v>4077</v>
      </c>
      <c r="H2767" s="132">
        <v>1950</v>
      </c>
      <c r="I2767" s="134">
        <v>40725</v>
      </c>
      <c r="J2767" s="135"/>
    </row>
    <row r="2768" spans="1:10" ht="16.5" customHeight="1" x14ac:dyDescent="0.25">
      <c r="A2768" s="130" t="s">
        <v>9613</v>
      </c>
      <c r="B2768" s="131" t="str">
        <f t="shared" si="43"/>
        <v>06432 - Fort Douglas 661 House</v>
      </c>
      <c r="C2768" s="132" t="s">
        <v>3993</v>
      </c>
      <c r="D2768" s="132" t="s">
        <v>4328</v>
      </c>
      <c r="E2768" s="132" t="s">
        <v>4329</v>
      </c>
      <c r="F2768" s="132" t="s">
        <v>145</v>
      </c>
      <c r="G2768" s="133">
        <v>2463</v>
      </c>
      <c r="H2768" s="132">
        <v>1950</v>
      </c>
      <c r="I2768" s="134">
        <v>40725</v>
      </c>
      <c r="J2768" s="135"/>
    </row>
    <row r="2769" spans="1:10" ht="16.5" customHeight="1" x14ac:dyDescent="0.25">
      <c r="A2769" s="130" t="s">
        <v>9614</v>
      </c>
      <c r="B2769" s="131" t="str">
        <f t="shared" si="43"/>
        <v>06433 - Fort Douglas 662 House</v>
      </c>
      <c r="C2769" s="132" t="s">
        <v>3993</v>
      </c>
      <c r="D2769" s="132" t="s">
        <v>4330</v>
      </c>
      <c r="E2769" s="132" t="s">
        <v>4331</v>
      </c>
      <c r="F2769" s="132" t="s">
        <v>145</v>
      </c>
      <c r="G2769" s="133">
        <v>2434</v>
      </c>
      <c r="H2769" s="132">
        <v>1950</v>
      </c>
      <c r="I2769" s="134">
        <v>40725</v>
      </c>
      <c r="J2769" s="135"/>
    </row>
    <row r="2770" spans="1:10" ht="16.5" customHeight="1" x14ac:dyDescent="0.25">
      <c r="A2770" s="130" t="s">
        <v>9615</v>
      </c>
      <c r="B2770" s="131" t="str">
        <f t="shared" si="43"/>
        <v>06434 - Fort Douglas 663 House</v>
      </c>
      <c r="C2770" s="132" t="s">
        <v>3993</v>
      </c>
      <c r="D2770" s="132" t="s">
        <v>4332</v>
      </c>
      <c r="E2770" s="132" t="s">
        <v>4333</v>
      </c>
      <c r="F2770" s="132" t="s">
        <v>145</v>
      </c>
      <c r="G2770" s="133">
        <v>2434</v>
      </c>
      <c r="H2770" s="132">
        <v>1950</v>
      </c>
      <c r="I2770" s="134">
        <v>40725</v>
      </c>
      <c r="J2770" s="135"/>
    </row>
    <row r="2771" spans="1:10" ht="16.5" customHeight="1" x14ac:dyDescent="0.25">
      <c r="A2771" s="130" t="s">
        <v>9616</v>
      </c>
      <c r="B2771" s="131" t="str">
        <f t="shared" si="43"/>
        <v>06435 - Fort Douglas 664 Duplex</v>
      </c>
      <c r="C2771" s="132" t="s">
        <v>3993</v>
      </c>
      <c r="D2771" s="132" t="s">
        <v>4334</v>
      </c>
      <c r="E2771" s="132" t="s">
        <v>4335</v>
      </c>
      <c r="F2771" s="132" t="s">
        <v>145</v>
      </c>
      <c r="G2771" s="133">
        <v>4025</v>
      </c>
      <c r="H2771" s="132">
        <v>1950</v>
      </c>
      <c r="I2771" s="134">
        <v>40725</v>
      </c>
      <c r="J2771" s="135"/>
    </row>
    <row r="2772" spans="1:10" ht="16.5" customHeight="1" x14ac:dyDescent="0.25">
      <c r="A2772" s="130" t="s">
        <v>9617</v>
      </c>
      <c r="B2772" s="131" t="str">
        <f t="shared" si="43"/>
        <v>06436 - Fort Douglas 665 Duplex</v>
      </c>
      <c r="C2772" s="132" t="s">
        <v>3993</v>
      </c>
      <c r="D2772" s="132" t="s">
        <v>4336</v>
      </c>
      <c r="E2772" s="132" t="s">
        <v>4337</v>
      </c>
      <c r="F2772" s="132" t="s">
        <v>145</v>
      </c>
      <c r="G2772" s="133">
        <v>4007</v>
      </c>
      <c r="H2772" s="132">
        <v>1950</v>
      </c>
      <c r="I2772" s="134">
        <v>40725</v>
      </c>
      <c r="J2772" s="135"/>
    </row>
    <row r="2773" spans="1:10" ht="16.5" customHeight="1" x14ac:dyDescent="0.25">
      <c r="A2773" s="130" t="s">
        <v>9618</v>
      </c>
      <c r="B2773" s="131" t="str">
        <f t="shared" si="43"/>
        <v>06437 - Fort Douglas 666 Duplex</v>
      </c>
      <c r="C2773" s="132" t="s">
        <v>3993</v>
      </c>
      <c r="D2773" s="132" t="s">
        <v>4338</v>
      </c>
      <c r="E2773" s="132" t="s">
        <v>4339</v>
      </c>
      <c r="F2773" s="132" t="s">
        <v>145</v>
      </c>
      <c r="G2773" s="133">
        <v>4335</v>
      </c>
      <c r="H2773" s="132">
        <v>1950</v>
      </c>
      <c r="I2773" s="134">
        <v>40725</v>
      </c>
      <c r="J2773" s="135"/>
    </row>
    <row r="2774" spans="1:10" ht="16.5" customHeight="1" x14ac:dyDescent="0.25">
      <c r="A2774" s="130" t="s">
        <v>9619</v>
      </c>
      <c r="B2774" s="131" t="str">
        <f t="shared" si="43"/>
        <v>06449 - Fort Douglas Therapeutic Recreation and Independent Lifestyles</v>
      </c>
      <c r="C2774" s="132" t="s">
        <v>3993</v>
      </c>
      <c r="D2774" s="132" t="s">
        <v>4340</v>
      </c>
      <c r="E2774" s="132" t="s">
        <v>4341</v>
      </c>
      <c r="F2774" s="132" t="s">
        <v>145</v>
      </c>
      <c r="G2774" s="133">
        <v>1872</v>
      </c>
      <c r="H2774" s="132">
        <v>1950</v>
      </c>
      <c r="I2774" s="134">
        <v>40725</v>
      </c>
      <c r="J2774" s="135"/>
    </row>
    <row r="2775" spans="1:10" ht="16.5" customHeight="1" x14ac:dyDescent="0.25">
      <c r="A2775" s="130" t="s">
        <v>9620</v>
      </c>
      <c r="B2775" s="131" t="str">
        <f t="shared" si="43"/>
        <v>06452 - Fort Douglas Bandstand</v>
      </c>
      <c r="C2775" s="132" t="s">
        <v>3993</v>
      </c>
      <c r="D2775" s="132" t="s">
        <v>4342</v>
      </c>
      <c r="E2775" s="132" t="s">
        <v>4343</v>
      </c>
      <c r="F2775" s="132" t="s">
        <v>145</v>
      </c>
      <c r="G2775" s="133">
        <v>550</v>
      </c>
      <c r="H2775" s="132">
        <v>2001</v>
      </c>
      <c r="I2775" s="134">
        <v>40725</v>
      </c>
      <c r="J2775" s="135"/>
    </row>
    <row r="2776" spans="1:10" ht="16.5" customHeight="1" x14ac:dyDescent="0.25">
      <c r="A2776" s="130" t="s">
        <v>9621</v>
      </c>
      <c r="B2776" s="131" t="str">
        <f t="shared" si="43"/>
        <v>06453 - Fort Douglas 631 Museum</v>
      </c>
      <c r="C2776" s="132" t="s">
        <v>3993</v>
      </c>
      <c r="D2776" s="132" t="s">
        <v>4344</v>
      </c>
      <c r="E2776" s="132" t="s">
        <v>4345</v>
      </c>
      <c r="F2776" s="132" t="s">
        <v>145</v>
      </c>
      <c r="G2776" s="133">
        <v>15060</v>
      </c>
      <c r="H2776" s="132">
        <v>1950</v>
      </c>
      <c r="I2776" s="134">
        <v>40725</v>
      </c>
      <c r="J2776" s="135"/>
    </row>
    <row r="2777" spans="1:10" ht="16.5" customHeight="1" x14ac:dyDescent="0.25">
      <c r="A2777" s="130" t="s">
        <v>9622</v>
      </c>
      <c r="B2777" s="131" t="str">
        <f t="shared" si="43"/>
        <v>06455 - Fort Douglas R.R.</v>
      </c>
      <c r="C2777" s="132" t="s">
        <v>3993</v>
      </c>
      <c r="D2777" s="132" t="s">
        <v>4346</v>
      </c>
      <c r="E2777" s="132" t="s">
        <v>4347</v>
      </c>
      <c r="F2777" s="132" t="s">
        <v>145</v>
      </c>
      <c r="G2777" s="133">
        <v>609</v>
      </c>
      <c r="H2777" s="132">
        <v>1981</v>
      </c>
      <c r="I2777" s="134">
        <v>40725</v>
      </c>
      <c r="J2777" s="135"/>
    </row>
    <row r="2778" spans="1:10" ht="16.5" customHeight="1" x14ac:dyDescent="0.25">
      <c r="A2778" s="130" t="s">
        <v>9623</v>
      </c>
      <c r="B2778" s="131" t="str">
        <f t="shared" si="43"/>
        <v>06473 - Richard K Hemingway Orangerie</v>
      </c>
      <c r="C2778" s="132" t="s">
        <v>3993</v>
      </c>
      <c r="D2778" s="132" t="s">
        <v>4348</v>
      </c>
      <c r="E2778" s="132" t="s">
        <v>4349</v>
      </c>
      <c r="F2778" s="132" t="s">
        <v>145</v>
      </c>
      <c r="G2778" s="133">
        <v>5000</v>
      </c>
      <c r="H2778" s="132">
        <v>2001</v>
      </c>
      <c r="I2778" s="134">
        <v>40725</v>
      </c>
      <c r="J2778" s="135"/>
    </row>
    <row r="2779" spans="1:10" ht="16.5" customHeight="1" x14ac:dyDescent="0.25">
      <c r="A2779" s="130" t="s">
        <v>9624</v>
      </c>
      <c r="B2779" s="131" t="str">
        <f t="shared" si="43"/>
        <v>06623 - Fort Douglas 617 Duplex</v>
      </c>
      <c r="C2779" s="132" t="s">
        <v>3993</v>
      </c>
      <c r="D2779" s="132" t="s">
        <v>4350</v>
      </c>
      <c r="E2779" s="132" t="s">
        <v>4351</v>
      </c>
      <c r="F2779" s="132" t="s">
        <v>145</v>
      </c>
      <c r="G2779" s="133">
        <v>8441</v>
      </c>
      <c r="H2779" s="132">
        <v>1950</v>
      </c>
      <c r="I2779" s="134">
        <v>40725</v>
      </c>
      <c r="J2779" s="135"/>
    </row>
    <row r="2780" spans="1:10" ht="16.5" customHeight="1" x14ac:dyDescent="0.25">
      <c r="A2780" s="130" t="s">
        <v>9625</v>
      </c>
      <c r="B2780" s="131" t="str">
        <f t="shared" si="43"/>
        <v>07071 - Storage Bldg 214</v>
      </c>
      <c r="C2780" s="132" t="s">
        <v>3993</v>
      </c>
      <c r="D2780" s="132" t="s">
        <v>4352</v>
      </c>
      <c r="E2780" s="132" t="s">
        <v>4353</v>
      </c>
      <c r="F2780" s="132" t="s">
        <v>145</v>
      </c>
      <c r="G2780" s="133">
        <v>200</v>
      </c>
      <c r="H2780" s="132">
        <v>1956</v>
      </c>
      <c r="I2780" s="134">
        <v>40725</v>
      </c>
      <c r="J2780" s="135"/>
    </row>
    <row r="2781" spans="1:10" ht="16.5" customHeight="1" x14ac:dyDescent="0.25">
      <c r="A2781" s="130" t="s">
        <v>9626</v>
      </c>
      <c r="B2781" s="131" t="str">
        <f t="shared" si="43"/>
        <v>07073 - Clinical Neurosciences Building</v>
      </c>
      <c r="C2781" s="132" t="s">
        <v>3993</v>
      </c>
      <c r="D2781" s="132" t="s">
        <v>4354</v>
      </c>
      <c r="E2781" s="132" t="s">
        <v>4355</v>
      </c>
      <c r="F2781" s="132" t="s">
        <v>145</v>
      </c>
      <c r="G2781" s="133">
        <v>83710</v>
      </c>
      <c r="H2781" s="132">
        <v>1993</v>
      </c>
      <c r="I2781" s="134">
        <v>40725</v>
      </c>
      <c r="J2781" s="135"/>
    </row>
    <row r="2782" spans="1:10" ht="16.5" customHeight="1" x14ac:dyDescent="0.25">
      <c r="A2782" s="130" t="s">
        <v>9627</v>
      </c>
      <c r="B2782" s="131" t="str">
        <f t="shared" si="43"/>
        <v>07075 - Regulated Waste Management Facility</v>
      </c>
      <c r="C2782" s="132" t="s">
        <v>3993</v>
      </c>
      <c r="D2782" s="132" t="s">
        <v>4356</v>
      </c>
      <c r="E2782" s="132" t="s">
        <v>4357</v>
      </c>
      <c r="F2782" s="132" t="s">
        <v>145</v>
      </c>
      <c r="G2782" s="133">
        <v>7588</v>
      </c>
      <c r="H2782" s="132">
        <v>1991</v>
      </c>
      <c r="I2782" s="134">
        <v>40725</v>
      </c>
      <c r="J2782" s="135"/>
    </row>
    <row r="2783" spans="1:10" ht="16.5" customHeight="1" x14ac:dyDescent="0.25">
      <c r="A2783" s="130" t="s">
        <v>9628</v>
      </c>
      <c r="B2783" s="131" t="str">
        <f t="shared" si="43"/>
        <v>07134 - Dolores Dore Eccles Broadcast Center</v>
      </c>
      <c r="C2783" s="132" t="s">
        <v>3993</v>
      </c>
      <c r="D2783" s="132" t="s">
        <v>4358</v>
      </c>
      <c r="E2783" s="132" t="s">
        <v>4359</v>
      </c>
      <c r="F2783" s="132" t="s">
        <v>145</v>
      </c>
      <c r="G2783" s="133">
        <v>106454</v>
      </c>
      <c r="H2783" s="132">
        <v>1993</v>
      </c>
      <c r="I2783" s="134">
        <v>40725</v>
      </c>
      <c r="J2783" s="135"/>
    </row>
    <row r="2784" spans="1:10" ht="16.5" customHeight="1" x14ac:dyDescent="0.25">
      <c r="A2784" s="130" t="s">
        <v>9629</v>
      </c>
      <c r="B2784" s="131" t="str">
        <f t="shared" si="43"/>
        <v>07205 - Language &amp; Communication Building</v>
      </c>
      <c r="C2784" s="132" t="s">
        <v>3993</v>
      </c>
      <c r="D2784" s="132" t="s">
        <v>4360</v>
      </c>
      <c r="E2784" s="132" t="s">
        <v>4361</v>
      </c>
      <c r="F2784" s="132" t="s">
        <v>145</v>
      </c>
      <c r="G2784" s="133">
        <v>100732</v>
      </c>
      <c r="H2784" s="132">
        <v>1993</v>
      </c>
      <c r="I2784" s="134">
        <v>40725</v>
      </c>
      <c r="J2784" s="135"/>
    </row>
    <row r="2785" spans="1:10" ht="16.5" customHeight="1" x14ac:dyDescent="0.25">
      <c r="A2785" s="130" t="s">
        <v>9630</v>
      </c>
      <c r="B2785" s="131" t="str">
        <f t="shared" si="43"/>
        <v>07423 - Biomedical Polymers Research Bldg</v>
      </c>
      <c r="C2785" s="132" t="s">
        <v>3993</v>
      </c>
      <c r="D2785" s="132" t="s">
        <v>4362</v>
      </c>
      <c r="E2785" s="132" t="s">
        <v>4363</v>
      </c>
      <c r="F2785" s="132" t="s">
        <v>145</v>
      </c>
      <c r="G2785" s="133">
        <v>130159</v>
      </c>
      <c r="H2785" s="132">
        <v>1994</v>
      </c>
      <c r="I2785" s="134">
        <v>40725</v>
      </c>
      <c r="J2785" s="135"/>
    </row>
    <row r="2786" spans="1:10" ht="16.5" customHeight="1" x14ac:dyDescent="0.25">
      <c r="A2786" s="130" t="s">
        <v>9631</v>
      </c>
      <c r="B2786" s="131" t="str">
        <f t="shared" si="43"/>
        <v>07428 - Walter P Cottam Visitors Center</v>
      </c>
      <c r="C2786" s="132" t="s">
        <v>3993</v>
      </c>
      <c r="D2786" s="132" t="s">
        <v>4364</v>
      </c>
      <c r="E2786" s="132" t="s">
        <v>4365</v>
      </c>
      <c r="F2786" s="132" t="s">
        <v>145</v>
      </c>
      <c r="G2786" s="133">
        <v>16084</v>
      </c>
      <c r="H2786" s="132">
        <v>1994</v>
      </c>
      <c r="I2786" s="134">
        <v>40725</v>
      </c>
      <c r="J2786" s="135"/>
    </row>
    <row r="2787" spans="1:10" ht="16.5" customHeight="1" x14ac:dyDescent="0.25">
      <c r="A2787" s="130" t="s">
        <v>9632</v>
      </c>
      <c r="B2787" s="131" t="str">
        <f t="shared" si="43"/>
        <v>08167 - Spence Eccles Field House</v>
      </c>
      <c r="C2787" s="132" t="s">
        <v>3993</v>
      </c>
      <c r="D2787" s="132" t="s">
        <v>4366</v>
      </c>
      <c r="E2787" s="132" t="s">
        <v>4367</v>
      </c>
      <c r="F2787" s="132" t="s">
        <v>145</v>
      </c>
      <c r="G2787" s="133">
        <v>76655</v>
      </c>
      <c r="H2787" s="132">
        <v>2004</v>
      </c>
      <c r="I2787" s="134">
        <v>40725</v>
      </c>
      <c r="J2787" s="135"/>
    </row>
    <row r="2788" spans="1:10" ht="16.5" customHeight="1" x14ac:dyDescent="0.25">
      <c r="A2788" s="130" t="s">
        <v>9633</v>
      </c>
      <c r="B2788" s="131" t="str">
        <f t="shared" si="43"/>
        <v>08168 - Pressure Station #2 (Dumke 535)</v>
      </c>
      <c r="C2788" s="132" t="s">
        <v>3993</v>
      </c>
      <c r="D2788" s="132" t="s">
        <v>4368</v>
      </c>
      <c r="E2788" s="132" t="s">
        <v>4369</v>
      </c>
      <c r="F2788" s="132" t="s">
        <v>145</v>
      </c>
      <c r="G2788" s="133">
        <v>120</v>
      </c>
      <c r="H2788" s="132">
        <v>1996</v>
      </c>
      <c r="I2788" s="134">
        <v>40725</v>
      </c>
      <c r="J2788" s="135"/>
    </row>
    <row r="2789" spans="1:10" ht="16.5" customHeight="1" x14ac:dyDescent="0.25">
      <c r="A2789" s="130" t="s">
        <v>9634</v>
      </c>
      <c r="B2789" s="131" t="str">
        <f t="shared" si="43"/>
        <v>08169 - Pressure Station #1 (EE Jones)</v>
      </c>
      <c r="C2789" s="132" t="s">
        <v>3993</v>
      </c>
      <c r="D2789" s="132" t="s">
        <v>4370</v>
      </c>
      <c r="E2789" s="132" t="s">
        <v>4371</v>
      </c>
      <c r="F2789" s="132" t="s">
        <v>145</v>
      </c>
      <c r="G2789" s="133">
        <v>120</v>
      </c>
      <c r="H2789" s="132">
        <v>1996</v>
      </c>
      <c r="I2789" s="134">
        <v>40725</v>
      </c>
      <c r="J2789" s="135"/>
    </row>
    <row r="2790" spans="1:10" ht="16.5" customHeight="1" x14ac:dyDescent="0.25">
      <c r="A2790" s="130" t="s">
        <v>9635</v>
      </c>
      <c r="B2790" s="131" t="str">
        <f t="shared" si="43"/>
        <v>08189 - UURF Imaging and Neuroscience Center</v>
      </c>
      <c r="C2790" s="132" t="s">
        <v>3993</v>
      </c>
      <c r="D2790" s="132" t="s">
        <v>4372</v>
      </c>
      <c r="E2790" s="132" t="s">
        <v>4373</v>
      </c>
      <c r="F2790" s="132" t="s">
        <v>145</v>
      </c>
      <c r="G2790" s="133">
        <v>104600</v>
      </c>
      <c r="H2790" s="132">
        <v>1980</v>
      </c>
      <c r="I2790" s="134">
        <v>40725</v>
      </c>
      <c r="J2790" s="135"/>
    </row>
    <row r="2791" spans="1:10" ht="16.5" customHeight="1" x14ac:dyDescent="0.25">
      <c r="A2791" s="130" t="s">
        <v>9636</v>
      </c>
      <c r="B2791" s="131" t="str">
        <f t="shared" si="43"/>
        <v>08364 - Intermountain Network Scientific CC</v>
      </c>
      <c r="C2791" s="132" t="s">
        <v>3993</v>
      </c>
      <c r="D2791" s="132" t="s">
        <v>4374</v>
      </c>
      <c r="E2791" s="132" t="s">
        <v>4375</v>
      </c>
      <c r="F2791" s="132" t="s">
        <v>145</v>
      </c>
      <c r="G2791" s="133">
        <v>74000</v>
      </c>
      <c r="H2791" s="132">
        <v>1996</v>
      </c>
      <c r="I2791" s="134">
        <v>40725</v>
      </c>
      <c r="J2791" s="135"/>
    </row>
    <row r="2792" spans="1:10" ht="16.5" customHeight="1" x14ac:dyDescent="0.25">
      <c r="A2792" s="130" t="s">
        <v>9637</v>
      </c>
      <c r="B2792" s="131" t="str">
        <f t="shared" si="43"/>
        <v>08423 - The Eccles House, Main Residence</v>
      </c>
      <c r="C2792" s="132" t="s">
        <v>3993</v>
      </c>
      <c r="D2792" s="132" t="s">
        <v>4376</v>
      </c>
      <c r="E2792" s="132" t="s">
        <v>4377</v>
      </c>
      <c r="F2792" s="132" t="s">
        <v>145</v>
      </c>
      <c r="G2792" s="133">
        <v>9717</v>
      </c>
      <c r="H2792" s="132">
        <v>1964</v>
      </c>
      <c r="I2792" s="134">
        <v>40725</v>
      </c>
      <c r="J2792" s="135"/>
    </row>
    <row r="2793" spans="1:10" ht="16.5" customHeight="1" x14ac:dyDescent="0.25">
      <c r="A2793" s="130" t="s">
        <v>9638</v>
      </c>
      <c r="B2793" s="131" t="str">
        <f t="shared" si="43"/>
        <v>08424 - The Eccles House, Garage</v>
      </c>
      <c r="C2793" s="132" t="s">
        <v>3993</v>
      </c>
      <c r="D2793" s="132" t="s">
        <v>4378</v>
      </c>
      <c r="E2793" s="132" t="s">
        <v>4377</v>
      </c>
      <c r="F2793" s="132" t="s">
        <v>145</v>
      </c>
      <c r="G2793" s="133">
        <v>540</v>
      </c>
      <c r="H2793" s="132">
        <v>1962</v>
      </c>
      <c r="I2793" s="134">
        <v>40725</v>
      </c>
      <c r="J2793" s="135"/>
    </row>
    <row r="2794" spans="1:10" ht="16.5" customHeight="1" x14ac:dyDescent="0.25">
      <c r="A2794" s="130" t="s">
        <v>9639</v>
      </c>
      <c r="B2794" s="131" t="str">
        <f t="shared" si="43"/>
        <v>08425 - UURF Building 856</v>
      </c>
      <c r="C2794" s="132" t="s">
        <v>3993</v>
      </c>
      <c r="D2794" s="132" t="s">
        <v>4379</v>
      </c>
      <c r="E2794" s="132" t="s">
        <v>4380</v>
      </c>
      <c r="F2794" s="132" t="s">
        <v>145</v>
      </c>
      <c r="G2794" s="133">
        <v>42317</v>
      </c>
      <c r="H2794" s="132">
        <v>1996</v>
      </c>
      <c r="I2794" s="134">
        <v>40725</v>
      </c>
      <c r="J2794" s="135"/>
    </row>
    <row r="2795" spans="1:10" ht="16.5" customHeight="1" x14ac:dyDescent="0.25">
      <c r="A2795" s="130" t="s">
        <v>9640</v>
      </c>
      <c r="B2795" s="131" t="str">
        <f t="shared" si="43"/>
        <v>08426 - 400 Wakara (Idaho Tech)</v>
      </c>
      <c r="C2795" s="132" t="s">
        <v>3993</v>
      </c>
      <c r="D2795" s="132" t="s">
        <v>4381</v>
      </c>
      <c r="E2795" s="132" t="s">
        <v>4382</v>
      </c>
      <c r="F2795" s="132" t="s">
        <v>145</v>
      </c>
      <c r="G2795" s="133">
        <v>44400</v>
      </c>
      <c r="H2795" s="132">
        <v>1975</v>
      </c>
      <c r="I2795" s="134">
        <v>44901</v>
      </c>
      <c r="J2795" s="135"/>
    </row>
    <row r="2796" spans="1:10" ht="16.5" customHeight="1" x14ac:dyDescent="0.25">
      <c r="A2796" s="130" t="s">
        <v>9641</v>
      </c>
      <c r="B2796" s="131" t="str">
        <f t="shared" si="43"/>
        <v>08652 - UUHN Greenwood Center</v>
      </c>
      <c r="C2796" s="132" t="s">
        <v>3993</v>
      </c>
      <c r="D2796" s="132" t="s">
        <v>4383</v>
      </c>
      <c r="E2796" s="132" t="s">
        <v>4384</v>
      </c>
      <c r="F2796" s="132" t="s">
        <v>504</v>
      </c>
      <c r="G2796" s="133">
        <v>46974</v>
      </c>
      <c r="H2796" s="132">
        <v>1976</v>
      </c>
      <c r="I2796" s="134">
        <v>40725</v>
      </c>
      <c r="J2796" s="135"/>
    </row>
    <row r="2797" spans="1:10" ht="16.5" customHeight="1" x14ac:dyDescent="0.25">
      <c r="A2797" s="130" t="s">
        <v>9642</v>
      </c>
      <c r="B2797" s="131" t="str">
        <f t="shared" si="43"/>
        <v>08653 - UUHN Parkway Center</v>
      </c>
      <c r="C2797" s="132" t="s">
        <v>3993</v>
      </c>
      <c r="D2797" s="132" t="s">
        <v>4385</v>
      </c>
      <c r="E2797" s="132" t="s">
        <v>4386</v>
      </c>
      <c r="F2797" s="132" t="s">
        <v>298</v>
      </c>
      <c r="G2797" s="133">
        <v>25741</v>
      </c>
      <c r="H2797" s="132">
        <v>1989</v>
      </c>
      <c r="I2797" s="134">
        <v>40725</v>
      </c>
      <c r="J2797" s="135"/>
    </row>
    <row r="2798" spans="1:10" ht="16.5" customHeight="1" x14ac:dyDescent="0.25">
      <c r="A2798" s="130" t="s">
        <v>9643</v>
      </c>
      <c r="B2798" s="131" t="str">
        <f t="shared" si="43"/>
        <v>08654 - UUHN Westridge Center</v>
      </c>
      <c r="C2798" s="132" t="s">
        <v>3993</v>
      </c>
      <c r="D2798" s="132" t="s">
        <v>4387</v>
      </c>
      <c r="E2798" s="132" t="s">
        <v>4388</v>
      </c>
      <c r="F2798" s="132" t="s">
        <v>280</v>
      </c>
      <c r="G2798" s="133">
        <v>23888</v>
      </c>
      <c r="H2798" s="132">
        <v>1988</v>
      </c>
      <c r="I2798" s="134">
        <v>40725</v>
      </c>
      <c r="J2798" s="135"/>
    </row>
    <row r="2799" spans="1:10" ht="16.5" customHeight="1" x14ac:dyDescent="0.25">
      <c r="A2799" s="130" t="s">
        <v>9644</v>
      </c>
      <c r="B2799" s="131" t="str">
        <f t="shared" si="43"/>
        <v>08655 - UUHN Redwood Center</v>
      </c>
      <c r="C2799" s="132" t="s">
        <v>3993</v>
      </c>
      <c r="D2799" s="132" t="s">
        <v>4389</v>
      </c>
      <c r="E2799" s="132" t="s">
        <v>4390</v>
      </c>
      <c r="F2799" s="132" t="s">
        <v>145</v>
      </c>
      <c r="G2799" s="133">
        <v>55379</v>
      </c>
      <c r="H2799" s="132">
        <v>1985</v>
      </c>
      <c r="I2799" s="134">
        <v>40725</v>
      </c>
      <c r="J2799" s="135"/>
    </row>
    <row r="2800" spans="1:10" ht="16.5" customHeight="1" x14ac:dyDescent="0.25">
      <c r="A2800" s="130" t="s">
        <v>9645</v>
      </c>
      <c r="B2800" s="131" t="str">
        <f t="shared" si="43"/>
        <v>08659 - Aline Wilmot Skaggs Biology Building</v>
      </c>
      <c r="C2800" s="132" t="s">
        <v>3993</v>
      </c>
      <c r="D2800" s="132" t="s">
        <v>4391</v>
      </c>
      <c r="E2800" s="132" t="s">
        <v>4392</v>
      </c>
      <c r="F2800" s="132" t="s">
        <v>145</v>
      </c>
      <c r="G2800" s="133">
        <v>105176</v>
      </c>
      <c r="H2800" s="132">
        <v>1998</v>
      </c>
      <c r="I2800" s="134">
        <v>40725</v>
      </c>
      <c r="J2800" s="135"/>
    </row>
    <row r="2801" spans="1:10" ht="16.5" customHeight="1" x14ac:dyDescent="0.25">
      <c r="A2801" s="130" t="s">
        <v>9646</v>
      </c>
      <c r="B2801" s="131" t="str">
        <f t="shared" si="43"/>
        <v>08660 - Dumke Gymnastics Center</v>
      </c>
      <c r="C2801" s="132" t="s">
        <v>3993</v>
      </c>
      <c r="D2801" s="132" t="s">
        <v>4393</v>
      </c>
      <c r="E2801" s="132" t="s">
        <v>4394</v>
      </c>
      <c r="F2801" s="132" t="s">
        <v>145</v>
      </c>
      <c r="G2801" s="133">
        <v>17616</v>
      </c>
      <c r="H2801" s="132">
        <v>1998</v>
      </c>
      <c r="I2801" s="134">
        <v>40725</v>
      </c>
      <c r="J2801" s="135"/>
    </row>
    <row r="2802" spans="1:10" ht="16.5" customHeight="1" x14ac:dyDescent="0.25">
      <c r="A2802" s="130" t="s">
        <v>9647</v>
      </c>
      <c r="B2802" s="131" t="str">
        <f t="shared" si="43"/>
        <v>08761 - Huntsman Cancer Institute</v>
      </c>
      <c r="C2802" s="132" t="s">
        <v>3993</v>
      </c>
      <c r="D2802" s="132" t="s">
        <v>4395</v>
      </c>
      <c r="E2802" s="132" t="s">
        <v>4396</v>
      </c>
      <c r="F2802" s="132" t="s">
        <v>145</v>
      </c>
      <c r="G2802" s="133">
        <v>250000</v>
      </c>
      <c r="H2802" s="132">
        <v>1999</v>
      </c>
      <c r="I2802" s="134">
        <v>40725</v>
      </c>
      <c r="J2802" s="135"/>
    </row>
    <row r="2803" spans="1:10" ht="16.5" customHeight="1" x14ac:dyDescent="0.25">
      <c r="A2803" s="130" t="s">
        <v>9648</v>
      </c>
      <c r="B2803" s="131" t="str">
        <f t="shared" si="43"/>
        <v>08762 - Em's Sprout House</v>
      </c>
      <c r="C2803" s="132" t="s">
        <v>3993</v>
      </c>
      <c r="D2803" s="132" t="s">
        <v>4397</v>
      </c>
      <c r="E2803" s="132" t="s">
        <v>4398</v>
      </c>
      <c r="F2803" s="132" t="s">
        <v>145</v>
      </c>
      <c r="G2803" s="133">
        <v>1981</v>
      </c>
      <c r="H2803" s="132">
        <v>1999</v>
      </c>
      <c r="I2803" s="134">
        <v>40725</v>
      </c>
      <c r="J2803" s="135"/>
    </row>
    <row r="2804" spans="1:10" ht="16.5" customHeight="1" x14ac:dyDescent="0.25">
      <c r="A2804" s="130" t="s">
        <v>9649</v>
      </c>
      <c r="B2804" s="131" t="str">
        <f t="shared" si="43"/>
        <v>08763 - University Guest House</v>
      </c>
      <c r="C2804" s="132" t="s">
        <v>3993</v>
      </c>
      <c r="D2804" s="132" t="s">
        <v>4399</v>
      </c>
      <c r="E2804" s="132" t="s">
        <v>4400</v>
      </c>
      <c r="F2804" s="132" t="s">
        <v>145</v>
      </c>
      <c r="G2804" s="133">
        <v>155663</v>
      </c>
      <c r="H2804" s="132">
        <v>1999</v>
      </c>
      <c r="I2804" s="134">
        <v>40725</v>
      </c>
      <c r="J2804" s="135"/>
    </row>
    <row r="2805" spans="1:10" ht="16.5" customHeight="1" x14ac:dyDescent="0.25">
      <c r="A2805" s="130" t="s">
        <v>9650</v>
      </c>
      <c r="B2805" s="131" t="str">
        <f t="shared" si="43"/>
        <v>08764 - Benchmark Plaza 820</v>
      </c>
      <c r="C2805" s="132" t="s">
        <v>3993</v>
      </c>
      <c r="D2805" s="132" t="s">
        <v>4401</v>
      </c>
      <c r="E2805" s="132" t="s">
        <v>4402</v>
      </c>
      <c r="F2805" s="132" t="s">
        <v>145</v>
      </c>
      <c r="G2805" s="133">
        <v>54497</v>
      </c>
      <c r="H2805" s="132">
        <v>2000</v>
      </c>
      <c r="I2805" s="134">
        <v>40725</v>
      </c>
      <c r="J2805" s="135"/>
    </row>
    <row r="2806" spans="1:10" ht="16.5" customHeight="1" x14ac:dyDescent="0.25">
      <c r="A2806" s="130" t="s">
        <v>9651</v>
      </c>
      <c r="B2806" s="131" t="str">
        <f t="shared" si="43"/>
        <v>08765 - Benchmark Plaza 821</v>
      </c>
      <c r="C2806" s="132" t="s">
        <v>3993</v>
      </c>
      <c r="D2806" s="132" t="s">
        <v>4403</v>
      </c>
      <c r="E2806" s="132" t="s">
        <v>4404</v>
      </c>
      <c r="F2806" s="132" t="s">
        <v>145</v>
      </c>
      <c r="G2806" s="133">
        <v>48799</v>
      </c>
      <c r="H2806" s="132">
        <v>2000</v>
      </c>
      <c r="I2806" s="134">
        <v>40725</v>
      </c>
      <c r="J2806" s="135"/>
    </row>
    <row r="2807" spans="1:10" ht="16.5" customHeight="1" x14ac:dyDescent="0.25">
      <c r="A2807" s="130" t="s">
        <v>9652</v>
      </c>
      <c r="B2807" s="131" t="str">
        <f t="shared" si="43"/>
        <v>08766 - Housing and Residential Living BP 822</v>
      </c>
      <c r="C2807" s="132" t="s">
        <v>3993</v>
      </c>
      <c r="D2807" s="132" t="s">
        <v>4405</v>
      </c>
      <c r="E2807" s="132" t="s">
        <v>4406</v>
      </c>
      <c r="F2807" s="132" t="s">
        <v>145</v>
      </c>
      <c r="G2807" s="133">
        <v>48304</v>
      </c>
      <c r="H2807" s="132">
        <v>2000</v>
      </c>
      <c r="I2807" s="134">
        <v>40725</v>
      </c>
      <c r="J2807" s="135"/>
    </row>
    <row r="2808" spans="1:10" ht="16.5" customHeight="1" x14ac:dyDescent="0.25">
      <c r="A2808" s="130" t="s">
        <v>9653</v>
      </c>
      <c r="B2808" s="131" t="str">
        <f t="shared" si="43"/>
        <v>08768 - Shoreline Ridge 826</v>
      </c>
      <c r="C2808" s="132" t="s">
        <v>3993</v>
      </c>
      <c r="D2808" s="132" t="s">
        <v>4407</v>
      </c>
      <c r="E2808" s="132" t="s">
        <v>4408</v>
      </c>
      <c r="F2808" s="132" t="s">
        <v>145</v>
      </c>
      <c r="G2808" s="133">
        <v>25168</v>
      </c>
      <c r="H2808" s="132">
        <v>2000</v>
      </c>
      <c r="I2808" s="134">
        <v>40725</v>
      </c>
      <c r="J2808" s="135"/>
    </row>
    <row r="2809" spans="1:10" ht="16.5" customHeight="1" x14ac:dyDescent="0.25">
      <c r="A2809" s="130" t="s">
        <v>9654</v>
      </c>
      <c r="B2809" s="131" t="str">
        <f t="shared" si="43"/>
        <v>08769 - Shoreline Ridge 827</v>
      </c>
      <c r="C2809" s="132" t="s">
        <v>3993</v>
      </c>
      <c r="D2809" s="132" t="s">
        <v>4409</v>
      </c>
      <c r="E2809" s="132" t="s">
        <v>4240</v>
      </c>
      <c r="F2809" s="132" t="s">
        <v>145</v>
      </c>
      <c r="G2809" s="133">
        <v>28528</v>
      </c>
      <c r="H2809" s="132">
        <v>2000</v>
      </c>
      <c r="I2809" s="134">
        <v>40725</v>
      </c>
      <c r="J2809" s="135"/>
    </row>
    <row r="2810" spans="1:10" ht="16.5" customHeight="1" x14ac:dyDescent="0.25">
      <c r="A2810" s="130" t="s">
        <v>9655</v>
      </c>
      <c r="B2810" s="131" t="str">
        <f t="shared" si="43"/>
        <v>08770 - Shoreline Ridge 828</v>
      </c>
      <c r="C2810" s="132" t="s">
        <v>3993</v>
      </c>
      <c r="D2810" s="132" t="s">
        <v>4410</v>
      </c>
      <c r="E2810" s="132" t="s">
        <v>4411</v>
      </c>
      <c r="F2810" s="132" t="s">
        <v>145</v>
      </c>
      <c r="G2810" s="133">
        <v>29008</v>
      </c>
      <c r="H2810" s="132">
        <v>2000</v>
      </c>
      <c r="I2810" s="134">
        <v>40725</v>
      </c>
      <c r="J2810" s="135"/>
    </row>
    <row r="2811" spans="1:10" ht="16.5" customHeight="1" x14ac:dyDescent="0.25">
      <c r="A2811" s="130" t="s">
        <v>9656</v>
      </c>
      <c r="B2811" s="131" t="str">
        <f t="shared" si="43"/>
        <v>08771 - Shoreline Ridge 829</v>
      </c>
      <c r="C2811" s="132" t="s">
        <v>3993</v>
      </c>
      <c r="D2811" s="132" t="s">
        <v>4412</v>
      </c>
      <c r="E2811" s="132" t="s">
        <v>4413</v>
      </c>
      <c r="F2811" s="132" t="s">
        <v>145</v>
      </c>
      <c r="G2811" s="133">
        <v>29008</v>
      </c>
      <c r="H2811" s="132">
        <v>2000</v>
      </c>
      <c r="I2811" s="134">
        <v>40725</v>
      </c>
      <c r="J2811" s="135"/>
    </row>
    <row r="2812" spans="1:10" ht="16.5" customHeight="1" x14ac:dyDescent="0.25">
      <c r="A2812" s="130" t="s">
        <v>9657</v>
      </c>
      <c r="B2812" s="131" t="str">
        <f t="shared" si="43"/>
        <v>08772 - Shoreline Ridge 830</v>
      </c>
      <c r="C2812" s="132" t="s">
        <v>3993</v>
      </c>
      <c r="D2812" s="132" t="s">
        <v>4414</v>
      </c>
      <c r="E2812" s="132" t="s">
        <v>4415</v>
      </c>
      <c r="F2812" s="132" t="s">
        <v>145</v>
      </c>
      <c r="G2812" s="133">
        <v>29008</v>
      </c>
      <c r="H2812" s="132">
        <v>2000</v>
      </c>
      <c r="I2812" s="134">
        <v>40725</v>
      </c>
      <c r="J2812" s="135"/>
    </row>
    <row r="2813" spans="1:10" ht="16.5" customHeight="1" x14ac:dyDescent="0.25">
      <c r="A2813" s="130" t="s">
        <v>9658</v>
      </c>
      <c r="B2813" s="131" t="str">
        <f t="shared" si="43"/>
        <v>08776 - Stansbury Medical Center</v>
      </c>
      <c r="C2813" s="132" t="s">
        <v>3993</v>
      </c>
      <c r="D2813" s="132" t="s">
        <v>4416</v>
      </c>
      <c r="E2813" s="132" t="s">
        <v>4417</v>
      </c>
      <c r="F2813" s="132" t="s">
        <v>4418</v>
      </c>
      <c r="G2813" s="133">
        <v>22400</v>
      </c>
      <c r="H2813" s="132">
        <v>1999</v>
      </c>
      <c r="I2813" s="134">
        <v>40725</v>
      </c>
      <c r="J2813" s="135"/>
    </row>
    <row r="2814" spans="1:10" ht="16.5" customHeight="1" x14ac:dyDescent="0.25">
      <c r="A2814" s="130" t="s">
        <v>9659</v>
      </c>
      <c r="B2814" s="131" t="str">
        <f t="shared" si="43"/>
        <v>08777 - Fort Douglas Residential Living</v>
      </c>
      <c r="C2814" s="132" t="s">
        <v>3993</v>
      </c>
      <c r="D2814" s="132" t="s">
        <v>4419</v>
      </c>
      <c r="E2814" s="132" t="s">
        <v>4420</v>
      </c>
      <c r="F2814" s="132" t="s">
        <v>145</v>
      </c>
      <c r="G2814" s="133">
        <v>8312</v>
      </c>
      <c r="H2814" s="132">
        <v>1950</v>
      </c>
      <c r="I2814" s="134">
        <v>40725</v>
      </c>
      <c r="J2814" s="135"/>
    </row>
    <row r="2815" spans="1:10" ht="16.5" customHeight="1" x14ac:dyDescent="0.25">
      <c r="A2815" s="130" t="s">
        <v>9660</v>
      </c>
      <c r="B2815" s="131" t="str">
        <f t="shared" si="43"/>
        <v>08778 - Fort Douglas 626 Residential Storage</v>
      </c>
      <c r="C2815" s="132" t="s">
        <v>3993</v>
      </c>
      <c r="D2815" s="132" t="s">
        <v>4421</v>
      </c>
      <c r="E2815" s="132" t="s">
        <v>4422</v>
      </c>
      <c r="F2815" s="132" t="s">
        <v>145</v>
      </c>
      <c r="G2815" s="133">
        <v>8809</v>
      </c>
      <c r="H2815" s="132">
        <v>1950</v>
      </c>
      <c r="I2815" s="134">
        <v>40725</v>
      </c>
      <c r="J2815" s="135"/>
    </row>
    <row r="2816" spans="1:10" ht="16.5" customHeight="1" x14ac:dyDescent="0.25">
      <c r="A2816" s="130" t="s">
        <v>9661</v>
      </c>
      <c r="B2816" s="131" t="str">
        <f t="shared" si="43"/>
        <v>08779 - Fort Douglas Property Surplus</v>
      </c>
      <c r="C2816" s="132" t="s">
        <v>3993</v>
      </c>
      <c r="D2816" s="132" t="s">
        <v>4423</v>
      </c>
      <c r="E2816" s="132" t="s">
        <v>4424</v>
      </c>
      <c r="F2816" s="132" t="s">
        <v>145</v>
      </c>
      <c r="G2816" s="133">
        <v>14450</v>
      </c>
      <c r="H2816" s="132">
        <v>1950</v>
      </c>
      <c r="I2816" s="134">
        <v>40725</v>
      </c>
      <c r="J2816" s="135"/>
    </row>
    <row r="2817" spans="1:10" ht="16.5" customHeight="1" x14ac:dyDescent="0.25">
      <c r="A2817" s="130" t="s">
        <v>9662</v>
      </c>
      <c r="B2817" s="131" t="str">
        <f t="shared" si="43"/>
        <v>08780 - Fort Douglas Theatre</v>
      </c>
      <c r="C2817" s="132" t="s">
        <v>3993</v>
      </c>
      <c r="D2817" s="132" t="s">
        <v>4425</v>
      </c>
      <c r="E2817" s="132" t="s">
        <v>4426</v>
      </c>
      <c r="F2817" s="132" t="s">
        <v>145</v>
      </c>
      <c r="G2817" s="133">
        <v>9950</v>
      </c>
      <c r="H2817" s="132">
        <v>1950</v>
      </c>
      <c r="I2817" s="134">
        <v>40725</v>
      </c>
      <c r="J2817" s="135"/>
    </row>
    <row r="2818" spans="1:10" ht="16.5" customHeight="1" x14ac:dyDescent="0.25">
      <c r="A2818" s="130" t="s">
        <v>9663</v>
      </c>
      <c r="B2818" s="131" t="str">
        <f t="shared" si="43"/>
        <v>08781 - Fort Douglas Bowling Alley</v>
      </c>
      <c r="C2818" s="132" t="s">
        <v>3993</v>
      </c>
      <c r="D2818" s="132" t="s">
        <v>4427</v>
      </c>
      <c r="E2818" s="132" t="s">
        <v>4428</v>
      </c>
      <c r="F2818" s="132" t="s">
        <v>145</v>
      </c>
      <c r="G2818" s="133">
        <v>1865</v>
      </c>
      <c r="H2818" s="132">
        <v>1950</v>
      </c>
      <c r="I2818" s="134">
        <v>40725</v>
      </c>
      <c r="J2818" s="135"/>
    </row>
    <row r="2819" spans="1:10" ht="16.5" customHeight="1" x14ac:dyDescent="0.25">
      <c r="A2819" s="130" t="s">
        <v>9664</v>
      </c>
      <c r="B2819" s="131" t="str">
        <f t="shared" si="43"/>
        <v>08782 - Fort Douglas 643 Residential Storage</v>
      </c>
      <c r="C2819" s="132" t="s">
        <v>3993</v>
      </c>
      <c r="D2819" s="132" t="s">
        <v>4429</v>
      </c>
      <c r="E2819" s="132" t="s">
        <v>4430</v>
      </c>
      <c r="F2819" s="132" t="s">
        <v>145</v>
      </c>
      <c r="G2819" s="133">
        <v>816</v>
      </c>
      <c r="H2819" s="132">
        <v>1950</v>
      </c>
      <c r="I2819" s="134">
        <v>40725</v>
      </c>
      <c r="J2819" s="135"/>
    </row>
    <row r="2820" spans="1:10" ht="16.5" customHeight="1" x14ac:dyDescent="0.25">
      <c r="A2820" s="130" t="s">
        <v>9665</v>
      </c>
      <c r="B2820" s="131" t="str">
        <f t="shared" ref="B2820:B2883" si="44">_xlfn.CONCAT(A2820," - ",D2820)</f>
        <v>08783 - Fort Douglas PO Shops</v>
      </c>
      <c r="C2820" s="132" t="s">
        <v>3993</v>
      </c>
      <c r="D2820" s="132" t="s">
        <v>4431</v>
      </c>
      <c r="E2820" s="132" t="s">
        <v>4432</v>
      </c>
      <c r="F2820" s="132" t="s">
        <v>145</v>
      </c>
      <c r="G2820" s="133">
        <v>4490</v>
      </c>
      <c r="H2820" s="132">
        <v>1950</v>
      </c>
      <c r="I2820" s="134">
        <v>40725</v>
      </c>
      <c r="J2820" s="135"/>
    </row>
    <row r="2821" spans="1:10" ht="16.5" customHeight="1" x14ac:dyDescent="0.25">
      <c r="A2821" s="130" t="s">
        <v>9666</v>
      </c>
      <c r="B2821" s="131" t="str">
        <f t="shared" si="44"/>
        <v>08784 - Fort Douglas Plant Operations Storage</v>
      </c>
      <c r="C2821" s="132" t="s">
        <v>3993</v>
      </c>
      <c r="D2821" s="132" t="s">
        <v>4433</v>
      </c>
      <c r="E2821" s="132" t="s">
        <v>4434</v>
      </c>
      <c r="F2821" s="132" t="s">
        <v>145</v>
      </c>
      <c r="G2821" s="133">
        <v>330</v>
      </c>
      <c r="H2821" s="132">
        <v>1950</v>
      </c>
      <c r="I2821" s="134">
        <v>40725</v>
      </c>
      <c r="J2821" s="135"/>
    </row>
    <row r="2822" spans="1:10" ht="16.5" customHeight="1" x14ac:dyDescent="0.25">
      <c r="A2822" s="130" t="s">
        <v>9667</v>
      </c>
      <c r="B2822" s="131" t="str">
        <f t="shared" si="44"/>
        <v>08787 - Red Butte Garden Equipment Building</v>
      </c>
      <c r="C2822" s="132" t="s">
        <v>3993</v>
      </c>
      <c r="D2822" s="132" t="s">
        <v>4435</v>
      </c>
      <c r="E2822" s="132" t="s">
        <v>4436</v>
      </c>
      <c r="F2822" s="132" t="s">
        <v>145</v>
      </c>
      <c r="G2822" s="133">
        <v>875</v>
      </c>
      <c r="H2822" s="132">
        <v>2003</v>
      </c>
      <c r="I2822" s="134">
        <v>40725</v>
      </c>
      <c r="J2822" s="135"/>
    </row>
    <row r="2823" spans="1:10" ht="16.5" customHeight="1" x14ac:dyDescent="0.25">
      <c r="A2823" s="130" t="s">
        <v>9668</v>
      </c>
      <c r="B2823" s="131" t="str">
        <f t="shared" si="44"/>
        <v>08790 - Greenhouse Plant Operations</v>
      </c>
      <c r="C2823" s="132" t="s">
        <v>3993</v>
      </c>
      <c r="D2823" s="132" t="s">
        <v>4437</v>
      </c>
      <c r="E2823" s="132" t="s">
        <v>4438</v>
      </c>
      <c r="F2823" s="132" t="s">
        <v>145</v>
      </c>
      <c r="G2823" s="133">
        <v>11640</v>
      </c>
      <c r="H2823" s="132">
        <v>1980</v>
      </c>
      <c r="I2823" s="134">
        <v>40725</v>
      </c>
      <c r="J2823" s="135"/>
    </row>
    <row r="2824" spans="1:10" ht="16.5" customHeight="1" x14ac:dyDescent="0.25">
      <c r="A2824" s="130" t="s">
        <v>9669</v>
      </c>
      <c r="B2824" s="131" t="str">
        <f t="shared" si="44"/>
        <v>08941 - Chase N Peterson Heritage Center</v>
      </c>
      <c r="C2824" s="132" t="s">
        <v>3993</v>
      </c>
      <c r="D2824" s="132" t="s">
        <v>4439</v>
      </c>
      <c r="E2824" s="132" t="s">
        <v>4440</v>
      </c>
      <c r="F2824" s="132" t="s">
        <v>145</v>
      </c>
      <c r="G2824" s="133">
        <v>49689</v>
      </c>
      <c r="H2824" s="132">
        <v>2000</v>
      </c>
      <c r="I2824" s="134">
        <v>40725</v>
      </c>
      <c r="J2824" s="135"/>
    </row>
    <row r="2825" spans="1:10" ht="16.5" customHeight="1" x14ac:dyDescent="0.25">
      <c r="A2825" s="130" t="s">
        <v>9670</v>
      </c>
      <c r="B2825" s="131" t="str">
        <f t="shared" si="44"/>
        <v>08942 - Marcia &amp; John Price Museum</v>
      </c>
      <c r="C2825" s="132" t="s">
        <v>3993</v>
      </c>
      <c r="D2825" s="132" t="s">
        <v>4441</v>
      </c>
      <c r="E2825" s="132" t="s">
        <v>4442</v>
      </c>
      <c r="F2825" s="132" t="s">
        <v>145</v>
      </c>
      <c r="G2825" s="133">
        <v>73792</v>
      </c>
      <c r="H2825" s="132">
        <v>1998</v>
      </c>
      <c r="I2825" s="134">
        <v>40725</v>
      </c>
      <c r="J2825" s="135"/>
    </row>
    <row r="2826" spans="1:10" ht="16.5" customHeight="1" x14ac:dyDescent="0.25">
      <c r="A2826" s="130" t="s">
        <v>9671</v>
      </c>
      <c r="B2826" s="131" t="str">
        <f t="shared" si="44"/>
        <v>08943 - C Roland Christensen Center</v>
      </c>
      <c r="C2826" s="132" t="s">
        <v>3993</v>
      </c>
      <c r="D2826" s="132" t="s">
        <v>4443</v>
      </c>
      <c r="E2826" s="132" t="s">
        <v>4444</v>
      </c>
      <c r="F2826" s="132" t="s">
        <v>145</v>
      </c>
      <c r="G2826" s="133">
        <v>42571</v>
      </c>
      <c r="H2826" s="132">
        <v>1999</v>
      </c>
      <c r="I2826" s="134">
        <v>40725</v>
      </c>
      <c r="J2826" s="135"/>
    </row>
    <row r="2827" spans="1:10" ht="16.5" customHeight="1" x14ac:dyDescent="0.25">
      <c r="A2827" s="130" t="s">
        <v>9672</v>
      </c>
      <c r="B2827" s="131" t="str">
        <f t="shared" si="44"/>
        <v>08944 - East Campus Chiller HTW Plant</v>
      </c>
      <c r="C2827" s="132" t="s">
        <v>3993</v>
      </c>
      <c r="D2827" s="132" t="s">
        <v>4445</v>
      </c>
      <c r="E2827" s="132" t="s">
        <v>4446</v>
      </c>
      <c r="F2827" s="132" t="s">
        <v>145</v>
      </c>
      <c r="G2827" s="133">
        <v>23461</v>
      </c>
      <c r="H2827" s="132">
        <v>1963</v>
      </c>
      <c r="I2827" s="134">
        <v>40725</v>
      </c>
      <c r="J2827" s="135"/>
    </row>
    <row r="2828" spans="1:10" ht="16.5" customHeight="1" x14ac:dyDescent="0.25">
      <c r="A2828" s="130" t="s">
        <v>9673</v>
      </c>
      <c r="B2828" s="131" t="str">
        <f t="shared" si="44"/>
        <v>08945 - Huntsman Cancer Institute Garage</v>
      </c>
      <c r="C2828" s="132" t="s">
        <v>3993</v>
      </c>
      <c r="D2828" s="132" t="s">
        <v>4447</v>
      </c>
      <c r="E2828" s="132" t="s">
        <v>4448</v>
      </c>
      <c r="F2828" s="132" t="s">
        <v>145</v>
      </c>
      <c r="G2828" s="133">
        <v>204000</v>
      </c>
      <c r="H2828" s="132">
        <v>1998</v>
      </c>
      <c r="I2828" s="134">
        <v>40725</v>
      </c>
      <c r="J2828" s="135"/>
    </row>
    <row r="2829" spans="1:10" ht="16.5" customHeight="1" x14ac:dyDescent="0.25">
      <c r="A2829" s="130" t="s">
        <v>9674</v>
      </c>
      <c r="B2829" s="131" t="str">
        <f t="shared" si="44"/>
        <v>08946 - Chapel Glen 802</v>
      </c>
      <c r="C2829" s="132" t="s">
        <v>3993</v>
      </c>
      <c r="D2829" s="132" t="s">
        <v>4449</v>
      </c>
      <c r="E2829" s="132" t="s">
        <v>4450</v>
      </c>
      <c r="F2829" s="132" t="s">
        <v>145</v>
      </c>
      <c r="G2829" s="133">
        <v>39601</v>
      </c>
      <c r="H2829" s="132">
        <v>2000</v>
      </c>
      <c r="I2829" s="134">
        <v>40725</v>
      </c>
      <c r="J2829" s="135"/>
    </row>
    <row r="2830" spans="1:10" ht="16.5" customHeight="1" x14ac:dyDescent="0.25">
      <c r="A2830" s="130" t="s">
        <v>9675</v>
      </c>
      <c r="B2830" s="131" t="str">
        <f t="shared" si="44"/>
        <v>08947 - Chapel Glen 803</v>
      </c>
      <c r="C2830" s="132" t="s">
        <v>3993</v>
      </c>
      <c r="D2830" s="132" t="s">
        <v>4451</v>
      </c>
      <c r="E2830" s="132" t="s">
        <v>4452</v>
      </c>
      <c r="F2830" s="132" t="s">
        <v>145</v>
      </c>
      <c r="G2830" s="133">
        <v>42676</v>
      </c>
      <c r="H2830" s="132">
        <v>2000</v>
      </c>
      <c r="I2830" s="134">
        <v>40725</v>
      </c>
      <c r="J2830" s="135"/>
    </row>
    <row r="2831" spans="1:10" ht="16.5" customHeight="1" x14ac:dyDescent="0.25">
      <c r="A2831" s="130" t="s">
        <v>9676</v>
      </c>
      <c r="B2831" s="131" t="str">
        <f t="shared" si="44"/>
        <v>08948 - Chapel Glen 804</v>
      </c>
      <c r="C2831" s="132" t="s">
        <v>3993</v>
      </c>
      <c r="D2831" s="132" t="s">
        <v>4453</v>
      </c>
      <c r="E2831" s="132" t="s">
        <v>4454</v>
      </c>
      <c r="F2831" s="132" t="s">
        <v>145</v>
      </c>
      <c r="G2831" s="133">
        <v>35817</v>
      </c>
      <c r="H2831" s="132">
        <v>2000</v>
      </c>
      <c r="I2831" s="134">
        <v>40725</v>
      </c>
      <c r="J2831" s="135"/>
    </row>
    <row r="2832" spans="1:10" ht="16.5" customHeight="1" x14ac:dyDescent="0.25">
      <c r="A2832" s="130" t="s">
        <v>9677</v>
      </c>
      <c r="B2832" s="131" t="str">
        <f t="shared" si="44"/>
        <v>08949 - Gateway Heights 806</v>
      </c>
      <c r="C2832" s="132" t="s">
        <v>3993</v>
      </c>
      <c r="D2832" s="132" t="s">
        <v>4455</v>
      </c>
      <c r="E2832" s="132" t="s">
        <v>4456</v>
      </c>
      <c r="F2832" s="132" t="s">
        <v>145</v>
      </c>
      <c r="G2832" s="133">
        <v>43485</v>
      </c>
      <c r="H2832" s="132">
        <v>2000</v>
      </c>
      <c r="I2832" s="134">
        <v>40725</v>
      </c>
      <c r="J2832" s="135"/>
    </row>
    <row r="2833" spans="1:10" ht="16.5" customHeight="1" x14ac:dyDescent="0.25">
      <c r="A2833" s="130" t="s">
        <v>9678</v>
      </c>
      <c r="B2833" s="131" t="str">
        <f t="shared" si="44"/>
        <v>08950 - Gateway Heights 807</v>
      </c>
      <c r="C2833" s="132" t="s">
        <v>3993</v>
      </c>
      <c r="D2833" s="132" t="s">
        <v>4457</v>
      </c>
      <c r="E2833" s="132" t="s">
        <v>4458</v>
      </c>
      <c r="F2833" s="132" t="s">
        <v>145</v>
      </c>
      <c r="G2833" s="133">
        <v>43485</v>
      </c>
      <c r="H2833" s="132">
        <v>2000</v>
      </c>
      <c r="I2833" s="134">
        <v>40725</v>
      </c>
      <c r="J2833" s="135"/>
    </row>
    <row r="2834" spans="1:10" ht="16.5" customHeight="1" x14ac:dyDescent="0.25">
      <c r="A2834" s="130" t="s">
        <v>9679</v>
      </c>
      <c r="B2834" s="131" t="str">
        <f t="shared" si="44"/>
        <v>08951 - Sage Point 810</v>
      </c>
      <c r="C2834" s="132" t="s">
        <v>3993</v>
      </c>
      <c r="D2834" s="132" t="s">
        <v>4459</v>
      </c>
      <c r="E2834" s="132" t="s">
        <v>4460</v>
      </c>
      <c r="F2834" s="132" t="s">
        <v>145</v>
      </c>
      <c r="G2834" s="133">
        <v>44725</v>
      </c>
      <c r="H2834" s="132">
        <v>2000</v>
      </c>
      <c r="I2834" s="134">
        <v>40725</v>
      </c>
      <c r="J2834" s="135"/>
    </row>
    <row r="2835" spans="1:10" ht="16.5" customHeight="1" x14ac:dyDescent="0.25">
      <c r="A2835" s="130" t="s">
        <v>9680</v>
      </c>
      <c r="B2835" s="131" t="str">
        <f t="shared" si="44"/>
        <v>08952 - Sage Point 811</v>
      </c>
      <c r="C2835" s="132" t="s">
        <v>3993</v>
      </c>
      <c r="D2835" s="132" t="s">
        <v>4461</v>
      </c>
      <c r="E2835" s="132" t="s">
        <v>4462</v>
      </c>
      <c r="F2835" s="132" t="s">
        <v>145</v>
      </c>
      <c r="G2835" s="133">
        <v>61415</v>
      </c>
      <c r="H2835" s="132">
        <v>2000</v>
      </c>
      <c r="I2835" s="134">
        <v>40725</v>
      </c>
      <c r="J2835" s="135"/>
    </row>
    <row r="2836" spans="1:10" ht="16.5" customHeight="1" x14ac:dyDescent="0.25">
      <c r="A2836" s="130" t="s">
        <v>9681</v>
      </c>
      <c r="B2836" s="131" t="str">
        <f t="shared" si="44"/>
        <v>08953 - Sage Point 812</v>
      </c>
      <c r="C2836" s="132" t="s">
        <v>3993</v>
      </c>
      <c r="D2836" s="132" t="s">
        <v>4463</v>
      </c>
      <c r="E2836" s="132" t="s">
        <v>4464</v>
      </c>
      <c r="F2836" s="132" t="s">
        <v>145</v>
      </c>
      <c r="G2836" s="133">
        <v>46853</v>
      </c>
      <c r="H2836" s="132">
        <v>2000</v>
      </c>
      <c r="I2836" s="134">
        <v>40725</v>
      </c>
      <c r="J2836" s="135"/>
    </row>
    <row r="2837" spans="1:10" ht="16.5" customHeight="1" x14ac:dyDescent="0.25">
      <c r="A2837" s="130" t="s">
        <v>9682</v>
      </c>
      <c r="B2837" s="131" t="str">
        <f t="shared" si="44"/>
        <v>08954 - Sage Point 814</v>
      </c>
      <c r="C2837" s="132" t="s">
        <v>3993</v>
      </c>
      <c r="D2837" s="132" t="s">
        <v>4465</v>
      </c>
      <c r="E2837" s="132" t="s">
        <v>4466</v>
      </c>
      <c r="F2837" s="132" t="s">
        <v>145</v>
      </c>
      <c r="G2837" s="133">
        <v>50040</v>
      </c>
      <c r="H2837" s="132">
        <v>2000</v>
      </c>
      <c r="I2837" s="134">
        <v>40725</v>
      </c>
      <c r="J2837" s="135"/>
    </row>
    <row r="2838" spans="1:10" ht="16.5" customHeight="1" x14ac:dyDescent="0.25">
      <c r="A2838" s="130" t="s">
        <v>9683</v>
      </c>
      <c r="B2838" s="131" t="str">
        <f t="shared" si="44"/>
        <v>08955 - Sage Point 813</v>
      </c>
      <c r="C2838" s="132" t="s">
        <v>3993</v>
      </c>
      <c r="D2838" s="132" t="s">
        <v>4467</v>
      </c>
      <c r="E2838" s="132" t="s">
        <v>4468</v>
      </c>
      <c r="F2838" s="132" t="s">
        <v>145</v>
      </c>
      <c r="G2838" s="133">
        <v>64950</v>
      </c>
      <c r="H2838" s="132">
        <v>2000</v>
      </c>
      <c r="I2838" s="134">
        <v>40725</v>
      </c>
      <c r="J2838" s="135"/>
    </row>
    <row r="2839" spans="1:10" ht="16.5" customHeight="1" x14ac:dyDescent="0.25">
      <c r="A2839" s="130" t="s">
        <v>9684</v>
      </c>
      <c r="B2839" s="131" t="str">
        <f t="shared" si="44"/>
        <v>08961 - University Kindercare</v>
      </c>
      <c r="C2839" s="132" t="s">
        <v>3993</v>
      </c>
      <c r="D2839" s="132" t="s">
        <v>4469</v>
      </c>
      <c r="E2839" s="132" t="s">
        <v>4470</v>
      </c>
      <c r="F2839" s="132" t="s">
        <v>145</v>
      </c>
      <c r="G2839" s="133">
        <v>10500</v>
      </c>
      <c r="H2839" s="132">
        <v>1995</v>
      </c>
      <c r="I2839" s="134">
        <v>42917</v>
      </c>
      <c r="J2839" s="135"/>
    </row>
    <row r="2840" spans="1:10" ht="16.5" customHeight="1" x14ac:dyDescent="0.25">
      <c r="A2840" s="130" t="s">
        <v>9685</v>
      </c>
      <c r="B2840" s="131" t="str">
        <f t="shared" si="44"/>
        <v>09233 - Kenneth &amp; Sally Burbidge Athletic Academic Center</v>
      </c>
      <c r="C2840" s="132" t="s">
        <v>3993</v>
      </c>
      <c r="D2840" s="132" t="s">
        <v>4471</v>
      </c>
      <c r="E2840" s="132" t="s">
        <v>4472</v>
      </c>
      <c r="F2840" s="132" t="s">
        <v>145</v>
      </c>
      <c r="G2840" s="133">
        <v>14833</v>
      </c>
      <c r="H2840" s="132">
        <v>2000</v>
      </c>
      <c r="I2840" s="134">
        <v>40725</v>
      </c>
      <c r="J2840" s="135"/>
    </row>
    <row r="2841" spans="1:10" ht="16.5" customHeight="1" x14ac:dyDescent="0.25">
      <c r="A2841" s="130" t="s">
        <v>9686</v>
      </c>
      <c r="B2841" s="131" t="str">
        <f t="shared" si="44"/>
        <v>09260 - George S Eccles 2002 Legacy Bridge</v>
      </c>
      <c r="C2841" s="132" t="s">
        <v>3993</v>
      </c>
      <c r="D2841" s="132" t="s">
        <v>4473</v>
      </c>
      <c r="E2841" s="132" t="s">
        <v>4474</v>
      </c>
      <c r="F2841" s="132" t="s">
        <v>145</v>
      </c>
      <c r="G2841" s="133">
        <v>13119</v>
      </c>
      <c r="H2841" s="132">
        <v>2001</v>
      </c>
      <c r="I2841" s="134">
        <v>40725</v>
      </c>
      <c r="J2841" s="135"/>
    </row>
    <row r="2842" spans="1:10" ht="16.5" customHeight="1" x14ac:dyDescent="0.25">
      <c r="A2842" s="130" t="s">
        <v>9687</v>
      </c>
      <c r="B2842" s="131" t="str">
        <f t="shared" si="44"/>
        <v>09331 - Helipad Garage (Lot 51)</v>
      </c>
      <c r="C2842" s="132" t="s">
        <v>3993</v>
      </c>
      <c r="D2842" s="132" t="s">
        <v>4475</v>
      </c>
      <c r="E2842" s="132" t="s">
        <v>4476</v>
      </c>
      <c r="F2842" s="132" t="s">
        <v>145</v>
      </c>
      <c r="G2842" s="133">
        <v>190780</v>
      </c>
      <c r="H2842" s="132">
        <v>2001</v>
      </c>
      <c r="I2842" s="134">
        <v>40725</v>
      </c>
      <c r="J2842" s="135"/>
    </row>
    <row r="2843" spans="1:10" ht="16.5" customHeight="1" x14ac:dyDescent="0.25">
      <c r="A2843" s="130" t="s">
        <v>9688</v>
      </c>
      <c r="B2843" s="131" t="str">
        <f t="shared" si="44"/>
        <v>09371 - University Business Services Building</v>
      </c>
      <c r="C2843" s="132" t="s">
        <v>3993</v>
      </c>
      <c r="D2843" s="132" t="s">
        <v>4477</v>
      </c>
      <c r="E2843" s="132" t="s">
        <v>4478</v>
      </c>
      <c r="F2843" s="132" t="s">
        <v>145</v>
      </c>
      <c r="G2843" s="133">
        <v>96310</v>
      </c>
      <c r="H2843" s="132">
        <v>1990</v>
      </c>
      <c r="I2843" s="134">
        <v>40725</v>
      </c>
      <c r="J2843" s="135"/>
    </row>
    <row r="2844" spans="1:10" ht="16.5" customHeight="1" x14ac:dyDescent="0.25">
      <c r="A2844" s="130" t="s">
        <v>9689</v>
      </c>
      <c r="B2844" s="131" t="str">
        <f t="shared" si="44"/>
        <v>09372 - University Business Services Building Parking Terrace</v>
      </c>
      <c r="C2844" s="132" t="s">
        <v>3993</v>
      </c>
      <c r="D2844" s="132" t="s">
        <v>4479</v>
      </c>
      <c r="E2844" s="132" t="s">
        <v>4478</v>
      </c>
      <c r="F2844" s="132" t="s">
        <v>145</v>
      </c>
      <c r="G2844" s="133">
        <v>77619</v>
      </c>
      <c r="H2844" s="132">
        <v>1986</v>
      </c>
      <c r="I2844" s="134">
        <v>40725</v>
      </c>
      <c r="J2844" s="135"/>
    </row>
    <row r="2845" spans="1:10" ht="16.5" customHeight="1" x14ac:dyDescent="0.25">
      <c r="A2845" s="130" t="s">
        <v>9690</v>
      </c>
      <c r="B2845" s="131" t="str">
        <f t="shared" si="44"/>
        <v>09603 - Bus Shelter 01 at HPER Buildings</v>
      </c>
      <c r="C2845" s="132" t="s">
        <v>3993</v>
      </c>
      <c r="D2845" s="132" t="s">
        <v>4480</v>
      </c>
      <c r="E2845" s="132" t="s">
        <v>4481</v>
      </c>
      <c r="F2845" s="132" t="s">
        <v>145</v>
      </c>
      <c r="G2845" s="133">
        <v>253</v>
      </c>
      <c r="H2845" s="132">
        <v>1990</v>
      </c>
      <c r="I2845" s="134">
        <v>40725</v>
      </c>
      <c r="J2845" s="135"/>
    </row>
    <row r="2846" spans="1:10" ht="16.5" customHeight="1" x14ac:dyDescent="0.25">
      <c r="A2846" s="130" t="s">
        <v>9691</v>
      </c>
      <c r="B2846" s="131" t="str">
        <f t="shared" si="44"/>
        <v>09604 - Pressure Station #3 (NE of #597)</v>
      </c>
      <c r="C2846" s="132" t="s">
        <v>3993</v>
      </c>
      <c r="D2846" s="132" t="s">
        <v>4482</v>
      </c>
      <c r="E2846" s="132" t="s">
        <v>4483</v>
      </c>
      <c r="F2846" s="132" t="s">
        <v>145</v>
      </c>
      <c r="G2846" s="133">
        <v>100</v>
      </c>
      <c r="H2846" s="132">
        <v>2001</v>
      </c>
      <c r="I2846" s="134">
        <v>40725</v>
      </c>
      <c r="J2846" s="135"/>
    </row>
    <row r="2847" spans="1:10" ht="16.5" customHeight="1" x14ac:dyDescent="0.25">
      <c r="A2847" s="130" t="s">
        <v>9692</v>
      </c>
      <c r="B2847" s="131" t="str">
        <f t="shared" si="44"/>
        <v>09605 - Pressure Station #4 (NW of #660)</v>
      </c>
      <c r="C2847" s="132" t="s">
        <v>3993</v>
      </c>
      <c r="D2847" s="132" t="s">
        <v>4484</v>
      </c>
      <c r="E2847" s="132" t="s">
        <v>4485</v>
      </c>
      <c r="F2847" s="132" t="s">
        <v>145</v>
      </c>
      <c r="G2847" s="133">
        <v>100</v>
      </c>
      <c r="H2847" s="132">
        <v>2002</v>
      </c>
      <c r="I2847" s="134">
        <v>40725</v>
      </c>
      <c r="J2847" s="135"/>
    </row>
    <row r="2848" spans="1:10" ht="16.5" customHeight="1" x14ac:dyDescent="0.25">
      <c r="A2848" s="130" t="s">
        <v>9693</v>
      </c>
      <c r="B2848" s="131" t="str">
        <f t="shared" si="44"/>
        <v>09606 - George S and Delores Dore Eccles Critical Care Pavilion</v>
      </c>
      <c r="C2848" s="132" t="s">
        <v>3993</v>
      </c>
      <c r="D2848" s="132" t="s">
        <v>4486</v>
      </c>
      <c r="E2848" s="132" t="s">
        <v>4169</v>
      </c>
      <c r="F2848" s="132" t="s">
        <v>145</v>
      </c>
      <c r="G2848" s="133">
        <v>171995</v>
      </c>
      <c r="H2848" s="132">
        <v>2003</v>
      </c>
      <c r="I2848" s="134">
        <v>40725</v>
      </c>
      <c r="J2848" s="135"/>
    </row>
    <row r="2849" spans="1:10" ht="16.5" customHeight="1" x14ac:dyDescent="0.25">
      <c r="A2849" s="130" t="s">
        <v>9694</v>
      </c>
      <c r="B2849" s="131" t="str">
        <f t="shared" si="44"/>
        <v>09607 - Institute Parking Structure</v>
      </c>
      <c r="C2849" s="132" t="s">
        <v>3993</v>
      </c>
      <c r="D2849" s="132" t="s">
        <v>4487</v>
      </c>
      <c r="E2849" s="132" t="s">
        <v>4488</v>
      </c>
      <c r="F2849" s="132" t="s">
        <v>145</v>
      </c>
      <c r="G2849" s="133">
        <v>189220</v>
      </c>
      <c r="H2849" s="132">
        <v>2003</v>
      </c>
      <c r="I2849" s="134">
        <v>40725</v>
      </c>
      <c r="J2849" s="135"/>
    </row>
    <row r="2850" spans="1:10" ht="16.5" customHeight="1" x14ac:dyDescent="0.25">
      <c r="A2850" s="130" t="s">
        <v>9695</v>
      </c>
      <c r="B2850" s="131" t="str">
        <f t="shared" si="44"/>
        <v>09608 - Cauldron Legacy Plaza Visitors Center</v>
      </c>
      <c r="C2850" s="132" t="s">
        <v>3993</v>
      </c>
      <c r="D2850" s="132" t="s">
        <v>4489</v>
      </c>
      <c r="E2850" s="132" t="s">
        <v>4490</v>
      </c>
      <c r="F2850" s="132" t="s">
        <v>145</v>
      </c>
      <c r="G2850" s="133">
        <v>6300</v>
      </c>
      <c r="H2850" s="132">
        <v>2003</v>
      </c>
      <c r="I2850" s="134">
        <v>40725</v>
      </c>
      <c r="J2850" s="135"/>
    </row>
    <row r="2851" spans="1:10" ht="16.5" customHeight="1" x14ac:dyDescent="0.25">
      <c r="A2851" s="130" t="s">
        <v>9696</v>
      </c>
      <c r="B2851" s="131" t="str">
        <f t="shared" si="44"/>
        <v>09627 - John and Marva Warnock Engineering Building</v>
      </c>
      <c r="C2851" s="132" t="s">
        <v>3993</v>
      </c>
      <c r="D2851" s="132" t="s">
        <v>4183</v>
      </c>
      <c r="E2851" s="132" t="s">
        <v>4491</v>
      </c>
      <c r="F2851" s="132" t="s">
        <v>145</v>
      </c>
      <c r="G2851" s="133">
        <v>193085</v>
      </c>
      <c r="H2851" s="132">
        <v>2007</v>
      </c>
      <c r="I2851" s="134">
        <v>40725</v>
      </c>
      <c r="J2851" s="135"/>
    </row>
    <row r="2852" spans="1:10" ht="16.5" customHeight="1" x14ac:dyDescent="0.25">
      <c r="A2852" s="130" t="s">
        <v>9697</v>
      </c>
      <c r="B2852" s="131" t="str">
        <f t="shared" si="44"/>
        <v>09641 - Spencer F and Cloene P Eccles Health Sciences Education Bldg</v>
      </c>
      <c r="C2852" s="132" t="s">
        <v>3993</v>
      </c>
      <c r="D2852" s="132" t="s">
        <v>4492</v>
      </c>
      <c r="E2852" s="132" t="s">
        <v>4493</v>
      </c>
      <c r="F2852" s="132" t="s">
        <v>145</v>
      </c>
      <c r="G2852" s="133">
        <v>156000</v>
      </c>
      <c r="H2852" s="132">
        <v>2005</v>
      </c>
      <c r="I2852" s="134">
        <v>40725</v>
      </c>
      <c r="J2852" s="135"/>
    </row>
    <row r="2853" spans="1:10" ht="16.5" customHeight="1" x14ac:dyDescent="0.25">
      <c r="A2853" s="130" t="s">
        <v>9698</v>
      </c>
      <c r="B2853" s="131" t="str">
        <f t="shared" si="44"/>
        <v>09745 - Huntsman Cancer Hospital</v>
      </c>
      <c r="C2853" s="132" t="s">
        <v>3993</v>
      </c>
      <c r="D2853" s="132" t="s">
        <v>4494</v>
      </c>
      <c r="E2853" s="132" t="s">
        <v>4396</v>
      </c>
      <c r="F2853" s="132" t="s">
        <v>145</v>
      </c>
      <c r="G2853" s="133">
        <v>522787</v>
      </c>
      <c r="H2853" s="132">
        <v>2004</v>
      </c>
      <c r="I2853" s="134">
        <v>40725</v>
      </c>
      <c r="J2853" s="135"/>
    </row>
    <row r="2854" spans="1:10" ht="16.5" customHeight="1" x14ac:dyDescent="0.25">
      <c r="A2854" s="130" t="s">
        <v>9699</v>
      </c>
      <c r="B2854" s="131" t="str">
        <f t="shared" si="44"/>
        <v>09752 - Natural History Museam of Utah</v>
      </c>
      <c r="C2854" s="132" t="s">
        <v>3993</v>
      </c>
      <c r="D2854" s="132" t="s">
        <v>4495</v>
      </c>
      <c r="E2854" s="132" t="s">
        <v>4496</v>
      </c>
      <c r="F2854" s="132" t="s">
        <v>145</v>
      </c>
      <c r="G2854" s="133">
        <v>151905</v>
      </c>
      <c r="H2854" s="132">
        <v>2012</v>
      </c>
      <c r="I2854" s="134">
        <v>40725</v>
      </c>
      <c r="J2854" s="135"/>
    </row>
    <row r="2855" spans="1:10" ht="16.5" customHeight="1" x14ac:dyDescent="0.25">
      <c r="A2855" s="130" t="s">
        <v>9700</v>
      </c>
      <c r="B2855" s="131" t="str">
        <f t="shared" si="44"/>
        <v>09824 - Range Creek Bunkhouse</v>
      </c>
      <c r="C2855" s="132" t="s">
        <v>3993</v>
      </c>
      <c r="D2855" s="132" t="s">
        <v>4497</v>
      </c>
      <c r="E2855" s="132" t="s">
        <v>4498</v>
      </c>
      <c r="F2855" s="132" t="s">
        <v>4499</v>
      </c>
      <c r="G2855" s="133">
        <v>950</v>
      </c>
      <c r="H2855" s="132">
        <v>1959</v>
      </c>
      <c r="I2855" s="134">
        <v>40725</v>
      </c>
      <c r="J2855" s="135"/>
    </row>
    <row r="2856" spans="1:10" ht="16.5" customHeight="1" x14ac:dyDescent="0.25">
      <c r="A2856" s="130" t="s">
        <v>9701</v>
      </c>
      <c r="B2856" s="131" t="str">
        <f t="shared" si="44"/>
        <v>09825 - Range Creek Log Cabin 2</v>
      </c>
      <c r="C2856" s="132" t="s">
        <v>3993</v>
      </c>
      <c r="D2856" s="132" t="s">
        <v>4500</v>
      </c>
      <c r="E2856" s="132" t="s">
        <v>4498</v>
      </c>
      <c r="F2856" s="132" t="s">
        <v>4499</v>
      </c>
      <c r="G2856" s="133">
        <v>885</v>
      </c>
      <c r="H2856" s="132">
        <v>1953</v>
      </c>
      <c r="I2856" s="134">
        <v>40725</v>
      </c>
      <c r="J2856" s="135"/>
    </row>
    <row r="2857" spans="1:10" ht="16.5" customHeight="1" x14ac:dyDescent="0.25">
      <c r="A2857" s="130" t="s">
        <v>9702</v>
      </c>
      <c r="B2857" s="131" t="str">
        <f t="shared" si="44"/>
        <v>09826 - Range Creek Ranch House</v>
      </c>
      <c r="C2857" s="132" t="s">
        <v>3993</v>
      </c>
      <c r="D2857" s="132" t="s">
        <v>4501</v>
      </c>
      <c r="E2857" s="132" t="s">
        <v>4498</v>
      </c>
      <c r="F2857" s="132" t="s">
        <v>4499</v>
      </c>
      <c r="G2857" s="133">
        <v>2000</v>
      </c>
      <c r="H2857" s="132">
        <v>1962</v>
      </c>
      <c r="I2857" s="134">
        <v>40725</v>
      </c>
      <c r="J2857" s="135"/>
    </row>
    <row r="2858" spans="1:10" ht="16.5" customHeight="1" x14ac:dyDescent="0.25">
      <c r="A2858" s="130" t="s">
        <v>9703</v>
      </c>
      <c r="B2858" s="131" t="str">
        <f t="shared" si="44"/>
        <v>09827 - Range Creek Cabin 1</v>
      </c>
      <c r="C2858" s="132" t="s">
        <v>3993</v>
      </c>
      <c r="D2858" s="132" t="s">
        <v>4502</v>
      </c>
      <c r="E2858" s="132" t="s">
        <v>4498</v>
      </c>
      <c r="F2858" s="132" t="s">
        <v>4499</v>
      </c>
      <c r="G2858" s="133">
        <v>200</v>
      </c>
      <c r="H2858" s="132">
        <v>1950</v>
      </c>
      <c r="I2858" s="134">
        <v>40725</v>
      </c>
      <c r="J2858" s="135"/>
    </row>
    <row r="2859" spans="1:10" ht="16.5" customHeight="1" x14ac:dyDescent="0.25">
      <c r="A2859" s="130" t="s">
        <v>9704</v>
      </c>
      <c r="B2859" s="131" t="str">
        <f t="shared" si="44"/>
        <v>09828 - Range Creek Pole Barn</v>
      </c>
      <c r="C2859" s="132" t="s">
        <v>3993</v>
      </c>
      <c r="D2859" s="132" t="s">
        <v>4503</v>
      </c>
      <c r="E2859" s="132" t="s">
        <v>4498</v>
      </c>
      <c r="F2859" s="132" t="s">
        <v>4499</v>
      </c>
      <c r="G2859" s="133">
        <v>1200</v>
      </c>
      <c r="H2859" s="132">
        <v>1960</v>
      </c>
      <c r="I2859" s="134">
        <v>40725</v>
      </c>
      <c r="J2859" s="135"/>
    </row>
    <row r="2860" spans="1:10" ht="16.5" customHeight="1" x14ac:dyDescent="0.25">
      <c r="A2860" s="130" t="s">
        <v>9705</v>
      </c>
      <c r="B2860" s="131" t="str">
        <f t="shared" si="44"/>
        <v>09829 - Range Creek Chicken Coop</v>
      </c>
      <c r="C2860" s="132" t="s">
        <v>3993</v>
      </c>
      <c r="D2860" s="132" t="s">
        <v>4504</v>
      </c>
      <c r="E2860" s="132" t="s">
        <v>4498</v>
      </c>
      <c r="F2860" s="132" t="s">
        <v>4499</v>
      </c>
      <c r="G2860" s="133">
        <v>360</v>
      </c>
      <c r="H2860" s="132">
        <v>1950</v>
      </c>
      <c r="I2860" s="134">
        <v>40725</v>
      </c>
      <c r="J2860" s="135"/>
    </row>
    <row r="2861" spans="1:10" ht="16.5" customHeight="1" x14ac:dyDescent="0.25">
      <c r="A2861" s="130" t="s">
        <v>9706</v>
      </c>
      <c r="B2861" s="131" t="str">
        <f t="shared" si="44"/>
        <v>09830 - Range Creek Corrugated Silos x2</v>
      </c>
      <c r="C2861" s="132" t="s">
        <v>3993</v>
      </c>
      <c r="D2861" s="132" t="s">
        <v>4505</v>
      </c>
      <c r="E2861" s="132" t="s">
        <v>4498</v>
      </c>
      <c r="F2861" s="132" t="s">
        <v>4499</v>
      </c>
      <c r="G2861" s="133">
        <v>400</v>
      </c>
      <c r="H2861" s="132">
        <v>1960</v>
      </c>
      <c r="I2861" s="134">
        <v>40725</v>
      </c>
      <c r="J2861" s="135"/>
    </row>
    <row r="2862" spans="1:10" ht="16.5" customHeight="1" x14ac:dyDescent="0.25">
      <c r="A2862" s="130" t="s">
        <v>9707</v>
      </c>
      <c r="B2862" s="131" t="str">
        <f t="shared" si="44"/>
        <v>09831 - Range Creek Stable</v>
      </c>
      <c r="C2862" s="132" t="s">
        <v>3993</v>
      </c>
      <c r="D2862" s="132" t="s">
        <v>4506</v>
      </c>
      <c r="E2862" s="132" t="s">
        <v>4498</v>
      </c>
      <c r="F2862" s="132" t="s">
        <v>4499</v>
      </c>
      <c r="G2862" s="133">
        <v>400</v>
      </c>
      <c r="H2862" s="132">
        <v>2002</v>
      </c>
      <c r="I2862" s="134">
        <v>40725</v>
      </c>
      <c r="J2862" s="135"/>
    </row>
    <row r="2863" spans="1:10" ht="16.5" customHeight="1" x14ac:dyDescent="0.25">
      <c r="A2863" s="130" t="s">
        <v>9708</v>
      </c>
      <c r="B2863" s="131" t="str">
        <f t="shared" si="44"/>
        <v>09832 - Range Creek Tool Shed</v>
      </c>
      <c r="C2863" s="132" t="s">
        <v>3993</v>
      </c>
      <c r="D2863" s="132" t="s">
        <v>4507</v>
      </c>
      <c r="E2863" s="132" t="s">
        <v>4498</v>
      </c>
      <c r="F2863" s="132" t="s">
        <v>4499</v>
      </c>
      <c r="G2863" s="133">
        <v>200</v>
      </c>
      <c r="H2863" s="132">
        <v>2002</v>
      </c>
      <c r="I2863" s="134">
        <v>40725</v>
      </c>
      <c r="J2863" s="135"/>
    </row>
    <row r="2864" spans="1:10" ht="16.5" customHeight="1" x14ac:dyDescent="0.25">
      <c r="A2864" s="130" t="s">
        <v>9709</v>
      </c>
      <c r="B2864" s="131" t="str">
        <f t="shared" si="44"/>
        <v>09922 - Univeristy of Utah Orthopaedic Center</v>
      </c>
      <c r="C2864" s="132" t="s">
        <v>3993</v>
      </c>
      <c r="D2864" s="132" t="s">
        <v>4508</v>
      </c>
      <c r="E2864" s="132" t="s">
        <v>4509</v>
      </c>
      <c r="F2864" s="132" t="s">
        <v>145</v>
      </c>
      <c r="G2864" s="133">
        <v>131097</v>
      </c>
      <c r="H2864" s="132">
        <v>2004</v>
      </c>
      <c r="I2864" s="134">
        <v>40725</v>
      </c>
      <c r="J2864" s="135"/>
    </row>
    <row r="2865" spans="1:10" ht="16.5" customHeight="1" x14ac:dyDescent="0.25">
      <c r="A2865" s="130" t="s">
        <v>9710</v>
      </c>
      <c r="B2865" s="131" t="str">
        <f t="shared" si="44"/>
        <v>09954 - Olympic Cauldron</v>
      </c>
      <c r="C2865" s="132" t="s">
        <v>3993</v>
      </c>
      <c r="D2865" s="132" t="s">
        <v>4510</v>
      </c>
      <c r="E2865" s="132" t="s">
        <v>4511</v>
      </c>
      <c r="F2865" s="132" t="s">
        <v>145</v>
      </c>
      <c r="G2865" s="133">
        <v>0</v>
      </c>
      <c r="H2865" s="132">
        <v>2001</v>
      </c>
      <c r="I2865" s="134">
        <v>40725</v>
      </c>
      <c r="J2865" s="135"/>
    </row>
    <row r="2866" spans="1:10" ht="16.5" customHeight="1" x14ac:dyDescent="0.25">
      <c r="A2866" s="130" t="s">
        <v>9711</v>
      </c>
      <c r="B2866" s="131" t="str">
        <f t="shared" si="44"/>
        <v>09978 - Emma Eccles Jones Medical Research Building</v>
      </c>
      <c r="C2866" s="132" t="s">
        <v>3993</v>
      </c>
      <c r="D2866" s="132" t="s">
        <v>4512</v>
      </c>
      <c r="E2866" s="132" t="s">
        <v>4513</v>
      </c>
      <c r="F2866" s="132" t="s">
        <v>145</v>
      </c>
      <c r="G2866" s="133">
        <v>129600</v>
      </c>
      <c r="H2866" s="132">
        <v>2004</v>
      </c>
      <c r="I2866" s="134">
        <v>40725</v>
      </c>
      <c r="J2866" s="135"/>
    </row>
    <row r="2867" spans="1:10" ht="16.5" customHeight="1" x14ac:dyDescent="0.25">
      <c r="A2867" s="130" t="s">
        <v>9712</v>
      </c>
      <c r="B2867" s="131" t="str">
        <f t="shared" si="44"/>
        <v>10341 - Pressure Station #5 (Browning)</v>
      </c>
      <c r="C2867" s="132" t="s">
        <v>3993</v>
      </c>
      <c r="D2867" s="132" t="s">
        <v>4514</v>
      </c>
      <c r="E2867" s="132" t="s">
        <v>4515</v>
      </c>
      <c r="F2867" s="132" t="s">
        <v>145</v>
      </c>
      <c r="G2867" s="133">
        <v>80</v>
      </c>
      <c r="H2867" s="132">
        <v>2005</v>
      </c>
      <c r="I2867" s="134">
        <v>40725</v>
      </c>
      <c r="J2867" s="135"/>
    </row>
    <row r="2868" spans="1:10" ht="16.5" customHeight="1" x14ac:dyDescent="0.25">
      <c r="A2868" s="130" t="s">
        <v>9713</v>
      </c>
      <c r="B2868" s="131" t="str">
        <f t="shared" si="44"/>
        <v>10342 - Orthopedic Parking Garage</v>
      </c>
      <c r="C2868" s="132" t="s">
        <v>3993</v>
      </c>
      <c r="D2868" s="132" t="s">
        <v>4516</v>
      </c>
      <c r="E2868" s="132" t="s">
        <v>4509</v>
      </c>
      <c r="F2868" s="132" t="s">
        <v>145</v>
      </c>
      <c r="G2868" s="133">
        <v>142502</v>
      </c>
      <c r="H2868" s="132">
        <v>2004</v>
      </c>
      <c r="I2868" s="134">
        <v>40725</v>
      </c>
      <c r="J2868" s="135"/>
    </row>
    <row r="2869" spans="1:10" ht="16.5" customHeight="1" x14ac:dyDescent="0.25">
      <c r="A2869" s="130" t="s">
        <v>9714</v>
      </c>
      <c r="B2869" s="131" t="str">
        <f t="shared" si="44"/>
        <v>10397 - John A Moran Eye Center</v>
      </c>
      <c r="C2869" s="132" t="s">
        <v>3993</v>
      </c>
      <c r="D2869" s="132" t="s">
        <v>4517</v>
      </c>
      <c r="E2869" s="132" t="s">
        <v>4518</v>
      </c>
      <c r="F2869" s="132" t="s">
        <v>145</v>
      </c>
      <c r="G2869" s="133">
        <v>285614</v>
      </c>
      <c r="H2869" s="132">
        <v>2006</v>
      </c>
      <c r="I2869" s="134">
        <v>40725</v>
      </c>
      <c r="J2869" s="135"/>
    </row>
    <row r="2870" spans="1:10" ht="16.5" customHeight="1" x14ac:dyDescent="0.25">
      <c r="A2870" s="130" t="s">
        <v>9715</v>
      </c>
      <c r="B2870" s="131" t="str">
        <f t="shared" si="44"/>
        <v>10599 - Centerville Medical Clinic</v>
      </c>
      <c r="C2870" s="132" t="s">
        <v>3993</v>
      </c>
      <c r="D2870" s="132" t="s">
        <v>4519</v>
      </c>
      <c r="E2870" s="132" t="s">
        <v>4520</v>
      </c>
      <c r="F2870" s="132" t="s">
        <v>3341</v>
      </c>
      <c r="G2870" s="133">
        <v>8510</v>
      </c>
      <c r="H2870" s="132">
        <v>1995</v>
      </c>
      <c r="I2870" s="134">
        <v>40724</v>
      </c>
      <c r="J2870" s="135"/>
    </row>
    <row r="2871" spans="1:10" ht="16.5" customHeight="1" x14ac:dyDescent="0.25">
      <c r="A2871" s="130" t="s">
        <v>9716</v>
      </c>
      <c r="B2871" s="131" t="str">
        <f t="shared" si="44"/>
        <v>10600 - Alonzo and Mary Watson Cosmic Ray Center</v>
      </c>
      <c r="C2871" s="132" t="s">
        <v>3993</v>
      </c>
      <c r="D2871" s="132" t="s">
        <v>4521</v>
      </c>
      <c r="E2871" s="132" t="s">
        <v>4522</v>
      </c>
      <c r="F2871" s="132" t="s">
        <v>2897</v>
      </c>
      <c r="G2871" s="133">
        <v>4398</v>
      </c>
      <c r="H2871" s="132">
        <v>2011</v>
      </c>
      <c r="I2871" s="134">
        <v>40725</v>
      </c>
      <c r="J2871" s="135"/>
    </row>
    <row r="2872" spans="1:10" ht="16.5" customHeight="1" x14ac:dyDescent="0.25">
      <c r="A2872" s="130" t="s">
        <v>9717</v>
      </c>
      <c r="B2872" s="131" t="str">
        <f t="shared" si="44"/>
        <v>10981 - 383 Colorow Drive</v>
      </c>
      <c r="C2872" s="132" t="s">
        <v>3993</v>
      </c>
      <c r="D2872" s="132" t="s">
        <v>4523</v>
      </c>
      <c r="E2872" s="132" t="s">
        <v>4524</v>
      </c>
      <c r="F2872" s="132" t="s">
        <v>145</v>
      </c>
      <c r="G2872" s="133">
        <v>97489</v>
      </c>
      <c r="H2872" s="132">
        <v>2004</v>
      </c>
      <c r="I2872" s="134">
        <v>40725</v>
      </c>
      <c r="J2872" s="135"/>
    </row>
    <row r="2873" spans="1:10" ht="16.5" customHeight="1" x14ac:dyDescent="0.25">
      <c r="A2873" s="130" t="s">
        <v>9718</v>
      </c>
      <c r="B2873" s="131" t="str">
        <f t="shared" si="44"/>
        <v>12071 - Middle Drum Fluorescence Detector Building</v>
      </c>
      <c r="C2873" s="132" t="s">
        <v>3993</v>
      </c>
      <c r="D2873" s="132" t="s">
        <v>4525</v>
      </c>
      <c r="E2873" s="132" t="s">
        <v>4526</v>
      </c>
      <c r="F2873" s="132" t="s">
        <v>4527</v>
      </c>
      <c r="G2873" s="133">
        <v>10800</v>
      </c>
      <c r="H2873" s="132">
        <v>2013</v>
      </c>
      <c r="I2873" s="134">
        <v>40725</v>
      </c>
      <c r="J2873" s="135"/>
    </row>
    <row r="2874" spans="1:10" ht="16.5" customHeight="1" x14ac:dyDescent="0.25">
      <c r="A2874" s="130" t="s">
        <v>9719</v>
      </c>
      <c r="B2874" s="131" t="str">
        <f t="shared" si="44"/>
        <v>12072 - Black Rock Mesa Fluorescence Detector Building</v>
      </c>
      <c r="C2874" s="132" t="s">
        <v>3993</v>
      </c>
      <c r="D2874" s="132" t="s">
        <v>4528</v>
      </c>
      <c r="E2874" s="132" t="s">
        <v>4529</v>
      </c>
      <c r="F2874" s="132" t="s">
        <v>4527</v>
      </c>
      <c r="G2874" s="133">
        <v>5670</v>
      </c>
      <c r="H2874" s="132">
        <v>2005</v>
      </c>
      <c r="I2874" s="134">
        <v>40725</v>
      </c>
      <c r="J2874" s="135"/>
    </row>
    <row r="2875" spans="1:10" ht="16.5" customHeight="1" x14ac:dyDescent="0.25">
      <c r="A2875" s="130" t="s">
        <v>9720</v>
      </c>
      <c r="B2875" s="131" t="str">
        <f t="shared" si="44"/>
        <v>12073 - Long Ridge Fluorescence Detector Building</v>
      </c>
      <c r="C2875" s="132" t="s">
        <v>3993</v>
      </c>
      <c r="D2875" s="132" t="s">
        <v>4530</v>
      </c>
      <c r="E2875" s="132" t="s">
        <v>4526</v>
      </c>
      <c r="F2875" s="132" t="s">
        <v>4527</v>
      </c>
      <c r="G2875" s="133">
        <v>5670</v>
      </c>
      <c r="H2875" s="132">
        <v>2006</v>
      </c>
      <c r="I2875" s="134">
        <v>40725</v>
      </c>
      <c r="J2875" s="135"/>
    </row>
    <row r="2876" spans="1:10" ht="16.5" customHeight="1" x14ac:dyDescent="0.25">
      <c r="A2876" s="130" t="s">
        <v>9721</v>
      </c>
      <c r="B2876" s="131" t="str">
        <f t="shared" si="44"/>
        <v>12204 - Bonderman Field Station Small Barn</v>
      </c>
      <c r="C2876" s="132" t="s">
        <v>3993</v>
      </c>
      <c r="D2876" s="132" t="s">
        <v>4531</v>
      </c>
      <c r="E2876" s="132" t="s">
        <v>4532</v>
      </c>
      <c r="F2876" s="132" t="s">
        <v>143</v>
      </c>
      <c r="G2876" s="133">
        <v>425</v>
      </c>
      <c r="H2876" s="132">
        <v>1970</v>
      </c>
      <c r="I2876" s="134">
        <v>40725</v>
      </c>
      <c r="J2876" s="135"/>
    </row>
    <row r="2877" spans="1:10" ht="16.5" customHeight="1" x14ac:dyDescent="0.25">
      <c r="A2877" s="130" t="s">
        <v>9722</v>
      </c>
      <c r="B2877" s="131" t="str">
        <f t="shared" si="44"/>
        <v>12206 - Bonderman Field Station Large Barn</v>
      </c>
      <c r="C2877" s="132" t="s">
        <v>3993</v>
      </c>
      <c r="D2877" s="132" t="s">
        <v>4533</v>
      </c>
      <c r="E2877" s="132" t="s">
        <v>4532</v>
      </c>
      <c r="F2877" s="132" t="s">
        <v>143</v>
      </c>
      <c r="G2877" s="133">
        <v>1250</v>
      </c>
      <c r="H2877" s="132">
        <v>1970</v>
      </c>
      <c r="I2877" s="134">
        <v>40725</v>
      </c>
      <c r="J2877" s="135"/>
    </row>
    <row r="2878" spans="1:10" ht="16.5" customHeight="1" x14ac:dyDescent="0.25">
      <c r="A2878" s="130" t="s">
        <v>9723</v>
      </c>
      <c r="B2878" s="131" t="str">
        <f t="shared" si="44"/>
        <v>12207 - Bonderman Field Station Enclosed Gazebo</v>
      </c>
      <c r="C2878" s="132" t="s">
        <v>3993</v>
      </c>
      <c r="D2878" s="132" t="s">
        <v>4534</v>
      </c>
      <c r="E2878" s="132" t="s">
        <v>4532</v>
      </c>
      <c r="F2878" s="132" t="s">
        <v>143</v>
      </c>
      <c r="G2878" s="133">
        <v>100</v>
      </c>
      <c r="H2878" s="132">
        <v>1975</v>
      </c>
      <c r="I2878" s="134">
        <v>40725</v>
      </c>
      <c r="J2878" s="135"/>
    </row>
    <row r="2879" spans="1:10" ht="16.5" customHeight="1" x14ac:dyDescent="0.25">
      <c r="A2879" s="130" t="s">
        <v>9724</v>
      </c>
      <c r="B2879" s="131" t="str">
        <f t="shared" si="44"/>
        <v>12208 - Bonderman Field Station El Shack</v>
      </c>
      <c r="C2879" s="132" t="s">
        <v>3993</v>
      </c>
      <c r="D2879" s="132" t="s">
        <v>4535</v>
      </c>
      <c r="E2879" s="132" t="s">
        <v>4532</v>
      </c>
      <c r="F2879" s="132" t="s">
        <v>143</v>
      </c>
      <c r="G2879" s="133">
        <v>200</v>
      </c>
      <c r="H2879" s="132">
        <v>1975</v>
      </c>
      <c r="I2879" s="134">
        <v>40725</v>
      </c>
      <c r="J2879" s="135"/>
    </row>
    <row r="2880" spans="1:10" ht="16.5" customHeight="1" x14ac:dyDescent="0.25">
      <c r="A2880" s="130" t="s">
        <v>9725</v>
      </c>
      <c r="B2880" s="131" t="str">
        <f t="shared" si="44"/>
        <v>12209 - Bonderman Field Station Deck House</v>
      </c>
      <c r="C2880" s="132" t="s">
        <v>3993</v>
      </c>
      <c r="D2880" s="132" t="s">
        <v>4536</v>
      </c>
      <c r="E2880" s="132" t="s">
        <v>4532</v>
      </c>
      <c r="F2880" s="132" t="s">
        <v>143</v>
      </c>
      <c r="G2880" s="133">
        <v>1400</v>
      </c>
      <c r="H2880" s="132">
        <v>1975</v>
      </c>
      <c r="I2880" s="134">
        <v>40725</v>
      </c>
      <c r="J2880" s="135"/>
    </row>
    <row r="2881" spans="1:10" ht="16.5" customHeight="1" x14ac:dyDescent="0.25">
      <c r="A2881" s="130" t="s">
        <v>9726</v>
      </c>
      <c r="B2881" s="131" t="str">
        <f t="shared" si="44"/>
        <v>12210 - Bonderman Field Station Dalton House</v>
      </c>
      <c r="C2881" s="132" t="s">
        <v>3993</v>
      </c>
      <c r="D2881" s="132" t="s">
        <v>4537</v>
      </c>
      <c r="E2881" s="132" t="s">
        <v>4532</v>
      </c>
      <c r="F2881" s="132" t="s">
        <v>143</v>
      </c>
      <c r="G2881" s="133">
        <v>900</v>
      </c>
      <c r="H2881" s="132">
        <v>1960</v>
      </c>
      <c r="I2881" s="134">
        <v>40725</v>
      </c>
      <c r="J2881" s="135"/>
    </row>
    <row r="2882" spans="1:10" ht="16.5" customHeight="1" x14ac:dyDescent="0.25">
      <c r="A2882" s="130" t="s">
        <v>9727</v>
      </c>
      <c r="B2882" s="131" t="str">
        <f t="shared" si="44"/>
        <v>12212 - Bonderman Field Station Tank Shack</v>
      </c>
      <c r="C2882" s="132" t="s">
        <v>3993</v>
      </c>
      <c r="D2882" s="132" t="s">
        <v>4538</v>
      </c>
      <c r="E2882" s="132" t="s">
        <v>4532</v>
      </c>
      <c r="F2882" s="132" t="s">
        <v>143</v>
      </c>
      <c r="G2882" s="133">
        <v>100</v>
      </c>
      <c r="H2882" s="132">
        <v>1970</v>
      </c>
      <c r="I2882" s="134">
        <v>40725</v>
      </c>
      <c r="J2882" s="135"/>
    </row>
    <row r="2883" spans="1:10" ht="16.5" customHeight="1" x14ac:dyDescent="0.25">
      <c r="A2883" s="130" t="s">
        <v>9728</v>
      </c>
      <c r="B2883" s="131" t="str">
        <f t="shared" si="44"/>
        <v>12213 - Bonderman Field Station Susan's Shed</v>
      </c>
      <c r="C2883" s="132" t="s">
        <v>3993</v>
      </c>
      <c r="D2883" s="132" t="s">
        <v>4539</v>
      </c>
      <c r="E2883" s="132" t="s">
        <v>4532</v>
      </c>
      <c r="F2883" s="132" t="s">
        <v>143</v>
      </c>
      <c r="G2883" s="133">
        <v>150</v>
      </c>
      <c r="H2883" s="132">
        <v>1985</v>
      </c>
      <c r="I2883" s="134">
        <v>40725</v>
      </c>
      <c r="J2883" s="135"/>
    </row>
    <row r="2884" spans="1:10" ht="16.5" customHeight="1" x14ac:dyDescent="0.25">
      <c r="A2884" s="130" t="s">
        <v>9729</v>
      </c>
      <c r="B2884" s="131" t="str">
        <f t="shared" ref="B2884:B2947" si="45">_xlfn.CONCAT(A2884," - ",D2884)</f>
        <v>12214 - Bonderman Field Station Susan's House</v>
      </c>
      <c r="C2884" s="132" t="s">
        <v>3993</v>
      </c>
      <c r="D2884" s="132" t="s">
        <v>4540</v>
      </c>
      <c r="E2884" s="132" t="s">
        <v>4532</v>
      </c>
      <c r="F2884" s="132" t="s">
        <v>143</v>
      </c>
      <c r="G2884" s="133">
        <v>900</v>
      </c>
      <c r="H2884" s="132">
        <v>1975</v>
      </c>
      <c r="I2884" s="134">
        <v>40725</v>
      </c>
      <c r="J2884" s="135"/>
    </row>
    <row r="2885" spans="1:10" ht="16.5" customHeight="1" x14ac:dyDescent="0.25">
      <c r="A2885" s="130" t="s">
        <v>9730</v>
      </c>
      <c r="B2885" s="131" t="str">
        <f t="shared" si="45"/>
        <v>12279 - George S Eccles Student Life Center</v>
      </c>
      <c r="C2885" s="132" t="s">
        <v>3993</v>
      </c>
      <c r="D2885" s="132" t="s">
        <v>4541</v>
      </c>
      <c r="E2885" s="132" t="s">
        <v>4542</v>
      </c>
      <c r="F2885" s="132" t="s">
        <v>145</v>
      </c>
      <c r="G2885" s="133">
        <v>169505</v>
      </c>
      <c r="H2885" s="132">
        <v>2015</v>
      </c>
      <c r="I2885" s="134">
        <v>41456</v>
      </c>
      <c r="J2885" s="135"/>
    </row>
    <row r="2886" spans="1:10" ht="16.5" customHeight="1" x14ac:dyDescent="0.25">
      <c r="A2886" s="130" t="s">
        <v>9731</v>
      </c>
      <c r="B2886" s="131" t="str">
        <f t="shared" si="45"/>
        <v>12653 - North Chiller Plant</v>
      </c>
      <c r="C2886" s="132" t="s">
        <v>3993</v>
      </c>
      <c r="D2886" s="132" t="s">
        <v>4543</v>
      </c>
      <c r="E2886" s="132" t="s">
        <v>4544</v>
      </c>
      <c r="F2886" s="132" t="s">
        <v>145</v>
      </c>
      <c r="G2886" s="133">
        <v>21269</v>
      </c>
      <c r="H2886" s="132">
        <v>2010</v>
      </c>
      <c r="I2886" s="134">
        <v>40725</v>
      </c>
      <c r="J2886" s="135"/>
    </row>
    <row r="2887" spans="1:10" ht="16.5" customHeight="1" x14ac:dyDescent="0.25">
      <c r="A2887" s="130" t="s">
        <v>9732</v>
      </c>
      <c r="B2887" s="131" t="str">
        <f t="shared" si="45"/>
        <v>12904 - Athletics Field Storage</v>
      </c>
      <c r="C2887" s="132" t="s">
        <v>3993</v>
      </c>
      <c r="D2887" s="132" t="s">
        <v>4545</v>
      </c>
      <c r="E2887" s="132" t="s">
        <v>4546</v>
      </c>
      <c r="F2887" s="132" t="s">
        <v>145</v>
      </c>
      <c r="G2887" s="133">
        <v>2400</v>
      </c>
      <c r="H2887" s="132">
        <v>2010</v>
      </c>
      <c r="I2887" s="134">
        <v>40725</v>
      </c>
      <c r="J2887" s="135"/>
    </row>
    <row r="2888" spans="1:10" ht="16.5" customHeight="1" x14ac:dyDescent="0.25">
      <c r="A2888" s="130" t="s">
        <v>9733</v>
      </c>
      <c r="B2888" s="131" t="str">
        <f t="shared" si="45"/>
        <v>12905 - Recycle Center</v>
      </c>
      <c r="C2888" s="132" t="s">
        <v>3993</v>
      </c>
      <c r="D2888" s="132" t="s">
        <v>4547</v>
      </c>
      <c r="E2888" s="132" t="s">
        <v>4548</v>
      </c>
      <c r="F2888" s="132" t="s">
        <v>145</v>
      </c>
      <c r="G2888" s="133">
        <v>840</v>
      </c>
      <c r="H2888" s="132">
        <v>2008</v>
      </c>
      <c r="I2888" s="134">
        <v>40725</v>
      </c>
      <c r="J2888" s="135"/>
    </row>
    <row r="2889" spans="1:10" ht="16.5" customHeight="1" x14ac:dyDescent="0.25">
      <c r="A2889" s="130" t="s">
        <v>9734</v>
      </c>
      <c r="B2889" s="131" t="str">
        <f t="shared" si="45"/>
        <v>12907 - Shoreline Ridge 825</v>
      </c>
      <c r="C2889" s="132" t="s">
        <v>3993</v>
      </c>
      <c r="D2889" s="132" t="s">
        <v>4549</v>
      </c>
      <c r="E2889" s="132" t="s">
        <v>4550</v>
      </c>
      <c r="F2889" s="132" t="s">
        <v>145</v>
      </c>
      <c r="G2889" s="133">
        <v>26039</v>
      </c>
      <c r="H2889" s="132">
        <v>2000</v>
      </c>
      <c r="I2889" s="134">
        <v>40725</v>
      </c>
      <c r="J2889" s="135"/>
    </row>
    <row r="2890" spans="1:10" ht="16.5" customHeight="1" x14ac:dyDescent="0.25">
      <c r="A2890" s="130" t="s">
        <v>9735</v>
      </c>
      <c r="B2890" s="131" t="str">
        <f t="shared" si="45"/>
        <v>12911 - UIT Data Center</v>
      </c>
      <c r="C2890" s="132" t="s">
        <v>3993</v>
      </c>
      <c r="D2890" s="132" t="s">
        <v>4551</v>
      </c>
      <c r="E2890" s="132" t="s">
        <v>4552</v>
      </c>
      <c r="F2890" s="132" t="s">
        <v>145</v>
      </c>
      <c r="G2890" s="133">
        <v>84000</v>
      </c>
      <c r="H2890" s="132">
        <v>2011</v>
      </c>
      <c r="I2890" s="134">
        <v>40725</v>
      </c>
      <c r="J2890" s="135"/>
    </row>
    <row r="2891" spans="1:10" ht="16.5" customHeight="1" x14ac:dyDescent="0.25">
      <c r="A2891" s="130" t="s">
        <v>9736</v>
      </c>
      <c r="B2891" s="131" t="str">
        <f t="shared" si="45"/>
        <v>12922 - Temporary Mobile Structures</v>
      </c>
      <c r="C2891" s="132" t="s">
        <v>3993</v>
      </c>
      <c r="D2891" s="132" t="s">
        <v>4553</v>
      </c>
      <c r="E2891" s="132" t="s">
        <v>4554</v>
      </c>
      <c r="F2891" s="132" t="s">
        <v>145</v>
      </c>
      <c r="G2891" s="133">
        <v>20000</v>
      </c>
      <c r="H2891" s="132">
        <v>2015</v>
      </c>
      <c r="I2891" s="134">
        <v>41032</v>
      </c>
      <c r="J2891" s="135"/>
    </row>
    <row r="2892" spans="1:10" ht="16.5" customHeight="1" x14ac:dyDescent="0.25">
      <c r="A2892" s="130" t="s">
        <v>9737</v>
      </c>
      <c r="B2892" s="131" t="str">
        <f t="shared" si="45"/>
        <v>12987 - UURF Williams Garage</v>
      </c>
      <c r="C2892" s="132" t="s">
        <v>3993</v>
      </c>
      <c r="D2892" s="132" t="s">
        <v>4555</v>
      </c>
      <c r="E2892" s="132" t="s">
        <v>4250</v>
      </c>
      <c r="F2892" s="132" t="s">
        <v>145</v>
      </c>
      <c r="G2892" s="133">
        <v>258101</v>
      </c>
      <c r="H2892" s="132">
        <v>1980</v>
      </c>
      <c r="I2892" s="134">
        <v>40725</v>
      </c>
      <c r="J2892" s="135"/>
    </row>
    <row r="2893" spans="1:10" ht="16.5" customHeight="1" x14ac:dyDescent="0.25">
      <c r="A2893" s="130" t="s">
        <v>9738</v>
      </c>
      <c r="B2893" s="131" t="str">
        <f t="shared" si="45"/>
        <v>13663 - John M and Karen Huntman Basketball Facility</v>
      </c>
      <c r="C2893" s="132" t="s">
        <v>3993</v>
      </c>
      <c r="D2893" s="132" t="s">
        <v>4556</v>
      </c>
      <c r="E2893" s="132" t="s">
        <v>4557</v>
      </c>
      <c r="F2893" s="132" t="s">
        <v>145</v>
      </c>
      <c r="G2893" s="133">
        <v>57187</v>
      </c>
      <c r="H2893" s="132">
        <v>2015</v>
      </c>
      <c r="I2893" s="134">
        <v>41456</v>
      </c>
      <c r="J2893" s="135"/>
    </row>
    <row r="2894" spans="1:10" ht="16.5" customHeight="1" x14ac:dyDescent="0.25">
      <c r="A2894" s="130" t="s">
        <v>9739</v>
      </c>
      <c r="B2894" s="131" t="str">
        <f t="shared" si="45"/>
        <v>13788 - Dumke Family Softball Stadium</v>
      </c>
      <c r="C2894" s="132" t="s">
        <v>3993</v>
      </c>
      <c r="D2894" s="132" t="s">
        <v>4558</v>
      </c>
      <c r="E2894" s="132" t="s">
        <v>4559</v>
      </c>
      <c r="F2894" s="132" t="s">
        <v>145</v>
      </c>
      <c r="G2894" s="133">
        <v>16410</v>
      </c>
      <c r="H2894" s="132">
        <v>2013</v>
      </c>
      <c r="I2894" s="134">
        <v>41456</v>
      </c>
      <c r="J2894" s="135"/>
    </row>
    <row r="2895" spans="1:10" ht="16.5" customHeight="1" x14ac:dyDescent="0.25">
      <c r="A2895" s="130" t="s">
        <v>9740</v>
      </c>
      <c r="B2895" s="131" t="str">
        <f t="shared" si="45"/>
        <v>13792 - Fashion Square III</v>
      </c>
      <c r="C2895" s="132" t="s">
        <v>3993</v>
      </c>
      <c r="D2895" s="132" t="s">
        <v>4560</v>
      </c>
      <c r="E2895" s="132" t="s">
        <v>4561</v>
      </c>
      <c r="F2895" s="132" t="s">
        <v>540</v>
      </c>
      <c r="G2895" s="133">
        <v>48638</v>
      </c>
      <c r="H2895" s="132">
        <v>1994</v>
      </c>
      <c r="I2895" s="134">
        <v>41456</v>
      </c>
      <c r="J2895" s="135"/>
    </row>
    <row r="2896" spans="1:10" ht="16.5" customHeight="1" x14ac:dyDescent="0.25">
      <c r="A2896" s="130" t="s">
        <v>9741</v>
      </c>
      <c r="B2896" s="131" t="str">
        <f t="shared" si="45"/>
        <v>13793 - Fashion Square IV</v>
      </c>
      <c r="C2896" s="132" t="s">
        <v>3993</v>
      </c>
      <c r="D2896" s="132" t="s">
        <v>4562</v>
      </c>
      <c r="E2896" s="132" t="s">
        <v>4563</v>
      </c>
      <c r="F2896" s="132" t="s">
        <v>540</v>
      </c>
      <c r="G2896" s="133">
        <v>35740</v>
      </c>
      <c r="H2896" s="132">
        <v>1997</v>
      </c>
      <c r="I2896" s="134">
        <v>41456</v>
      </c>
      <c r="J2896" s="135"/>
    </row>
    <row r="2897" spans="1:10" ht="16.5" customHeight="1" x14ac:dyDescent="0.25">
      <c r="A2897" s="130" t="s">
        <v>9742</v>
      </c>
      <c r="B2897" s="131" t="str">
        <f t="shared" si="45"/>
        <v>13795 - Electrical Substation Stadium</v>
      </c>
      <c r="C2897" s="132" t="s">
        <v>3993</v>
      </c>
      <c r="D2897" s="132" t="s">
        <v>4564</v>
      </c>
      <c r="E2897" s="132" t="s">
        <v>4565</v>
      </c>
      <c r="F2897" s="132" t="s">
        <v>145</v>
      </c>
      <c r="G2897" s="133">
        <v>1</v>
      </c>
      <c r="H2897" s="132">
        <v>2013</v>
      </c>
      <c r="I2897" s="134">
        <v>41456</v>
      </c>
      <c r="J2897" s="135"/>
    </row>
    <row r="2898" spans="1:10" ht="16.5" customHeight="1" x14ac:dyDescent="0.25">
      <c r="A2898" s="130" t="s">
        <v>9743</v>
      </c>
      <c r="B2898" s="131" t="str">
        <f t="shared" si="45"/>
        <v>13800 - Spence Eccles Ski Team Building</v>
      </c>
      <c r="C2898" s="132" t="s">
        <v>3993</v>
      </c>
      <c r="D2898" s="132" t="s">
        <v>4566</v>
      </c>
      <c r="E2898" s="132" t="s">
        <v>4567</v>
      </c>
      <c r="F2898" s="132" t="s">
        <v>145</v>
      </c>
      <c r="G2898" s="133">
        <v>7120</v>
      </c>
      <c r="H2898" s="132">
        <v>2016</v>
      </c>
      <c r="I2898" s="134">
        <v>41456</v>
      </c>
      <c r="J2898" s="135"/>
    </row>
    <row r="2899" spans="1:10" ht="16.5" customHeight="1" x14ac:dyDescent="0.25">
      <c r="A2899" s="130" t="s">
        <v>9744</v>
      </c>
      <c r="B2899" s="131" t="str">
        <f t="shared" si="45"/>
        <v>13992 - Taft Nicholson Environmental Humanties Education Center (TNEHEC)</v>
      </c>
      <c r="C2899" s="132" t="s">
        <v>3993</v>
      </c>
      <c r="D2899" s="132" t="s">
        <v>4568</v>
      </c>
      <c r="E2899" s="132" t="s">
        <v>4569</v>
      </c>
      <c r="F2899" s="132" t="s">
        <v>4570</v>
      </c>
      <c r="G2899" s="133">
        <v>1008</v>
      </c>
      <c r="H2899" s="132">
        <v>1950</v>
      </c>
      <c r="I2899" s="134">
        <v>41456</v>
      </c>
      <c r="J2899" s="135"/>
    </row>
    <row r="2900" spans="1:10" ht="16.5" customHeight="1" x14ac:dyDescent="0.25">
      <c r="A2900" s="130" t="s">
        <v>9745</v>
      </c>
      <c r="B2900" s="131" t="str">
        <f t="shared" si="45"/>
        <v>13994 - TNEHEC Classroom Building</v>
      </c>
      <c r="C2900" s="132" t="s">
        <v>3993</v>
      </c>
      <c r="D2900" s="132" t="s">
        <v>4571</v>
      </c>
      <c r="E2900" s="132" t="s">
        <v>4569</v>
      </c>
      <c r="F2900" s="132" t="s">
        <v>4570</v>
      </c>
      <c r="G2900" s="133">
        <v>1217</v>
      </c>
      <c r="H2900" s="132">
        <v>1950</v>
      </c>
      <c r="I2900" s="134">
        <v>41456</v>
      </c>
      <c r="J2900" s="135"/>
    </row>
    <row r="2901" spans="1:10" ht="16.5" customHeight="1" x14ac:dyDescent="0.25">
      <c r="A2901" s="130" t="s">
        <v>9746</v>
      </c>
      <c r="B2901" s="131" t="str">
        <f t="shared" si="45"/>
        <v>13995 - TNEHEC Artist Residence House</v>
      </c>
      <c r="C2901" s="132" t="s">
        <v>3993</v>
      </c>
      <c r="D2901" s="132" t="s">
        <v>4572</v>
      </c>
      <c r="E2901" s="132" t="s">
        <v>4569</v>
      </c>
      <c r="F2901" s="132" t="s">
        <v>4570</v>
      </c>
      <c r="G2901" s="133">
        <v>861</v>
      </c>
      <c r="H2901" s="132">
        <v>1950</v>
      </c>
      <c r="I2901" s="134">
        <v>41456</v>
      </c>
      <c r="J2901" s="135"/>
    </row>
    <row r="2902" spans="1:10" ht="16.5" customHeight="1" x14ac:dyDescent="0.25">
      <c r="A2902" s="130" t="s">
        <v>9747</v>
      </c>
      <c r="B2902" s="131" t="str">
        <f t="shared" si="45"/>
        <v>13996 - TNEHEC Art Studio</v>
      </c>
      <c r="C2902" s="132" t="s">
        <v>3993</v>
      </c>
      <c r="D2902" s="132" t="s">
        <v>4573</v>
      </c>
      <c r="E2902" s="132" t="s">
        <v>4569</v>
      </c>
      <c r="F2902" s="132" t="s">
        <v>4570</v>
      </c>
      <c r="G2902" s="133">
        <v>570</v>
      </c>
      <c r="H2902" s="132">
        <v>1950</v>
      </c>
      <c r="I2902" s="134">
        <v>41456</v>
      </c>
      <c r="J2902" s="135"/>
    </row>
    <row r="2903" spans="1:10" ht="16.5" customHeight="1" x14ac:dyDescent="0.25">
      <c r="A2903" s="130" t="s">
        <v>9748</v>
      </c>
      <c r="B2903" s="131" t="str">
        <f t="shared" si="45"/>
        <v>13997 - TNEHEC Maintenance Staff House</v>
      </c>
      <c r="C2903" s="132" t="s">
        <v>3993</v>
      </c>
      <c r="D2903" s="132" t="s">
        <v>4574</v>
      </c>
      <c r="E2903" s="132" t="s">
        <v>4569</v>
      </c>
      <c r="F2903" s="132" t="s">
        <v>4570</v>
      </c>
      <c r="G2903" s="133">
        <v>539</v>
      </c>
      <c r="H2903" s="132">
        <v>1980</v>
      </c>
      <c r="I2903" s="134">
        <v>41456</v>
      </c>
      <c r="J2903" s="135"/>
    </row>
    <row r="2904" spans="1:10" ht="16.5" customHeight="1" x14ac:dyDescent="0.25">
      <c r="A2904" s="130" t="s">
        <v>9749</v>
      </c>
      <c r="B2904" s="131" t="str">
        <f t="shared" si="45"/>
        <v>13998 - TNEHEC Sheep Cabin</v>
      </c>
      <c r="C2904" s="132" t="s">
        <v>3993</v>
      </c>
      <c r="D2904" s="132" t="s">
        <v>4575</v>
      </c>
      <c r="E2904" s="132" t="s">
        <v>4569</v>
      </c>
      <c r="F2904" s="132" t="s">
        <v>4570</v>
      </c>
      <c r="G2904" s="133">
        <v>1098</v>
      </c>
      <c r="H2904" s="132">
        <v>1950</v>
      </c>
      <c r="I2904" s="134">
        <v>41456</v>
      </c>
      <c r="J2904" s="135"/>
    </row>
    <row r="2905" spans="1:10" ht="16.5" customHeight="1" x14ac:dyDescent="0.25">
      <c r="A2905" s="130" t="s">
        <v>9750</v>
      </c>
      <c r="B2905" s="131" t="str">
        <f t="shared" si="45"/>
        <v>13999 - TNEHEC Guest Cabins</v>
      </c>
      <c r="C2905" s="132" t="s">
        <v>3993</v>
      </c>
      <c r="D2905" s="132" t="s">
        <v>4576</v>
      </c>
      <c r="E2905" s="132" t="s">
        <v>4577</v>
      </c>
      <c r="F2905" s="132" t="s">
        <v>4570</v>
      </c>
      <c r="G2905" s="133">
        <v>2980</v>
      </c>
      <c r="H2905" s="132">
        <v>2017</v>
      </c>
      <c r="I2905" s="134">
        <v>41456</v>
      </c>
      <c r="J2905" s="135"/>
    </row>
    <row r="2906" spans="1:10" ht="16.5" customHeight="1" x14ac:dyDescent="0.25">
      <c r="A2906" s="130" t="s">
        <v>9751</v>
      </c>
      <c r="B2906" s="131" t="str">
        <f t="shared" si="45"/>
        <v>14016 - L S Skaggs Jr Research Building</v>
      </c>
      <c r="C2906" s="132" t="s">
        <v>3993</v>
      </c>
      <c r="D2906" s="132" t="s">
        <v>4578</v>
      </c>
      <c r="E2906" s="132" t="s">
        <v>4062</v>
      </c>
      <c r="F2906" s="132" t="s">
        <v>145</v>
      </c>
      <c r="G2906" s="133">
        <v>156242</v>
      </c>
      <c r="H2906" s="132">
        <v>2013</v>
      </c>
      <c r="I2906" s="134">
        <v>40725</v>
      </c>
      <c r="J2906" s="135"/>
    </row>
    <row r="2907" spans="1:10" ht="16.5" customHeight="1" x14ac:dyDescent="0.25">
      <c r="A2907" s="130" t="s">
        <v>9752</v>
      </c>
      <c r="B2907" s="131" t="str">
        <f t="shared" si="45"/>
        <v>14266 - UUHN South Jordan Health Center</v>
      </c>
      <c r="C2907" s="132" t="s">
        <v>3993</v>
      </c>
      <c r="D2907" s="132" t="s">
        <v>4579</v>
      </c>
      <c r="E2907" s="132" t="s">
        <v>4580</v>
      </c>
      <c r="F2907" s="132" t="s">
        <v>2798</v>
      </c>
      <c r="G2907" s="133">
        <v>208656</v>
      </c>
      <c r="H2907" s="132">
        <v>2011</v>
      </c>
      <c r="I2907" s="134">
        <v>40725</v>
      </c>
      <c r="J2907" s="135"/>
    </row>
    <row r="2908" spans="1:10" ht="16.5" customHeight="1" x14ac:dyDescent="0.25">
      <c r="A2908" s="130" t="s">
        <v>9753</v>
      </c>
      <c r="B2908" s="131" t="str">
        <f t="shared" si="45"/>
        <v>14312 - Building 72</v>
      </c>
      <c r="C2908" s="132" t="s">
        <v>3993</v>
      </c>
      <c r="D2908" s="132" t="s">
        <v>4581</v>
      </c>
      <c r="E2908" s="132" t="s">
        <v>4058</v>
      </c>
      <c r="F2908" s="132" t="s">
        <v>145</v>
      </c>
      <c r="G2908" s="133">
        <v>35957</v>
      </c>
      <c r="H2908" s="132">
        <v>1981</v>
      </c>
      <c r="I2908" s="134">
        <v>40725</v>
      </c>
      <c r="J2908" s="135"/>
    </row>
    <row r="2909" spans="1:10" ht="16.5" customHeight="1" x14ac:dyDescent="0.25">
      <c r="A2909" s="130" t="s">
        <v>9754</v>
      </c>
      <c r="B2909" s="131" t="str">
        <f t="shared" si="45"/>
        <v>15047 - Frederick Albert Sutton Building</v>
      </c>
      <c r="C2909" s="132" t="s">
        <v>3993</v>
      </c>
      <c r="D2909" s="132" t="s">
        <v>4582</v>
      </c>
      <c r="E2909" s="132" t="s">
        <v>4583</v>
      </c>
      <c r="F2909" s="132" t="s">
        <v>145</v>
      </c>
      <c r="G2909" s="133">
        <v>89860</v>
      </c>
      <c r="H2909" s="132">
        <v>2009</v>
      </c>
      <c r="I2909" s="134">
        <v>40725</v>
      </c>
      <c r="J2909" s="135"/>
    </row>
    <row r="2910" spans="1:10" ht="16.5" customHeight="1" x14ac:dyDescent="0.25">
      <c r="A2910" s="130" t="s">
        <v>9755</v>
      </c>
      <c r="B2910" s="131" t="str">
        <f t="shared" si="45"/>
        <v>15048 - University Hospital West Pavillion</v>
      </c>
      <c r="C2910" s="132" t="s">
        <v>3993</v>
      </c>
      <c r="D2910" s="132" t="s">
        <v>4584</v>
      </c>
      <c r="E2910" s="132" t="s">
        <v>4585</v>
      </c>
      <c r="F2910" s="132" t="s">
        <v>145</v>
      </c>
      <c r="G2910" s="133">
        <v>304577</v>
      </c>
      <c r="H2910" s="132">
        <v>2009</v>
      </c>
      <c r="I2910" s="134">
        <v>40725</v>
      </c>
      <c r="J2910" s="135"/>
    </row>
    <row r="2911" spans="1:10" ht="16.5" customHeight="1" x14ac:dyDescent="0.25">
      <c r="A2911" s="130" t="s">
        <v>9756</v>
      </c>
      <c r="B2911" s="131" t="str">
        <f t="shared" si="45"/>
        <v>15049 - Carolyn Tanner Irish Humanities Building</v>
      </c>
      <c r="C2911" s="132" t="s">
        <v>3993</v>
      </c>
      <c r="D2911" s="132" t="s">
        <v>4586</v>
      </c>
      <c r="E2911" s="132" t="s">
        <v>4587</v>
      </c>
      <c r="F2911" s="132" t="s">
        <v>145</v>
      </c>
      <c r="G2911" s="133">
        <v>55077</v>
      </c>
      <c r="H2911" s="132">
        <v>2008</v>
      </c>
      <c r="I2911" s="134">
        <v>40725</v>
      </c>
      <c r="J2911" s="135"/>
    </row>
    <row r="2912" spans="1:10" ht="16.5" customHeight="1" x14ac:dyDescent="0.25">
      <c r="A2912" s="130" t="s">
        <v>9757</v>
      </c>
      <c r="B2912" s="131" t="str">
        <f t="shared" si="45"/>
        <v>15128 - Beverly Taylor Sorenson Arts &amp; Education Bldg</v>
      </c>
      <c r="C2912" s="132" t="s">
        <v>3993</v>
      </c>
      <c r="D2912" s="132" t="s">
        <v>4588</v>
      </c>
      <c r="E2912" s="132" t="s">
        <v>4589</v>
      </c>
      <c r="F2912" s="132" t="s">
        <v>145</v>
      </c>
      <c r="G2912" s="133">
        <v>115335</v>
      </c>
      <c r="H2912" s="132">
        <v>2013</v>
      </c>
      <c r="I2912" s="134">
        <v>40725</v>
      </c>
      <c r="J2912" s="135"/>
    </row>
    <row r="2913" spans="1:10" ht="16.5" customHeight="1" x14ac:dyDescent="0.25">
      <c r="A2913" s="130" t="s">
        <v>9758</v>
      </c>
      <c r="B2913" s="131" t="str">
        <f t="shared" si="45"/>
        <v>15219 - Airmed Quarters Park City</v>
      </c>
      <c r="C2913" s="132" t="s">
        <v>3993</v>
      </c>
      <c r="D2913" s="132" t="s">
        <v>4590</v>
      </c>
      <c r="E2913" s="132" t="s">
        <v>4591</v>
      </c>
      <c r="F2913" s="132" t="s">
        <v>380</v>
      </c>
      <c r="G2913" s="133">
        <v>2200</v>
      </c>
      <c r="H2913" s="132">
        <v>2010</v>
      </c>
      <c r="I2913" s="134">
        <v>40725</v>
      </c>
      <c r="J2913" s="135"/>
    </row>
    <row r="2914" spans="1:10" ht="16.5" customHeight="1" x14ac:dyDescent="0.25">
      <c r="A2914" s="130" t="s">
        <v>9759</v>
      </c>
      <c r="B2914" s="131" t="str">
        <f t="shared" si="45"/>
        <v>15222 - Moran Trailer</v>
      </c>
      <c r="C2914" s="132" t="s">
        <v>3993</v>
      </c>
      <c r="D2914" s="132" t="s">
        <v>4592</v>
      </c>
      <c r="E2914" s="132" t="s">
        <v>4593</v>
      </c>
      <c r="F2914" s="132" t="s">
        <v>145</v>
      </c>
      <c r="G2914" s="133">
        <v>1300</v>
      </c>
      <c r="H2914" s="132">
        <v>2010</v>
      </c>
      <c r="I2914" s="134">
        <v>40725</v>
      </c>
      <c r="J2914" s="135"/>
    </row>
    <row r="2915" spans="1:10" ht="16.5" customHeight="1" x14ac:dyDescent="0.25">
      <c r="A2915" s="130" t="s">
        <v>9760</v>
      </c>
      <c r="B2915" s="131" t="str">
        <f t="shared" si="45"/>
        <v>15250 - Bus Shelter 10 at Frances Armstrong Madison Building</v>
      </c>
      <c r="C2915" s="132" t="s">
        <v>3993</v>
      </c>
      <c r="D2915" s="132" t="s">
        <v>4594</v>
      </c>
      <c r="E2915" s="132" t="s">
        <v>4595</v>
      </c>
      <c r="F2915" s="132" t="s">
        <v>145</v>
      </c>
      <c r="G2915" s="133">
        <v>228</v>
      </c>
      <c r="H2915" s="132">
        <v>2010</v>
      </c>
      <c r="I2915" s="134">
        <v>40725</v>
      </c>
      <c r="J2915" s="135"/>
    </row>
    <row r="2916" spans="1:10" ht="16.5" customHeight="1" x14ac:dyDescent="0.25">
      <c r="A2916" s="130" t="s">
        <v>9761</v>
      </c>
      <c r="B2916" s="131" t="str">
        <f t="shared" si="45"/>
        <v>15251 - Bus Shelter 11 at Presidents Circle</v>
      </c>
      <c r="C2916" s="132" t="s">
        <v>3993</v>
      </c>
      <c r="D2916" s="132" t="s">
        <v>4596</v>
      </c>
      <c r="E2916" s="132" t="s">
        <v>4597</v>
      </c>
      <c r="F2916" s="132" t="s">
        <v>145</v>
      </c>
      <c r="G2916" s="133">
        <v>250</v>
      </c>
      <c r="H2916" s="132">
        <v>2010</v>
      </c>
      <c r="I2916" s="134">
        <v>40725</v>
      </c>
      <c r="J2916" s="135"/>
    </row>
    <row r="2917" spans="1:10" ht="16.5" customHeight="1" x14ac:dyDescent="0.25">
      <c r="A2917" s="130" t="s">
        <v>9762</v>
      </c>
      <c r="B2917" s="131" t="str">
        <f t="shared" si="45"/>
        <v>15252 - Bus Shelter 12 at Ozone Parking</v>
      </c>
      <c r="C2917" s="132" t="s">
        <v>3993</v>
      </c>
      <c r="D2917" s="132" t="s">
        <v>4598</v>
      </c>
      <c r="E2917" s="132" t="s">
        <v>4599</v>
      </c>
      <c r="F2917" s="132" t="s">
        <v>145</v>
      </c>
      <c r="G2917" s="133">
        <v>24</v>
      </c>
      <c r="H2917" s="132">
        <v>2010</v>
      </c>
      <c r="I2917" s="134">
        <v>40725</v>
      </c>
      <c r="J2917" s="135"/>
    </row>
    <row r="2918" spans="1:10" ht="16.5" customHeight="1" x14ac:dyDescent="0.25">
      <c r="A2918" s="130" t="s">
        <v>9763</v>
      </c>
      <c r="B2918" s="131" t="str">
        <f t="shared" si="45"/>
        <v>15253 - Bus Shelter 13 at Medical Center Trax</v>
      </c>
      <c r="C2918" s="132" t="s">
        <v>3993</v>
      </c>
      <c r="D2918" s="132" t="s">
        <v>4600</v>
      </c>
      <c r="E2918" s="132" t="s">
        <v>4601</v>
      </c>
      <c r="F2918" s="132" t="s">
        <v>145</v>
      </c>
      <c r="G2918" s="133">
        <v>72</v>
      </c>
      <c r="H2918" s="132">
        <v>2010</v>
      </c>
      <c r="I2918" s="134">
        <v>40725</v>
      </c>
      <c r="J2918" s="135"/>
    </row>
    <row r="2919" spans="1:10" ht="16.5" customHeight="1" x14ac:dyDescent="0.25">
      <c r="A2919" s="130" t="s">
        <v>9764</v>
      </c>
      <c r="B2919" s="131" t="str">
        <f t="shared" si="45"/>
        <v>15254 - Bus Shelter 15 at Neurosciences Center</v>
      </c>
      <c r="C2919" s="132" t="s">
        <v>3993</v>
      </c>
      <c r="D2919" s="132" t="s">
        <v>4602</v>
      </c>
      <c r="E2919" s="132" t="s">
        <v>4603</v>
      </c>
      <c r="F2919" s="132" t="s">
        <v>145</v>
      </c>
      <c r="G2919" s="133">
        <v>32</v>
      </c>
      <c r="H2919" s="132">
        <v>2010</v>
      </c>
      <c r="I2919" s="134">
        <v>40725</v>
      </c>
      <c r="J2919" s="135"/>
    </row>
    <row r="2920" spans="1:10" ht="16.5" customHeight="1" x14ac:dyDescent="0.25">
      <c r="A2920" s="130" t="s">
        <v>9765</v>
      </c>
      <c r="B2920" s="131" t="str">
        <f t="shared" si="45"/>
        <v>15255 - Bus Shelter 16 at the Orthopedic Center</v>
      </c>
      <c r="C2920" s="132" t="s">
        <v>3993</v>
      </c>
      <c r="D2920" s="132" t="s">
        <v>4604</v>
      </c>
      <c r="E2920" s="132" t="s">
        <v>4605</v>
      </c>
      <c r="F2920" s="132" t="s">
        <v>145</v>
      </c>
      <c r="G2920" s="133">
        <v>32</v>
      </c>
      <c r="H2920" s="132">
        <v>2010</v>
      </c>
      <c r="I2920" s="134">
        <v>40725</v>
      </c>
      <c r="J2920" s="135"/>
    </row>
    <row r="2921" spans="1:10" ht="16.5" customHeight="1" x14ac:dyDescent="0.25">
      <c r="A2921" s="130" t="s">
        <v>9766</v>
      </c>
      <c r="B2921" s="131" t="str">
        <f t="shared" si="45"/>
        <v>15256 - Bus Shelter 02 at the Huntsman Center</v>
      </c>
      <c r="C2921" s="132" t="s">
        <v>3993</v>
      </c>
      <c r="D2921" s="132" t="s">
        <v>4606</v>
      </c>
      <c r="E2921" s="132" t="s">
        <v>4607</v>
      </c>
      <c r="F2921" s="132" t="s">
        <v>145</v>
      </c>
      <c r="G2921" s="133">
        <v>253</v>
      </c>
      <c r="H2921" s="132">
        <v>2010</v>
      </c>
      <c r="I2921" s="134">
        <v>40725</v>
      </c>
      <c r="J2921" s="135"/>
    </row>
    <row r="2922" spans="1:10" ht="16.5" customHeight="1" x14ac:dyDescent="0.25">
      <c r="A2922" s="130" t="s">
        <v>9767</v>
      </c>
      <c r="B2922" s="131" t="str">
        <f t="shared" si="45"/>
        <v>15257 - Bus Shelter 03 at LDS Institute Parking</v>
      </c>
      <c r="C2922" s="132" t="s">
        <v>3993</v>
      </c>
      <c r="D2922" s="132" t="s">
        <v>4608</v>
      </c>
      <c r="E2922" s="132" t="s">
        <v>4609</v>
      </c>
      <c r="F2922" s="132" t="s">
        <v>145</v>
      </c>
      <c r="G2922" s="133">
        <v>336</v>
      </c>
      <c r="H2922" s="132">
        <v>2010</v>
      </c>
      <c r="I2922" s="134">
        <v>40725</v>
      </c>
      <c r="J2922" s="135"/>
    </row>
    <row r="2923" spans="1:10" ht="16.5" customHeight="1" x14ac:dyDescent="0.25">
      <c r="A2923" s="130" t="s">
        <v>9768</v>
      </c>
      <c r="B2923" s="131" t="str">
        <f t="shared" si="45"/>
        <v>15258 - Bus Shelter 04 at Primary Children Medical Center</v>
      </c>
      <c r="C2923" s="132" t="s">
        <v>3993</v>
      </c>
      <c r="D2923" s="132" t="s">
        <v>4610</v>
      </c>
      <c r="E2923" s="132" t="s">
        <v>4611</v>
      </c>
      <c r="F2923" s="132" t="s">
        <v>145</v>
      </c>
      <c r="G2923" s="133">
        <v>90</v>
      </c>
      <c r="H2923" s="132">
        <v>2010</v>
      </c>
      <c r="I2923" s="134">
        <v>40725</v>
      </c>
      <c r="J2923" s="135"/>
    </row>
    <row r="2924" spans="1:10" ht="16.5" customHeight="1" x14ac:dyDescent="0.25">
      <c r="A2924" s="130" t="s">
        <v>9769</v>
      </c>
      <c r="B2924" s="131" t="str">
        <f t="shared" si="45"/>
        <v>15259 - Bus Shelter 05 at Kennecott Building</v>
      </c>
      <c r="C2924" s="132" t="s">
        <v>3993</v>
      </c>
      <c r="D2924" s="132" t="s">
        <v>4612</v>
      </c>
      <c r="E2924" s="132" t="s">
        <v>4613</v>
      </c>
      <c r="F2924" s="132" t="s">
        <v>145</v>
      </c>
      <c r="G2924" s="133">
        <v>100</v>
      </c>
      <c r="H2924" s="132">
        <v>2010</v>
      </c>
      <c r="I2924" s="134">
        <v>40725</v>
      </c>
      <c r="J2924" s="135"/>
    </row>
    <row r="2925" spans="1:10" ht="16.5" customHeight="1" x14ac:dyDescent="0.25">
      <c r="A2925" s="130" t="s">
        <v>9770</v>
      </c>
      <c r="B2925" s="131" t="str">
        <f t="shared" si="45"/>
        <v>15261 - Bus Shelter 07 at Field House</v>
      </c>
      <c r="C2925" s="132" t="s">
        <v>3993</v>
      </c>
      <c r="D2925" s="132" t="s">
        <v>4614</v>
      </c>
      <c r="E2925" s="132" t="s">
        <v>4615</v>
      </c>
      <c r="F2925" s="132" t="s">
        <v>145</v>
      </c>
      <c r="G2925" s="133">
        <v>200</v>
      </c>
      <c r="H2925" s="132">
        <v>2010</v>
      </c>
      <c r="I2925" s="134">
        <v>40725</v>
      </c>
      <c r="J2925" s="135"/>
    </row>
    <row r="2926" spans="1:10" ht="16.5" customHeight="1" x14ac:dyDescent="0.25">
      <c r="A2926" s="130" t="s">
        <v>9771</v>
      </c>
      <c r="B2926" s="131" t="str">
        <f t="shared" si="45"/>
        <v>15262 - Bus Shelter 08 at Bldg 26, College of Social Work</v>
      </c>
      <c r="C2926" s="132" t="s">
        <v>3993</v>
      </c>
      <c r="D2926" s="132" t="s">
        <v>4616</v>
      </c>
      <c r="E2926" s="132" t="s">
        <v>4617</v>
      </c>
      <c r="F2926" s="132" t="s">
        <v>145</v>
      </c>
      <c r="G2926" s="133">
        <v>250</v>
      </c>
      <c r="H2926" s="132">
        <v>2010</v>
      </c>
      <c r="I2926" s="134">
        <v>40725</v>
      </c>
      <c r="J2926" s="135"/>
    </row>
    <row r="2927" spans="1:10" ht="16.5" customHeight="1" x14ac:dyDescent="0.25">
      <c r="A2927" s="130" t="s">
        <v>9772</v>
      </c>
      <c r="B2927" s="131" t="str">
        <f t="shared" si="45"/>
        <v>15263 - Bus Shelter 09 at Bldg 26, College of Social Work</v>
      </c>
      <c r="C2927" s="132" t="s">
        <v>3993</v>
      </c>
      <c r="D2927" s="132" t="s">
        <v>4618</v>
      </c>
      <c r="E2927" s="132" t="s">
        <v>4619</v>
      </c>
      <c r="F2927" s="132" t="s">
        <v>145</v>
      </c>
      <c r="G2927" s="133">
        <v>288</v>
      </c>
      <c r="H2927" s="132">
        <v>2010</v>
      </c>
      <c r="I2927" s="134">
        <v>40725</v>
      </c>
      <c r="J2927" s="135"/>
    </row>
    <row r="2928" spans="1:10" ht="16.5" customHeight="1" x14ac:dyDescent="0.25">
      <c r="A2928" s="130" t="s">
        <v>9773</v>
      </c>
      <c r="B2928" s="131" t="str">
        <f t="shared" si="45"/>
        <v>15265 - Donna Garff Marriott Residential Scholars Community</v>
      </c>
      <c r="C2928" s="132" t="s">
        <v>3993</v>
      </c>
      <c r="D2928" s="132" t="s">
        <v>4620</v>
      </c>
      <c r="E2928" s="132" t="s">
        <v>4621</v>
      </c>
      <c r="F2928" s="132" t="s">
        <v>145</v>
      </c>
      <c r="G2928" s="133">
        <v>163726</v>
      </c>
      <c r="H2928" s="132">
        <v>2012</v>
      </c>
      <c r="I2928" s="134">
        <v>40725</v>
      </c>
      <c r="J2928" s="135"/>
    </row>
    <row r="2929" spans="1:10" ht="16.5" customHeight="1" x14ac:dyDescent="0.25">
      <c r="A2929" s="130" t="s">
        <v>9774</v>
      </c>
      <c r="B2929" s="131" t="str">
        <f t="shared" si="45"/>
        <v>15660 - Ray &amp; Tye Noorda Oral Health Sciences Building</v>
      </c>
      <c r="C2929" s="132" t="s">
        <v>3993</v>
      </c>
      <c r="D2929" s="132" t="s">
        <v>4622</v>
      </c>
      <c r="E2929" s="132" t="s">
        <v>4623</v>
      </c>
      <c r="F2929" s="132" t="s">
        <v>145</v>
      </c>
      <c r="G2929" s="133">
        <v>86783</v>
      </c>
      <c r="H2929" s="132">
        <v>2014</v>
      </c>
      <c r="I2929" s="134">
        <v>41884</v>
      </c>
      <c r="J2929" s="135"/>
    </row>
    <row r="2930" spans="1:10" ht="16.5" customHeight="1" x14ac:dyDescent="0.25">
      <c r="A2930" s="130" t="s">
        <v>9775</v>
      </c>
      <c r="B2930" s="131" t="str">
        <f t="shared" si="45"/>
        <v>15664 - Red Butte Garden Rose House</v>
      </c>
      <c r="C2930" s="132" t="s">
        <v>3993</v>
      </c>
      <c r="D2930" s="132" t="s">
        <v>4624</v>
      </c>
      <c r="E2930" s="132" t="s">
        <v>4625</v>
      </c>
      <c r="F2930" s="132" t="s">
        <v>145</v>
      </c>
      <c r="G2930" s="133">
        <v>4197</v>
      </c>
      <c r="H2930" s="132">
        <v>2012</v>
      </c>
      <c r="I2930" s="134">
        <v>41091</v>
      </c>
      <c r="J2930" s="135"/>
    </row>
    <row r="2931" spans="1:10" ht="16.5" customHeight="1" x14ac:dyDescent="0.25">
      <c r="A2931" s="130" t="s">
        <v>9776</v>
      </c>
      <c r="B2931" s="131" t="str">
        <f t="shared" si="45"/>
        <v>16125 - Spencer Fox Eccles Business Building</v>
      </c>
      <c r="C2931" s="132" t="s">
        <v>3993</v>
      </c>
      <c r="D2931" s="132" t="s">
        <v>4626</v>
      </c>
      <c r="E2931" s="132" t="s">
        <v>4627</v>
      </c>
      <c r="F2931" s="132" t="s">
        <v>145</v>
      </c>
      <c r="G2931" s="133">
        <v>203194</v>
      </c>
      <c r="H2931" s="132">
        <v>2011</v>
      </c>
      <c r="I2931" s="134">
        <v>40725</v>
      </c>
      <c r="J2931" s="135"/>
    </row>
    <row r="2932" spans="1:10" ht="16.5" customHeight="1" x14ac:dyDescent="0.25">
      <c r="A2932" s="130" t="s">
        <v>9777</v>
      </c>
      <c r="B2932" s="131" t="str">
        <f t="shared" si="45"/>
        <v>16126 - Red Butte Garden Ampitheater</v>
      </c>
      <c r="C2932" s="132" t="s">
        <v>3993</v>
      </c>
      <c r="D2932" s="132" t="s">
        <v>4628</v>
      </c>
      <c r="E2932" s="132" t="s">
        <v>4629</v>
      </c>
      <c r="F2932" s="132" t="s">
        <v>145</v>
      </c>
      <c r="G2932" s="133">
        <v>10645</v>
      </c>
      <c r="H2932" s="132">
        <v>2008</v>
      </c>
      <c r="I2932" s="134">
        <v>40725</v>
      </c>
      <c r="J2932" s="135"/>
    </row>
    <row r="2933" spans="1:10" ht="16.5" customHeight="1" x14ac:dyDescent="0.25">
      <c r="A2933" s="130" t="s">
        <v>9778</v>
      </c>
      <c r="B2933" s="131" t="str">
        <f t="shared" si="45"/>
        <v>16127 - McCarthey Family Track &amp; Field Storage Building</v>
      </c>
      <c r="C2933" s="132" t="s">
        <v>3993</v>
      </c>
      <c r="D2933" s="132" t="s">
        <v>4630</v>
      </c>
      <c r="E2933" s="132" t="s">
        <v>4631</v>
      </c>
      <c r="F2933" s="132" t="s">
        <v>145</v>
      </c>
      <c r="G2933" s="133">
        <v>900</v>
      </c>
      <c r="H2933" s="132">
        <v>2010</v>
      </c>
      <c r="I2933" s="134">
        <v>40725</v>
      </c>
      <c r="J2933" s="135"/>
    </row>
    <row r="2934" spans="1:10" ht="16.5" customHeight="1" x14ac:dyDescent="0.25">
      <c r="A2934" s="130" t="s">
        <v>9779</v>
      </c>
      <c r="B2934" s="131" t="str">
        <f t="shared" si="45"/>
        <v>16128 - James LeVoy Sorenson Molecular Biotechnology Building</v>
      </c>
      <c r="C2934" s="132" t="s">
        <v>3993</v>
      </c>
      <c r="D2934" s="132" t="s">
        <v>4632</v>
      </c>
      <c r="E2934" s="132" t="s">
        <v>4633</v>
      </c>
      <c r="F2934" s="132" t="s">
        <v>145</v>
      </c>
      <c r="G2934" s="133">
        <v>219504</v>
      </c>
      <c r="H2934" s="132">
        <v>2012</v>
      </c>
      <c r="I2934" s="134">
        <v>40725</v>
      </c>
      <c r="J2934" s="135"/>
    </row>
    <row r="2935" spans="1:10" ht="16.5" customHeight="1" x14ac:dyDescent="0.25">
      <c r="A2935" s="130" t="s">
        <v>9780</v>
      </c>
      <c r="B2935" s="131" t="str">
        <f t="shared" si="45"/>
        <v>16173 - Band Storage</v>
      </c>
      <c r="C2935" s="132" t="s">
        <v>3993</v>
      </c>
      <c r="D2935" s="132" t="s">
        <v>4634</v>
      </c>
      <c r="E2935" s="132" t="s">
        <v>4635</v>
      </c>
      <c r="F2935" s="132" t="s">
        <v>145</v>
      </c>
      <c r="G2935" s="133">
        <v>1000</v>
      </c>
      <c r="H2935" s="132">
        <v>2010</v>
      </c>
      <c r="I2935" s="134">
        <v>40725</v>
      </c>
      <c r="J2935" s="135"/>
    </row>
    <row r="2936" spans="1:10" ht="16.5" customHeight="1" x14ac:dyDescent="0.25">
      <c r="A2936" s="130" t="s">
        <v>9781</v>
      </c>
      <c r="B2936" s="131" t="str">
        <f t="shared" si="45"/>
        <v>16195 - Willard L Eccles Observatory</v>
      </c>
      <c r="C2936" s="132" t="s">
        <v>3993</v>
      </c>
      <c r="D2936" s="132" t="s">
        <v>4636</v>
      </c>
      <c r="E2936" s="132" t="s">
        <v>4637</v>
      </c>
      <c r="F2936" s="132" t="s">
        <v>3216</v>
      </c>
      <c r="G2936" s="133">
        <v>550</v>
      </c>
      <c r="H2936" s="132">
        <v>2010</v>
      </c>
      <c r="I2936" s="134">
        <v>40725</v>
      </c>
      <c r="J2936" s="135"/>
    </row>
    <row r="2937" spans="1:10" ht="16.5" customHeight="1" x14ac:dyDescent="0.25">
      <c r="A2937" s="130" t="s">
        <v>9782</v>
      </c>
      <c r="B2937" s="131" t="str">
        <f t="shared" si="45"/>
        <v>16356 - Ambulatory Care Center Garage</v>
      </c>
      <c r="C2937" s="132" t="s">
        <v>3993</v>
      </c>
      <c r="D2937" s="132" t="s">
        <v>4638</v>
      </c>
      <c r="E2937" s="132" t="s">
        <v>4639</v>
      </c>
      <c r="F2937" s="132" t="s">
        <v>145</v>
      </c>
      <c r="G2937" s="133">
        <v>575000</v>
      </c>
      <c r="H2937" s="132">
        <v>2014</v>
      </c>
      <c r="I2937" s="134">
        <v>41864</v>
      </c>
      <c r="J2937" s="135"/>
    </row>
    <row r="2938" spans="1:10" ht="16.5" customHeight="1" x14ac:dyDescent="0.25">
      <c r="A2938" s="130" t="s">
        <v>9783</v>
      </c>
      <c r="B2938" s="131" t="str">
        <f t="shared" si="45"/>
        <v>16409 - Meldrum House</v>
      </c>
      <c r="C2938" s="132" t="s">
        <v>3993</v>
      </c>
      <c r="D2938" s="132" t="s">
        <v>4640</v>
      </c>
      <c r="E2938" s="132" t="s">
        <v>4641</v>
      </c>
      <c r="F2938" s="132" t="s">
        <v>145</v>
      </c>
      <c r="G2938" s="133">
        <v>16400</v>
      </c>
      <c r="H2938" s="132">
        <v>1950</v>
      </c>
      <c r="I2938" s="134">
        <v>41032</v>
      </c>
      <c r="J2938" s="135"/>
    </row>
    <row r="2939" spans="1:10" ht="16.5" customHeight="1" x14ac:dyDescent="0.25">
      <c r="A2939" s="130" t="s">
        <v>9784</v>
      </c>
      <c r="B2939" s="131" t="str">
        <f t="shared" si="45"/>
        <v>16430 - HPER Mall Utility Tunnel</v>
      </c>
      <c r="C2939" s="132" t="s">
        <v>3993</v>
      </c>
      <c r="D2939" s="132" t="s">
        <v>4642</v>
      </c>
      <c r="E2939" s="132" t="s">
        <v>4643</v>
      </c>
      <c r="F2939" s="132" t="s">
        <v>145</v>
      </c>
      <c r="G2939" s="133">
        <v>24000</v>
      </c>
      <c r="H2939" s="132">
        <v>2010</v>
      </c>
      <c r="I2939" s="134">
        <v>40725</v>
      </c>
      <c r="J2939" s="135"/>
    </row>
    <row r="2940" spans="1:10" ht="16.5" customHeight="1" x14ac:dyDescent="0.25">
      <c r="A2940" s="130" t="s">
        <v>9785</v>
      </c>
      <c r="B2940" s="131" t="str">
        <f t="shared" si="45"/>
        <v>16463 - University Neighborhood Partners Heartland</v>
      </c>
      <c r="C2940" s="132" t="s">
        <v>3993</v>
      </c>
      <c r="D2940" s="132" t="s">
        <v>4644</v>
      </c>
      <c r="E2940" s="132" t="s">
        <v>4645</v>
      </c>
      <c r="F2940" s="132" t="s">
        <v>145</v>
      </c>
      <c r="G2940" s="133">
        <v>10000</v>
      </c>
      <c r="H2940" s="132">
        <v>1981</v>
      </c>
      <c r="I2940" s="134">
        <v>40725</v>
      </c>
      <c r="J2940" s="135"/>
    </row>
    <row r="2941" spans="1:10" ht="16.5" customHeight="1" x14ac:dyDescent="0.25">
      <c r="A2941" s="130" t="s">
        <v>9786</v>
      </c>
      <c r="B2941" s="131" t="str">
        <f t="shared" si="45"/>
        <v>17135 - UUHN Midvalley Health Center</v>
      </c>
      <c r="C2941" s="132" t="s">
        <v>3993</v>
      </c>
      <c r="D2941" s="132" t="s">
        <v>4646</v>
      </c>
      <c r="E2941" s="132" t="s">
        <v>4647</v>
      </c>
      <c r="F2941" s="132" t="s">
        <v>540</v>
      </c>
      <c r="G2941" s="133">
        <v>83475</v>
      </c>
      <c r="H2941" s="132">
        <v>2014</v>
      </c>
      <c r="I2941" s="134">
        <v>41864</v>
      </c>
      <c r="J2941" s="135"/>
    </row>
    <row r="2942" spans="1:10" ht="16.5" customHeight="1" x14ac:dyDescent="0.25">
      <c r="A2942" s="130" t="s">
        <v>9787</v>
      </c>
      <c r="B2942" s="131" t="str">
        <f t="shared" si="45"/>
        <v>17147 - Huntsman Cancer Institute Primary Children's &amp; Families' Cancer Research Center</v>
      </c>
      <c r="C2942" s="132" t="s">
        <v>3993</v>
      </c>
      <c r="D2942" s="132" t="s">
        <v>4648</v>
      </c>
      <c r="E2942" s="132" t="s">
        <v>4396</v>
      </c>
      <c r="F2942" s="132" t="s">
        <v>145</v>
      </c>
      <c r="G2942" s="133">
        <v>225000</v>
      </c>
      <c r="H2942" s="132">
        <v>2017</v>
      </c>
      <c r="I2942" s="134">
        <v>42907</v>
      </c>
      <c r="J2942" s="135"/>
    </row>
    <row r="2943" spans="1:10" ht="16.5" customHeight="1" x14ac:dyDescent="0.25">
      <c r="A2943" s="130" t="s">
        <v>9788</v>
      </c>
      <c r="B2943" s="131" t="str">
        <f t="shared" si="45"/>
        <v>17386 - S.J. Quinney College of Law</v>
      </c>
      <c r="C2943" s="132" t="s">
        <v>3993</v>
      </c>
      <c r="D2943" s="132" t="s">
        <v>4649</v>
      </c>
      <c r="E2943" s="132" t="s">
        <v>4650</v>
      </c>
      <c r="F2943" s="132" t="s">
        <v>145</v>
      </c>
      <c r="G2943" s="133">
        <v>155000</v>
      </c>
      <c r="H2943" s="132">
        <v>2015</v>
      </c>
      <c r="I2943" s="134">
        <v>41864</v>
      </c>
      <c r="J2943" s="135"/>
    </row>
    <row r="2944" spans="1:10" ht="16.5" customHeight="1" x14ac:dyDescent="0.25">
      <c r="A2944" s="130" t="s">
        <v>9789</v>
      </c>
      <c r="B2944" s="131" t="str">
        <f t="shared" si="45"/>
        <v>17389 - Central Garage (Lot 12)</v>
      </c>
      <c r="C2944" s="132" t="s">
        <v>3993</v>
      </c>
      <c r="D2944" s="132" t="s">
        <v>4651</v>
      </c>
      <c r="E2944" s="132" t="s">
        <v>4652</v>
      </c>
      <c r="F2944" s="132" t="s">
        <v>145</v>
      </c>
      <c r="G2944" s="133">
        <v>264145</v>
      </c>
      <c r="H2944" s="132">
        <v>2016</v>
      </c>
      <c r="I2944" s="134">
        <v>42132</v>
      </c>
      <c r="J2944" s="135"/>
    </row>
    <row r="2945" spans="1:10" ht="16.5" customHeight="1" x14ac:dyDescent="0.25">
      <c r="A2945" s="130" t="s">
        <v>9790</v>
      </c>
      <c r="B2945" s="131" t="str">
        <f t="shared" si="45"/>
        <v>17640 - Bonderman Field Station West End Tuff Shed</v>
      </c>
      <c r="C2945" s="132" t="s">
        <v>3993</v>
      </c>
      <c r="D2945" s="132" t="s">
        <v>4653</v>
      </c>
      <c r="E2945" s="132" t="s">
        <v>4654</v>
      </c>
      <c r="F2945" s="132" t="s">
        <v>143</v>
      </c>
      <c r="G2945" s="133">
        <v>160</v>
      </c>
      <c r="H2945" s="132">
        <v>2010</v>
      </c>
      <c r="I2945" s="134">
        <v>42132</v>
      </c>
      <c r="J2945" s="135"/>
    </row>
    <row r="2946" spans="1:10" ht="16.5" customHeight="1" x14ac:dyDescent="0.25">
      <c r="A2946" s="130" t="s">
        <v>9791</v>
      </c>
      <c r="B2946" s="131" t="str">
        <f t="shared" si="45"/>
        <v>17641 - Bonderman Field Station Bath House</v>
      </c>
      <c r="C2946" s="132" t="s">
        <v>3993</v>
      </c>
      <c r="D2946" s="132" t="s">
        <v>4655</v>
      </c>
      <c r="E2946" s="132" t="s">
        <v>4654</v>
      </c>
      <c r="F2946" s="132" t="s">
        <v>143</v>
      </c>
      <c r="G2946" s="133">
        <v>800</v>
      </c>
      <c r="H2946" s="132">
        <v>2012</v>
      </c>
      <c r="I2946" s="134">
        <v>42132</v>
      </c>
      <c r="J2946" s="135"/>
    </row>
    <row r="2947" spans="1:10" ht="16.5" customHeight="1" x14ac:dyDescent="0.25">
      <c r="A2947" s="130" t="s">
        <v>9792</v>
      </c>
      <c r="B2947" s="131" t="str">
        <f t="shared" si="45"/>
        <v>17642 - Bonderman Field Station East End Tuff Shed</v>
      </c>
      <c r="C2947" s="132" t="s">
        <v>3993</v>
      </c>
      <c r="D2947" s="132" t="s">
        <v>4656</v>
      </c>
      <c r="E2947" s="132" t="s">
        <v>4654</v>
      </c>
      <c r="F2947" s="132" t="s">
        <v>143</v>
      </c>
      <c r="G2947" s="133">
        <v>160</v>
      </c>
      <c r="H2947" s="132">
        <v>2012</v>
      </c>
      <c r="I2947" s="134">
        <v>42132</v>
      </c>
      <c r="J2947" s="135"/>
    </row>
    <row r="2948" spans="1:10" ht="16.5" customHeight="1" x14ac:dyDescent="0.25">
      <c r="A2948" s="130" t="s">
        <v>9793</v>
      </c>
      <c r="B2948" s="131" t="str">
        <f t="shared" ref="B2948:B3011" si="46">_xlfn.CONCAT(A2948," - ",D2948)</f>
        <v>17643 - Bonderman Field Station Yurt</v>
      </c>
      <c r="C2948" s="132" t="s">
        <v>3993</v>
      </c>
      <c r="D2948" s="132" t="s">
        <v>4657</v>
      </c>
      <c r="E2948" s="132" t="s">
        <v>4654</v>
      </c>
      <c r="F2948" s="132" t="s">
        <v>143</v>
      </c>
      <c r="G2948" s="133">
        <v>700</v>
      </c>
      <c r="H2948" s="132">
        <v>2014</v>
      </c>
      <c r="I2948" s="134">
        <v>42132</v>
      </c>
      <c r="J2948" s="135"/>
    </row>
    <row r="2949" spans="1:10" ht="16.5" customHeight="1" x14ac:dyDescent="0.25">
      <c r="A2949" s="130" t="s">
        <v>9794</v>
      </c>
      <c r="B2949" s="131" t="str">
        <f t="shared" si="46"/>
        <v>17644 - Bonderman Field Station East End Shade Stucture</v>
      </c>
      <c r="C2949" s="132" t="s">
        <v>3993</v>
      </c>
      <c r="D2949" s="132" t="s">
        <v>4658</v>
      </c>
      <c r="E2949" s="132" t="s">
        <v>4654</v>
      </c>
      <c r="F2949" s="132" t="s">
        <v>143</v>
      </c>
      <c r="G2949" s="133">
        <v>800</v>
      </c>
      <c r="H2949" s="132">
        <v>2012</v>
      </c>
      <c r="I2949" s="134">
        <v>42132</v>
      </c>
      <c r="J2949" s="135"/>
    </row>
    <row r="2950" spans="1:10" ht="16.5" customHeight="1" x14ac:dyDescent="0.25">
      <c r="A2950" s="130" t="s">
        <v>9795</v>
      </c>
      <c r="B2950" s="131" t="str">
        <f t="shared" si="46"/>
        <v>17645 - Black Rock Mesa Electron Light Source</v>
      </c>
      <c r="C2950" s="132" t="s">
        <v>3993</v>
      </c>
      <c r="D2950" s="132" t="s">
        <v>4659</v>
      </c>
      <c r="E2950" s="132" t="s">
        <v>4660</v>
      </c>
      <c r="F2950" s="132" t="s">
        <v>4527</v>
      </c>
      <c r="G2950" s="133">
        <v>650</v>
      </c>
      <c r="H2950" s="132">
        <v>2011</v>
      </c>
      <c r="I2950" s="134">
        <v>42132</v>
      </c>
      <c r="J2950" s="135"/>
    </row>
    <row r="2951" spans="1:10" ht="16.5" customHeight="1" x14ac:dyDescent="0.25">
      <c r="A2951" s="130" t="s">
        <v>9796</v>
      </c>
      <c r="B2951" s="131" t="str">
        <f t="shared" si="46"/>
        <v>17646 - Willard L Eccles Observatory Support Building</v>
      </c>
      <c r="C2951" s="132" t="s">
        <v>3993</v>
      </c>
      <c r="D2951" s="132" t="s">
        <v>4661</v>
      </c>
      <c r="E2951" s="132" t="s">
        <v>4637</v>
      </c>
      <c r="F2951" s="132" t="s">
        <v>3216</v>
      </c>
      <c r="G2951" s="133">
        <v>250</v>
      </c>
      <c r="H2951" s="132">
        <v>2010</v>
      </c>
      <c r="I2951" s="134">
        <v>42132</v>
      </c>
      <c r="J2951" s="135"/>
    </row>
    <row r="2952" spans="1:10" ht="16.5" customHeight="1" x14ac:dyDescent="0.25">
      <c r="A2952" s="130" t="s">
        <v>9797</v>
      </c>
      <c r="B2952" s="131" t="str">
        <f t="shared" si="46"/>
        <v>17647 - TARA Radar Transmitter Building</v>
      </c>
      <c r="C2952" s="132" t="s">
        <v>3993</v>
      </c>
      <c r="D2952" s="132" t="s">
        <v>4662</v>
      </c>
      <c r="E2952" s="132" t="s">
        <v>4663</v>
      </c>
      <c r="F2952" s="132" t="s">
        <v>4527</v>
      </c>
      <c r="G2952" s="133">
        <v>1280</v>
      </c>
      <c r="H2952" s="132">
        <v>2013</v>
      </c>
      <c r="I2952" s="134">
        <v>42132</v>
      </c>
      <c r="J2952" s="135"/>
    </row>
    <row r="2953" spans="1:10" ht="16.5" customHeight="1" x14ac:dyDescent="0.25">
      <c r="A2953" s="130" t="s">
        <v>9798</v>
      </c>
      <c r="B2953" s="131" t="str">
        <f t="shared" si="46"/>
        <v>17648 - Center Laser Facility</v>
      </c>
      <c r="C2953" s="132" t="s">
        <v>3993</v>
      </c>
      <c r="D2953" s="132" t="s">
        <v>4664</v>
      </c>
      <c r="E2953" s="132" t="s">
        <v>4665</v>
      </c>
      <c r="F2953" s="132" t="s">
        <v>4527</v>
      </c>
      <c r="G2953" s="133">
        <v>200</v>
      </c>
      <c r="H2953" s="132">
        <v>2008</v>
      </c>
      <c r="I2953" s="134">
        <v>42132</v>
      </c>
      <c r="J2953" s="135"/>
    </row>
    <row r="2954" spans="1:10" ht="16.5" customHeight="1" x14ac:dyDescent="0.25">
      <c r="A2954" s="130" t="s">
        <v>9799</v>
      </c>
      <c r="B2954" s="131" t="str">
        <f t="shared" si="46"/>
        <v>17710 - Northwest Garage (Lot 34)</v>
      </c>
      <c r="C2954" s="132" t="s">
        <v>3993</v>
      </c>
      <c r="D2954" s="132" t="s">
        <v>4666</v>
      </c>
      <c r="E2954" s="132" t="s">
        <v>4667</v>
      </c>
      <c r="F2954" s="132" t="s">
        <v>145</v>
      </c>
      <c r="G2954" s="133">
        <v>103813</v>
      </c>
      <c r="H2954" s="132">
        <v>2014</v>
      </c>
      <c r="I2954" s="134">
        <v>42178</v>
      </c>
      <c r="J2954" s="135"/>
    </row>
    <row r="2955" spans="1:10" ht="16.5" customHeight="1" x14ac:dyDescent="0.25">
      <c r="A2955" s="130" t="s">
        <v>9800</v>
      </c>
      <c r="B2955" s="131" t="str">
        <f t="shared" si="46"/>
        <v>17713 - Shoreline Ridge Garage</v>
      </c>
      <c r="C2955" s="132" t="s">
        <v>3993</v>
      </c>
      <c r="D2955" s="132" t="s">
        <v>4668</v>
      </c>
      <c r="E2955" s="132" t="s">
        <v>4669</v>
      </c>
      <c r="F2955" s="132" t="s">
        <v>145</v>
      </c>
      <c r="G2955" s="133">
        <v>307585</v>
      </c>
      <c r="H2955" s="132">
        <v>2017</v>
      </c>
      <c r="I2955" s="134">
        <v>42552</v>
      </c>
      <c r="J2955" s="135"/>
    </row>
    <row r="2956" spans="1:10" ht="16.5" customHeight="1" x14ac:dyDescent="0.25">
      <c r="A2956" s="130" t="s">
        <v>9801</v>
      </c>
      <c r="B2956" s="131" t="str">
        <f t="shared" si="46"/>
        <v>17778 - Robert H and Katharine B Garff Executive Education Building</v>
      </c>
      <c r="C2956" s="132" t="s">
        <v>3993</v>
      </c>
      <c r="D2956" s="132" t="s">
        <v>4670</v>
      </c>
      <c r="E2956" s="132" t="s">
        <v>4671</v>
      </c>
      <c r="F2956" s="132" t="s">
        <v>145</v>
      </c>
      <c r="G2956" s="133">
        <v>150000</v>
      </c>
      <c r="H2956" s="132">
        <v>2018</v>
      </c>
      <c r="I2956" s="134">
        <v>43286</v>
      </c>
      <c r="J2956" s="135"/>
    </row>
    <row r="2957" spans="1:10" ht="16.5" customHeight="1" x14ac:dyDescent="0.25">
      <c r="A2957" s="130" t="s">
        <v>9802</v>
      </c>
      <c r="B2957" s="131" t="str">
        <f t="shared" si="46"/>
        <v>17963 - 525 Plaza</v>
      </c>
      <c r="C2957" s="132" t="s">
        <v>3993</v>
      </c>
      <c r="D2957" s="132" t="s">
        <v>4672</v>
      </c>
      <c r="E2957" s="132" t="s">
        <v>4673</v>
      </c>
      <c r="F2957" s="132" t="s">
        <v>145</v>
      </c>
      <c r="G2957" s="133">
        <v>117000</v>
      </c>
      <c r="H2957" s="132">
        <v>1981</v>
      </c>
      <c r="I2957" s="134">
        <v>42545</v>
      </c>
      <c r="J2957" s="135"/>
    </row>
    <row r="2958" spans="1:10" ht="16.5" customHeight="1" x14ac:dyDescent="0.25">
      <c r="A2958" s="130" t="s">
        <v>9803</v>
      </c>
      <c r="B2958" s="131" t="str">
        <f t="shared" si="46"/>
        <v>17965 - University of Utah School of Denistry Garage</v>
      </c>
      <c r="C2958" s="132" t="s">
        <v>3993</v>
      </c>
      <c r="D2958" s="132" t="s">
        <v>4674</v>
      </c>
      <c r="E2958" s="132" t="s">
        <v>4675</v>
      </c>
      <c r="F2958" s="132" t="s">
        <v>145</v>
      </c>
      <c r="G2958" s="133">
        <v>78141</v>
      </c>
      <c r="H2958" s="132">
        <v>2014</v>
      </c>
      <c r="I2958" s="134">
        <v>42545</v>
      </c>
      <c r="J2958" s="135"/>
    </row>
    <row r="2959" spans="1:10" ht="16.5" customHeight="1" x14ac:dyDescent="0.25">
      <c r="A2959" s="130" t="s">
        <v>9804</v>
      </c>
      <c r="B2959" s="131" t="str">
        <f t="shared" si="46"/>
        <v>18006 - Acute Care Complex</v>
      </c>
      <c r="C2959" s="132" t="s">
        <v>3993</v>
      </c>
      <c r="D2959" s="132" t="s">
        <v>4676</v>
      </c>
      <c r="E2959" s="132" t="s">
        <v>4677</v>
      </c>
      <c r="F2959" s="132" t="s">
        <v>145</v>
      </c>
      <c r="G2959" s="133">
        <v>310000</v>
      </c>
      <c r="H2959" s="132">
        <v>2019</v>
      </c>
      <c r="I2959" s="134">
        <v>43647</v>
      </c>
      <c r="J2959" s="135"/>
    </row>
    <row r="2960" spans="1:10" ht="16.5" customHeight="1" x14ac:dyDescent="0.25">
      <c r="A2960" s="130" t="s">
        <v>9805</v>
      </c>
      <c r="B2960" s="131" t="str">
        <f t="shared" si="46"/>
        <v>18017 - Carolyn &amp; Kem Gardner Building</v>
      </c>
      <c r="C2960" s="132" t="s">
        <v>3993</v>
      </c>
      <c r="D2960" s="132" t="s">
        <v>4678</v>
      </c>
      <c r="E2960" s="132" t="s">
        <v>4679</v>
      </c>
      <c r="F2960" s="132" t="s">
        <v>145</v>
      </c>
      <c r="G2960" s="133">
        <v>216820</v>
      </c>
      <c r="H2960" s="132">
        <v>2018</v>
      </c>
      <c r="I2960" s="134">
        <v>43282</v>
      </c>
      <c r="J2960" s="135"/>
    </row>
    <row r="2961" spans="1:10" ht="16.5" customHeight="1" x14ac:dyDescent="0.25">
      <c r="A2961" s="130" t="s">
        <v>9806</v>
      </c>
      <c r="B2961" s="131" t="str">
        <f t="shared" si="46"/>
        <v>18018 - UUHN Farmington Health Center</v>
      </c>
      <c r="C2961" s="132" t="s">
        <v>3993</v>
      </c>
      <c r="D2961" s="132" t="s">
        <v>4680</v>
      </c>
      <c r="E2961" s="132" t="s">
        <v>4681</v>
      </c>
      <c r="F2961" s="132" t="s">
        <v>424</v>
      </c>
      <c r="G2961" s="133">
        <v>130000</v>
      </c>
      <c r="H2961" s="132">
        <v>2016</v>
      </c>
      <c r="I2961" s="134">
        <v>42545</v>
      </c>
      <c r="J2961" s="135"/>
    </row>
    <row r="2962" spans="1:10" ht="16.5" customHeight="1" x14ac:dyDescent="0.25">
      <c r="A2962" s="130" t="s">
        <v>9807</v>
      </c>
      <c r="B2962" s="131" t="str">
        <f t="shared" si="46"/>
        <v>18020 - Craig H Neilsen Rehabilitation Hospital</v>
      </c>
      <c r="C2962" s="132" t="s">
        <v>3993</v>
      </c>
      <c r="D2962" s="132" t="s">
        <v>4682</v>
      </c>
      <c r="E2962" s="132" t="s">
        <v>4683</v>
      </c>
      <c r="F2962" s="132" t="s">
        <v>145</v>
      </c>
      <c r="G2962" s="133">
        <v>172000</v>
      </c>
      <c r="H2962" s="132">
        <v>2019</v>
      </c>
      <c r="I2962" s="134">
        <v>42646</v>
      </c>
      <c r="J2962" s="135"/>
    </row>
    <row r="2963" spans="1:10" ht="16.5" customHeight="1" x14ac:dyDescent="0.25">
      <c r="A2963" s="130" t="s">
        <v>9808</v>
      </c>
      <c r="B2963" s="131" t="str">
        <f t="shared" si="46"/>
        <v>18098 - Commuter Services Field Operations</v>
      </c>
      <c r="C2963" s="132" t="s">
        <v>3993</v>
      </c>
      <c r="D2963" s="132" t="s">
        <v>4684</v>
      </c>
      <c r="E2963" s="132" t="s">
        <v>4685</v>
      </c>
      <c r="F2963" s="132" t="s">
        <v>145</v>
      </c>
      <c r="G2963" s="133">
        <v>7038</v>
      </c>
      <c r="H2963" s="132">
        <v>2016</v>
      </c>
      <c r="I2963" s="134">
        <v>42864</v>
      </c>
      <c r="J2963" s="135"/>
    </row>
    <row r="2964" spans="1:10" ht="16.5" customHeight="1" x14ac:dyDescent="0.25">
      <c r="A2964" s="130" t="s">
        <v>9809</v>
      </c>
      <c r="B2964" s="131" t="str">
        <f t="shared" si="46"/>
        <v>18330 - Kahlert Village South Campus Student Housing</v>
      </c>
      <c r="C2964" s="132" t="s">
        <v>3993</v>
      </c>
      <c r="D2964" s="132" t="s">
        <v>4686</v>
      </c>
      <c r="E2964" s="132" t="s">
        <v>4687</v>
      </c>
      <c r="F2964" s="132" t="s">
        <v>145</v>
      </c>
      <c r="G2964" s="133">
        <v>490622</v>
      </c>
      <c r="H2964" s="132">
        <v>2019</v>
      </c>
      <c r="I2964" s="134">
        <v>44007</v>
      </c>
      <c r="J2964" s="135"/>
    </row>
    <row r="2965" spans="1:10" ht="16.5" customHeight="1" x14ac:dyDescent="0.25">
      <c r="A2965" s="130" t="s">
        <v>9810</v>
      </c>
      <c r="B2965" s="131" t="str">
        <f t="shared" si="46"/>
        <v>18357 - HMHI Farmington Behavioral Health Clinic</v>
      </c>
      <c r="C2965" s="132" t="s">
        <v>3993</v>
      </c>
      <c r="D2965" s="132" t="s">
        <v>4688</v>
      </c>
      <c r="E2965" s="132" t="s">
        <v>4689</v>
      </c>
      <c r="F2965" s="132" t="s">
        <v>424</v>
      </c>
      <c r="G2965" s="133">
        <v>4992</v>
      </c>
      <c r="H2965" s="132">
        <v>1991</v>
      </c>
      <c r="I2965" s="134">
        <v>43202</v>
      </c>
      <c r="J2965" s="135"/>
    </row>
    <row r="2966" spans="1:10" ht="16.5" customHeight="1" x14ac:dyDescent="0.25">
      <c r="A2966" s="130" t="s">
        <v>9811</v>
      </c>
      <c r="B2966" s="131" t="str">
        <f t="shared" si="46"/>
        <v>18416 - Kay and Zeke Dumke, Jr. Horticultural Operations Center</v>
      </c>
      <c r="C2966" s="132" t="s">
        <v>3993</v>
      </c>
      <c r="D2966" s="132" t="s">
        <v>4690</v>
      </c>
      <c r="E2966" s="132" t="s">
        <v>4691</v>
      </c>
      <c r="F2966" s="132" t="s">
        <v>145</v>
      </c>
      <c r="G2966" s="133">
        <v>15488</v>
      </c>
      <c r="H2966" s="132">
        <v>2018</v>
      </c>
      <c r="I2966" s="134">
        <v>43198</v>
      </c>
      <c r="J2966" s="135"/>
    </row>
    <row r="2967" spans="1:10" ht="16.5" customHeight="1" x14ac:dyDescent="0.25">
      <c r="A2967" s="130" t="s">
        <v>9812</v>
      </c>
      <c r="B2967" s="131" t="str">
        <f t="shared" si="46"/>
        <v>18417 - Airmed Hangar Quarter &amp; Aircraft Pad Tooele</v>
      </c>
      <c r="C2967" s="132" t="s">
        <v>3993</v>
      </c>
      <c r="D2967" s="132" t="s">
        <v>4692</v>
      </c>
      <c r="E2967" s="132" t="s">
        <v>4693</v>
      </c>
      <c r="F2967" s="132" t="s">
        <v>303</v>
      </c>
      <c r="G2967" s="133">
        <v>1200</v>
      </c>
      <c r="H2967" s="132">
        <v>2013</v>
      </c>
      <c r="I2967" s="134">
        <v>43210</v>
      </c>
      <c r="J2967" s="135"/>
    </row>
    <row r="2968" spans="1:10" ht="16.5" customHeight="1" x14ac:dyDescent="0.25">
      <c r="A2968" s="130" t="s">
        <v>9813</v>
      </c>
      <c r="B2968" s="131" t="str">
        <f t="shared" si="46"/>
        <v>18614 - Care Navigation Center</v>
      </c>
      <c r="C2968" s="132" t="s">
        <v>3993</v>
      </c>
      <c r="D2968" s="132" t="s">
        <v>4694</v>
      </c>
      <c r="E2968" s="132" t="s">
        <v>4695</v>
      </c>
      <c r="F2968" s="132" t="s">
        <v>2798</v>
      </c>
      <c r="G2968" s="133">
        <v>42435</v>
      </c>
      <c r="H2968" s="132">
        <v>2019</v>
      </c>
      <c r="I2968" s="134">
        <v>43627</v>
      </c>
      <c r="J2968" s="135"/>
    </row>
    <row r="2969" spans="1:10" ht="16.5" customHeight="1" x14ac:dyDescent="0.25">
      <c r="A2969" s="130" t="s">
        <v>9814</v>
      </c>
      <c r="B2969" s="131" t="str">
        <f t="shared" si="46"/>
        <v>18630 - 167 East 6100 South</v>
      </c>
      <c r="C2969" s="132" t="s">
        <v>3993</v>
      </c>
      <c r="D2969" s="132" t="s">
        <v>4696</v>
      </c>
      <c r="E2969" s="132" t="s">
        <v>4697</v>
      </c>
      <c r="F2969" s="132" t="s">
        <v>540</v>
      </c>
      <c r="G2969" s="133">
        <v>14892</v>
      </c>
      <c r="H2969" s="132">
        <v>1978</v>
      </c>
      <c r="I2969" s="134">
        <v>43627</v>
      </c>
      <c r="J2969" s="135"/>
    </row>
    <row r="2970" spans="1:10" ht="16.5" customHeight="1" x14ac:dyDescent="0.25">
      <c r="A2970" s="130" t="s">
        <v>9815</v>
      </c>
      <c r="B2970" s="131" t="str">
        <f t="shared" si="46"/>
        <v>18631 - 163 East 6100 South</v>
      </c>
      <c r="C2970" s="132" t="s">
        <v>3993</v>
      </c>
      <c r="D2970" s="132" t="s">
        <v>4698</v>
      </c>
      <c r="E2970" s="132" t="s">
        <v>4699</v>
      </c>
      <c r="F2970" s="132" t="s">
        <v>540</v>
      </c>
      <c r="G2970" s="133">
        <v>5128</v>
      </c>
      <c r="H2970" s="132">
        <v>1972</v>
      </c>
      <c r="I2970" s="134">
        <v>43627</v>
      </c>
      <c r="J2970" s="135"/>
    </row>
    <row r="2971" spans="1:10" ht="16.5" customHeight="1" x14ac:dyDescent="0.25">
      <c r="A2971" s="130" t="s">
        <v>9816</v>
      </c>
      <c r="B2971" s="131" t="str">
        <f t="shared" si="46"/>
        <v>18632 - 420 Wakara</v>
      </c>
      <c r="C2971" s="132" t="s">
        <v>3993</v>
      </c>
      <c r="D2971" s="132" t="s">
        <v>4700</v>
      </c>
      <c r="E2971" s="132" t="s">
        <v>4701</v>
      </c>
      <c r="F2971" s="132" t="s">
        <v>145</v>
      </c>
      <c r="G2971" s="133">
        <v>29400</v>
      </c>
      <c r="H2971" s="132">
        <v>1972</v>
      </c>
      <c r="I2971" s="134">
        <v>43627</v>
      </c>
      <c r="J2971" s="135"/>
    </row>
    <row r="2972" spans="1:10" ht="16.5" customHeight="1" x14ac:dyDescent="0.25">
      <c r="A2972" s="130" t="s">
        <v>9817</v>
      </c>
      <c r="B2972" s="131" t="str">
        <f t="shared" si="46"/>
        <v>18633 - 6007 South 200 East</v>
      </c>
      <c r="C2972" s="132" t="s">
        <v>3993</v>
      </c>
      <c r="D2972" s="132" t="s">
        <v>4702</v>
      </c>
      <c r="E2972" s="132" t="s">
        <v>4703</v>
      </c>
      <c r="F2972" s="132" t="s">
        <v>540</v>
      </c>
      <c r="G2972" s="133">
        <v>1330</v>
      </c>
      <c r="H2972" s="132">
        <v>1960</v>
      </c>
      <c r="I2972" s="134">
        <v>42897</v>
      </c>
      <c r="J2972" s="135"/>
    </row>
    <row r="2973" spans="1:10" ht="16.5" customHeight="1" x14ac:dyDescent="0.25">
      <c r="A2973" s="130" t="s">
        <v>9818</v>
      </c>
      <c r="B2973" s="131" t="str">
        <f t="shared" si="46"/>
        <v>18641 - HMHI Murray</v>
      </c>
      <c r="C2973" s="132" t="s">
        <v>3993</v>
      </c>
      <c r="D2973" s="132" t="s">
        <v>4704</v>
      </c>
      <c r="E2973" s="132" t="s">
        <v>4705</v>
      </c>
      <c r="F2973" s="132" t="s">
        <v>540</v>
      </c>
      <c r="G2973" s="133">
        <v>12600</v>
      </c>
      <c r="H2973" s="132">
        <v>2009</v>
      </c>
      <c r="I2973" s="134">
        <v>43642</v>
      </c>
      <c r="J2973" s="135"/>
    </row>
    <row r="2974" spans="1:10" ht="16.5" customHeight="1" x14ac:dyDescent="0.25">
      <c r="A2974" s="130" t="s">
        <v>9819</v>
      </c>
      <c r="B2974" s="131" t="str">
        <f t="shared" si="46"/>
        <v>18643 - David S. Layton Golf Academy</v>
      </c>
      <c r="C2974" s="132" t="s">
        <v>3993</v>
      </c>
      <c r="D2974" s="132" t="s">
        <v>4706</v>
      </c>
      <c r="E2974" s="132" t="s">
        <v>4707</v>
      </c>
      <c r="F2974" s="132" t="s">
        <v>145</v>
      </c>
      <c r="G2974" s="133">
        <v>5460</v>
      </c>
      <c r="H2974" s="132">
        <v>2020</v>
      </c>
      <c r="I2974" s="134">
        <v>44013</v>
      </c>
      <c r="J2974" s="135"/>
    </row>
    <row r="2975" spans="1:10" ht="16.5" customHeight="1" x14ac:dyDescent="0.25">
      <c r="A2975" s="130" t="s">
        <v>9820</v>
      </c>
      <c r="B2975" s="131" t="str">
        <f t="shared" si="46"/>
        <v>18647 - Kathryn F. Kirk Center for Comprehensive Cancer Care and Women's Cancers</v>
      </c>
      <c r="C2975" s="132" t="s">
        <v>3993</v>
      </c>
      <c r="D2975" s="132" t="s">
        <v>4708</v>
      </c>
      <c r="E2975" s="132" t="s">
        <v>4709</v>
      </c>
      <c r="F2975" s="132" t="s">
        <v>145</v>
      </c>
      <c r="G2975" s="133">
        <v>222200</v>
      </c>
      <c r="H2975" s="132">
        <v>2022</v>
      </c>
      <c r="I2975" s="134">
        <v>43563</v>
      </c>
      <c r="J2975" s="135"/>
    </row>
    <row r="2976" spans="1:10" ht="16.5" customHeight="1" x14ac:dyDescent="0.25">
      <c r="A2976" s="130" t="s">
        <v>9821</v>
      </c>
      <c r="B2976" s="131" t="str">
        <f t="shared" si="46"/>
        <v>18755 - Sugar House Health Center</v>
      </c>
      <c r="C2976" s="132" t="s">
        <v>3993</v>
      </c>
      <c r="D2976" s="132" t="s">
        <v>4710</v>
      </c>
      <c r="E2976" s="132" t="s">
        <v>4711</v>
      </c>
      <c r="F2976" s="132" t="s">
        <v>145</v>
      </c>
      <c r="G2976" s="133">
        <v>172000</v>
      </c>
      <c r="H2976" s="132">
        <v>2019</v>
      </c>
      <c r="I2976" s="134">
        <v>43773</v>
      </c>
      <c r="J2976" s="135"/>
    </row>
    <row r="2977" spans="1:10" ht="16.5" customHeight="1" x14ac:dyDescent="0.25">
      <c r="A2977" s="130" t="s">
        <v>9822</v>
      </c>
      <c r="B2977" s="131" t="str">
        <f t="shared" si="46"/>
        <v>18813 - Range Creek Battery Depot</v>
      </c>
      <c r="C2977" s="132" t="s">
        <v>3993</v>
      </c>
      <c r="D2977" s="132" t="s">
        <v>4712</v>
      </c>
      <c r="E2977" s="132" t="s">
        <v>4713</v>
      </c>
      <c r="F2977" s="132" t="s">
        <v>4499</v>
      </c>
      <c r="G2977" s="133">
        <v>200</v>
      </c>
      <c r="H2977" s="132">
        <v>2017</v>
      </c>
      <c r="I2977" s="134">
        <v>43935</v>
      </c>
      <c r="J2977" s="135"/>
    </row>
    <row r="2978" spans="1:10" ht="16.5" customHeight="1" x14ac:dyDescent="0.25">
      <c r="A2978" s="130" t="s">
        <v>9823</v>
      </c>
      <c r="B2978" s="131" t="str">
        <f t="shared" si="46"/>
        <v>18838 - HELIX (Healthcare, Educators, Leaders and Innovators Complex)</v>
      </c>
      <c r="C2978" s="132" t="s">
        <v>3993</v>
      </c>
      <c r="D2978" s="132" t="s">
        <v>4714</v>
      </c>
      <c r="E2978" s="132" t="s">
        <v>4715</v>
      </c>
      <c r="F2978" s="132" t="s">
        <v>145</v>
      </c>
      <c r="G2978" s="133">
        <v>249758</v>
      </c>
      <c r="H2978" s="132">
        <v>2023</v>
      </c>
      <c r="I2978" s="134">
        <v>44293</v>
      </c>
      <c r="J2978" s="135"/>
    </row>
    <row r="2979" spans="1:10" ht="16.5" customHeight="1" x14ac:dyDescent="0.25">
      <c r="A2979" s="130" t="s">
        <v>9824</v>
      </c>
      <c r="B2979" s="131" t="str">
        <f t="shared" si="46"/>
        <v>18849 - UofU Public Safety Building</v>
      </c>
      <c r="C2979" s="132" t="s">
        <v>3993</v>
      </c>
      <c r="D2979" s="132" t="s">
        <v>4716</v>
      </c>
      <c r="E2979" s="132" t="s">
        <v>4717</v>
      </c>
      <c r="F2979" s="132" t="s">
        <v>145</v>
      </c>
      <c r="G2979" s="133">
        <v>23938</v>
      </c>
      <c r="H2979" s="132">
        <v>2021</v>
      </c>
      <c r="I2979" s="134">
        <v>43955</v>
      </c>
      <c r="J2979" s="135"/>
    </row>
    <row r="2980" spans="1:10" ht="16.5" customHeight="1" x14ac:dyDescent="0.25">
      <c r="A2980" s="130" t="s">
        <v>9825</v>
      </c>
      <c r="B2980" s="131" t="str">
        <f t="shared" si="46"/>
        <v>18889 - 102 Tower</v>
      </c>
      <c r="C2980" s="132" t="s">
        <v>3993</v>
      </c>
      <c r="D2980" s="132" t="s">
        <v>4718</v>
      </c>
      <c r="E2980" s="132" t="s">
        <v>4719</v>
      </c>
      <c r="F2980" s="132" t="s">
        <v>145</v>
      </c>
      <c r="G2980" s="133">
        <v>266747</v>
      </c>
      <c r="H2980" s="132">
        <v>1956</v>
      </c>
      <c r="I2980" s="134">
        <v>44061</v>
      </c>
      <c r="J2980" s="135"/>
    </row>
    <row r="2981" spans="1:10" ht="16.5" customHeight="1" x14ac:dyDescent="0.25">
      <c r="A2981" s="130" t="s">
        <v>9826</v>
      </c>
      <c r="B2981" s="131" t="str">
        <f t="shared" si="46"/>
        <v>18906 - Health Sciences Parking Terrace</v>
      </c>
      <c r="C2981" s="132" t="s">
        <v>3993</v>
      </c>
      <c r="D2981" s="132" t="s">
        <v>4720</v>
      </c>
      <c r="E2981" s="132" t="s">
        <v>4721</v>
      </c>
      <c r="F2981" s="132" t="s">
        <v>145</v>
      </c>
      <c r="G2981" s="133">
        <v>444957</v>
      </c>
      <c r="H2981" s="132">
        <v>2024</v>
      </c>
      <c r="I2981" s="134">
        <v>44120</v>
      </c>
      <c r="J2981" s="135"/>
    </row>
    <row r="2982" spans="1:10" ht="16.5" customHeight="1" x14ac:dyDescent="0.25">
      <c r="A2982" s="130" t="s">
        <v>9827</v>
      </c>
      <c r="B2982" s="131" t="str">
        <f t="shared" si="46"/>
        <v>19000 - TNEHEC Student Dorm</v>
      </c>
      <c r="C2982" s="132" t="s">
        <v>3993</v>
      </c>
      <c r="D2982" s="132" t="s">
        <v>4722</v>
      </c>
      <c r="E2982" s="132" t="s">
        <v>4569</v>
      </c>
      <c r="F2982" s="132" t="s">
        <v>4570</v>
      </c>
      <c r="G2982" s="133">
        <v>2517</v>
      </c>
      <c r="H2982" s="132">
        <v>1950</v>
      </c>
      <c r="I2982" s="134">
        <v>41456</v>
      </c>
      <c r="J2982" s="135"/>
    </row>
    <row r="2983" spans="1:10" ht="16.5" customHeight="1" x14ac:dyDescent="0.25">
      <c r="A2983" s="130" t="s">
        <v>9828</v>
      </c>
      <c r="B2983" s="131" t="str">
        <f t="shared" si="46"/>
        <v>19001 - TNEHEC Caretaker House &amp; Shop</v>
      </c>
      <c r="C2983" s="132" t="s">
        <v>3993</v>
      </c>
      <c r="D2983" s="132" t="s">
        <v>4723</v>
      </c>
      <c r="E2983" s="132" t="s">
        <v>4569</v>
      </c>
      <c r="F2983" s="132" t="s">
        <v>4570</v>
      </c>
      <c r="G2983" s="133">
        <v>3448</v>
      </c>
      <c r="H2983" s="132">
        <v>1950</v>
      </c>
      <c r="I2983" s="134">
        <v>41456</v>
      </c>
      <c r="J2983" s="135"/>
    </row>
    <row r="2984" spans="1:10" ht="16.5" customHeight="1" x14ac:dyDescent="0.25">
      <c r="A2984" s="130" t="s">
        <v>9829</v>
      </c>
      <c r="B2984" s="131" t="str">
        <f t="shared" si="46"/>
        <v>19002 - TNEHEC Dining Hall &amp; Event Center</v>
      </c>
      <c r="C2984" s="132" t="s">
        <v>3993</v>
      </c>
      <c r="D2984" s="132" t="s">
        <v>4724</v>
      </c>
      <c r="E2984" s="132" t="s">
        <v>4569</v>
      </c>
      <c r="F2984" s="132" t="s">
        <v>4570</v>
      </c>
      <c r="G2984" s="133">
        <v>5332</v>
      </c>
      <c r="H2984" s="132">
        <v>1950</v>
      </c>
      <c r="I2984" s="134">
        <v>41456</v>
      </c>
      <c r="J2984" s="135"/>
    </row>
    <row r="2985" spans="1:10" ht="16.5" customHeight="1" x14ac:dyDescent="0.25">
      <c r="A2985" s="130" t="s">
        <v>9830</v>
      </c>
      <c r="B2985" s="131" t="str">
        <f t="shared" si="46"/>
        <v>19003 - TNEHEC Woodworking Shop</v>
      </c>
      <c r="C2985" s="132" t="s">
        <v>3993</v>
      </c>
      <c r="D2985" s="132" t="s">
        <v>4725</v>
      </c>
      <c r="E2985" s="132" t="s">
        <v>4569</v>
      </c>
      <c r="F2985" s="132" t="s">
        <v>4570</v>
      </c>
      <c r="G2985" s="133">
        <v>960</v>
      </c>
      <c r="H2985" s="132">
        <v>1950</v>
      </c>
      <c r="I2985" s="134">
        <v>41456</v>
      </c>
      <c r="J2985" s="135"/>
    </row>
    <row r="2986" spans="1:10" ht="16.5" customHeight="1" x14ac:dyDescent="0.25">
      <c r="A2986" s="130" t="s">
        <v>9831</v>
      </c>
      <c r="B2986" s="131" t="str">
        <f t="shared" si="46"/>
        <v>19004 - TNEHEC Storage Building &amp; Fuel Tank</v>
      </c>
      <c r="C2986" s="132" t="s">
        <v>3993</v>
      </c>
      <c r="D2986" s="132" t="s">
        <v>4726</v>
      </c>
      <c r="E2986" s="132" t="s">
        <v>4569</v>
      </c>
      <c r="F2986" s="132" t="s">
        <v>4570</v>
      </c>
      <c r="G2986" s="133">
        <v>640</v>
      </c>
      <c r="H2986" s="132">
        <v>1950</v>
      </c>
      <c r="I2986" s="134">
        <v>41456</v>
      </c>
      <c r="J2986" s="135"/>
    </row>
    <row r="2987" spans="1:10" ht="16.5" customHeight="1" x14ac:dyDescent="0.25">
      <c r="A2987" s="130" t="s">
        <v>9832</v>
      </c>
      <c r="B2987" s="131" t="str">
        <f t="shared" si="46"/>
        <v>21021 - 102 Tower Parking Garage</v>
      </c>
      <c r="C2987" s="132" t="s">
        <v>3993</v>
      </c>
      <c r="D2987" s="132" t="s">
        <v>4727</v>
      </c>
      <c r="E2987" s="132" t="s">
        <v>4719</v>
      </c>
      <c r="F2987" s="132" t="s">
        <v>145</v>
      </c>
      <c r="G2987" s="133">
        <v>201985</v>
      </c>
      <c r="H2987" s="132">
        <v>2015</v>
      </c>
      <c r="I2987" s="134">
        <v>44278</v>
      </c>
      <c r="J2987" s="135"/>
    </row>
    <row r="2988" spans="1:10" ht="16.5" customHeight="1" x14ac:dyDescent="0.25">
      <c r="A2988" s="130" t="s">
        <v>9833</v>
      </c>
      <c r="B2988" s="131" t="str">
        <f t="shared" si="46"/>
        <v>21237 - Orrin Hatch Center at The Utah House</v>
      </c>
      <c r="C2988" s="132" t="s">
        <v>3993</v>
      </c>
      <c r="D2988" s="132" t="s">
        <v>4728</v>
      </c>
      <c r="E2988" s="132" t="s">
        <v>4729</v>
      </c>
      <c r="F2988" s="132" t="s">
        <v>4730</v>
      </c>
      <c r="G2988" s="133">
        <v>24738</v>
      </c>
      <c r="H2988" s="132">
        <v>1903</v>
      </c>
      <c r="I2988" s="134">
        <v>44406</v>
      </c>
      <c r="J2988" s="135"/>
    </row>
    <row r="2989" spans="1:10" ht="16.5" customHeight="1" x14ac:dyDescent="0.25">
      <c r="A2989" s="130" t="s">
        <v>9834</v>
      </c>
      <c r="B2989" s="131" t="str">
        <f t="shared" si="46"/>
        <v>100075 - West Village Central Plant Phase 1</v>
      </c>
      <c r="C2989" s="132" t="s">
        <v>3993</v>
      </c>
      <c r="D2989" s="132" t="s">
        <v>4731</v>
      </c>
      <c r="E2989" s="132" t="s">
        <v>4732</v>
      </c>
      <c r="F2989" s="132" t="s">
        <v>145</v>
      </c>
      <c r="G2989" s="133">
        <v>1872</v>
      </c>
      <c r="H2989" s="132">
        <v>2023</v>
      </c>
      <c r="I2989" s="134">
        <v>44378</v>
      </c>
      <c r="J2989" s="135"/>
    </row>
    <row r="2990" spans="1:10" ht="16.5" customHeight="1" x14ac:dyDescent="0.25">
      <c r="A2990" s="130" t="s">
        <v>9835</v>
      </c>
      <c r="B2990" s="131" t="str">
        <f t="shared" si="46"/>
        <v>100488 - Health Sciences Building 379</v>
      </c>
      <c r="C2990" s="132" t="s">
        <v>3993</v>
      </c>
      <c r="D2990" s="132" t="s">
        <v>4733</v>
      </c>
      <c r="E2990" s="132" t="s">
        <v>4734</v>
      </c>
      <c r="F2990" s="132" t="s">
        <v>145</v>
      </c>
      <c r="G2990" s="133">
        <v>72345</v>
      </c>
      <c r="H2990" s="132">
        <v>1998</v>
      </c>
      <c r="I2990" s="134">
        <v>44496</v>
      </c>
      <c r="J2990" s="135"/>
    </row>
    <row r="2991" spans="1:10" ht="16.5" customHeight="1" x14ac:dyDescent="0.25">
      <c r="A2991" s="130" t="s">
        <v>9836</v>
      </c>
      <c r="B2991" s="131" t="str">
        <f t="shared" si="46"/>
        <v>100490 - Observatory Control Building</v>
      </c>
      <c r="C2991" s="132" t="s">
        <v>3993</v>
      </c>
      <c r="D2991" s="132" t="s">
        <v>4735</v>
      </c>
      <c r="E2991" s="132" t="s">
        <v>4736</v>
      </c>
      <c r="F2991" s="132" t="s">
        <v>3216</v>
      </c>
      <c r="G2991" s="133">
        <v>300</v>
      </c>
      <c r="H2991" s="132">
        <v>2010</v>
      </c>
      <c r="I2991" s="134">
        <v>44606</v>
      </c>
      <c r="J2991" s="135"/>
    </row>
    <row r="2992" spans="1:10" ht="16.5" customHeight="1" x14ac:dyDescent="0.25">
      <c r="A2992" s="130" t="s">
        <v>9837</v>
      </c>
      <c r="B2992" s="131" t="str">
        <f t="shared" si="46"/>
        <v>100519 - WV Residential Lease</v>
      </c>
      <c r="C2992" s="132" t="s">
        <v>3993</v>
      </c>
      <c r="D2992" s="132" t="s">
        <v>4737</v>
      </c>
      <c r="E2992" s="132" t="s">
        <v>4738</v>
      </c>
      <c r="F2992" s="132" t="s">
        <v>280</v>
      </c>
      <c r="G2992" s="135"/>
      <c r="H2992" s="135"/>
      <c r="I2992" s="134">
        <v>44615</v>
      </c>
      <c r="J2992" s="135"/>
    </row>
    <row r="2993" spans="1:10" ht="16.5" customHeight="1" x14ac:dyDescent="0.25">
      <c r="A2993" s="130" t="s">
        <v>9838</v>
      </c>
      <c r="B2993" s="131" t="str">
        <f t="shared" si="46"/>
        <v>100520 - WV Residential Lease 2</v>
      </c>
      <c r="C2993" s="132" t="s">
        <v>3993</v>
      </c>
      <c r="D2993" s="132" t="s">
        <v>4739</v>
      </c>
      <c r="E2993" s="132" t="s">
        <v>4740</v>
      </c>
      <c r="F2993" s="132" t="s">
        <v>280</v>
      </c>
      <c r="G2993" s="135"/>
      <c r="H2993" s="135"/>
      <c r="I2993" s="134">
        <v>44615</v>
      </c>
      <c r="J2993" s="135"/>
    </row>
    <row r="2994" spans="1:10" ht="16.5" customHeight="1" x14ac:dyDescent="0.25">
      <c r="A2994" s="130" t="s">
        <v>9839</v>
      </c>
      <c r="B2994" s="131" t="str">
        <f t="shared" si="46"/>
        <v>100521 - WV Residential Lease 3</v>
      </c>
      <c r="C2994" s="132" t="s">
        <v>3993</v>
      </c>
      <c r="D2994" s="132" t="s">
        <v>4741</v>
      </c>
      <c r="E2994" s="132" t="s">
        <v>4742</v>
      </c>
      <c r="F2994" s="132" t="s">
        <v>280</v>
      </c>
      <c r="G2994" s="135"/>
      <c r="H2994" s="135"/>
      <c r="I2994" s="134">
        <v>44615</v>
      </c>
      <c r="J2994" s="135"/>
    </row>
    <row r="2995" spans="1:10" ht="16.5" customHeight="1" x14ac:dyDescent="0.25">
      <c r="A2995" s="130" t="s">
        <v>9840</v>
      </c>
      <c r="B2995" s="131" t="str">
        <f t="shared" si="46"/>
        <v>100522 - Farnsworth Home</v>
      </c>
      <c r="C2995" s="132" t="s">
        <v>3993</v>
      </c>
      <c r="D2995" s="132" t="s">
        <v>4743</v>
      </c>
      <c r="E2995" s="132" t="s">
        <v>4744</v>
      </c>
      <c r="F2995" s="132" t="s">
        <v>280</v>
      </c>
      <c r="G2995" s="135"/>
      <c r="H2995" s="135"/>
      <c r="I2995" s="134">
        <v>44615</v>
      </c>
      <c r="J2995" s="135"/>
    </row>
    <row r="2996" spans="1:10" ht="16.5" customHeight="1" x14ac:dyDescent="0.25">
      <c r="A2996" s="130" t="s">
        <v>9841</v>
      </c>
      <c r="B2996" s="131" t="str">
        <f t="shared" si="46"/>
        <v>100525 - Soccer Field Ticket Office</v>
      </c>
      <c r="C2996" s="132" t="s">
        <v>3993</v>
      </c>
      <c r="D2996" s="132" t="s">
        <v>4745</v>
      </c>
      <c r="E2996" s="132" t="s">
        <v>4746</v>
      </c>
      <c r="F2996" s="132" t="s">
        <v>145</v>
      </c>
      <c r="G2996" s="133">
        <v>480</v>
      </c>
      <c r="H2996" s="132">
        <v>2020</v>
      </c>
      <c r="I2996" s="134">
        <v>44620</v>
      </c>
      <c r="J2996" s="135"/>
    </row>
    <row r="2997" spans="1:10" ht="16.5" customHeight="1" x14ac:dyDescent="0.25">
      <c r="A2997" s="130" t="s">
        <v>9842</v>
      </c>
      <c r="B2997" s="131" t="str">
        <f t="shared" si="46"/>
        <v>100876 - Steamboat Springs Warehouse</v>
      </c>
      <c r="C2997" s="132" t="s">
        <v>3993</v>
      </c>
      <c r="D2997" s="132" t="s">
        <v>4747</v>
      </c>
      <c r="E2997" s="132" t="s">
        <v>4748</v>
      </c>
      <c r="F2997" s="132" t="s">
        <v>4749</v>
      </c>
      <c r="G2997" s="133">
        <v>3276</v>
      </c>
      <c r="H2997" s="132">
        <v>1995</v>
      </c>
      <c r="I2997" s="134">
        <v>44664</v>
      </c>
      <c r="J2997" s="135"/>
    </row>
    <row r="2998" spans="1:10" ht="16.5" customHeight="1" x14ac:dyDescent="0.25">
      <c r="A2998" s="130" t="s">
        <v>9843</v>
      </c>
      <c r="B2998" s="131" t="str">
        <f t="shared" si="46"/>
        <v>101052 - Myriad IV</v>
      </c>
      <c r="C2998" s="132" t="s">
        <v>3993</v>
      </c>
      <c r="D2998" s="132" t="s">
        <v>4750</v>
      </c>
      <c r="E2998" s="132" t="s">
        <v>4751</v>
      </c>
      <c r="F2998" s="132" t="s">
        <v>145</v>
      </c>
      <c r="G2998" s="133">
        <v>76000</v>
      </c>
      <c r="H2998" s="132">
        <v>2006</v>
      </c>
      <c r="I2998" s="134">
        <v>44673</v>
      </c>
      <c r="J2998" s="135"/>
    </row>
    <row r="2999" spans="1:10" ht="16.5" customHeight="1" x14ac:dyDescent="0.25">
      <c r="A2999" s="130" t="s">
        <v>9844</v>
      </c>
      <c r="B2999" s="131" t="str">
        <f t="shared" si="46"/>
        <v>102860 - Impact Health &amp; Prosperity Epicenter</v>
      </c>
      <c r="C2999" s="132" t="s">
        <v>3993</v>
      </c>
      <c r="D2999" s="132" t="s">
        <v>4752</v>
      </c>
      <c r="E2999" s="132" t="s">
        <v>4753</v>
      </c>
      <c r="F2999" s="132" t="s">
        <v>145</v>
      </c>
      <c r="G2999" s="133">
        <v>284808</v>
      </c>
      <c r="H2999" s="132">
        <v>2024</v>
      </c>
      <c r="I2999" s="134">
        <v>44804</v>
      </c>
      <c r="J2999" s="135"/>
    </row>
    <row r="3000" spans="1:10" ht="16.5" customHeight="1" x14ac:dyDescent="0.25">
      <c r="A3000" s="130" t="s">
        <v>9845</v>
      </c>
      <c r="B3000" s="131" t="str">
        <f t="shared" si="46"/>
        <v>103422 - UofU Public Safety Building - K9 &amp; Evidence</v>
      </c>
      <c r="C3000" s="132" t="s">
        <v>3993</v>
      </c>
      <c r="D3000" s="132" t="s">
        <v>4754</v>
      </c>
      <c r="E3000" s="132" t="s">
        <v>4755</v>
      </c>
      <c r="F3000" s="132" t="s">
        <v>145</v>
      </c>
      <c r="G3000" s="133">
        <v>1950</v>
      </c>
      <c r="H3000" s="132">
        <v>2021</v>
      </c>
      <c r="I3000" s="134">
        <v>44991</v>
      </c>
      <c r="J3000" s="135"/>
    </row>
    <row r="3001" spans="1:10" ht="16.5" customHeight="1" x14ac:dyDescent="0.25">
      <c r="A3001" s="130" t="s">
        <v>9846</v>
      </c>
      <c r="B3001" s="131" t="str">
        <f t="shared" si="46"/>
        <v>103424 - 102 Tower Chiller Plant</v>
      </c>
      <c r="C3001" s="132" t="s">
        <v>3993</v>
      </c>
      <c r="D3001" s="132" t="s">
        <v>4756</v>
      </c>
      <c r="E3001" s="132" t="s">
        <v>4757</v>
      </c>
      <c r="F3001" s="132" t="s">
        <v>145</v>
      </c>
      <c r="G3001" s="133">
        <v>1375</v>
      </c>
      <c r="H3001" s="132">
        <v>1956</v>
      </c>
      <c r="I3001" s="134">
        <v>44991</v>
      </c>
      <c r="J3001" s="135"/>
    </row>
    <row r="3002" spans="1:10" ht="16.5" customHeight="1" x14ac:dyDescent="0.25">
      <c r="A3002" s="130" t="s">
        <v>9847</v>
      </c>
      <c r="B3002" s="131" t="str">
        <f t="shared" si="46"/>
        <v>104460 - Spencer Fox Eccles School of Medicine</v>
      </c>
      <c r="C3002" s="132" t="s">
        <v>3993</v>
      </c>
      <c r="D3002" s="132" t="s">
        <v>4758</v>
      </c>
      <c r="E3002" s="132" t="s">
        <v>4759</v>
      </c>
      <c r="F3002" s="132" t="s">
        <v>145</v>
      </c>
      <c r="G3002" s="133">
        <v>211481</v>
      </c>
      <c r="H3002" s="132">
        <v>2026</v>
      </c>
      <c r="I3002" s="134">
        <v>45078</v>
      </c>
      <c r="J3002" s="135"/>
    </row>
    <row r="3003" spans="1:10" ht="16.5" customHeight="1" x14ac:dyDescent="0.25">
      <c r="A3003" s="130" t="s">
        <v>9848</v>
      </c>
      <c r="B3003" s="131" t="str">
        <f t="shared" si="46"/>
        <v>104710 - Chemistry Storage Shed</v>
      </c>
      <c r="C3003" s="132" t="s">
        <v>3993</v>
      </c>
      <c r="D3003" s="132" t="s">
        <v>4760</v>
      </c>
      <c r="E3003" s="132" t="s">
        <v>4761</v>
      </c>
      <c r="F3003" s="132" t="s">
        <v>145</v>
      </c>
      <c r="G3003" s="133">
        <v>1332</v>
      </c>
      <c r="H3003" s="132">
        <v>2023</v>
      </c>
      <c r="I3003" s="134">
        <v>45154</v>
      </c>
      <c r="J3003" s="135"/>
    </row>
    <row r="3004" spans="1:10" ht="16.5" customHeight="1" x14ac:dyDescent="0.25">
      <c r="A3004" s="130" t="s">
        <v>9849</v>
      </c>
      <c r="B3004" s="131" t="str">
        <f t="shared" si="46"/>
        <v>105105 - HMHI Gardner Crisis Care Center</v>
      </c>
      <c r="C3004" s="132" t="s">
        <v>3993</v>
      </c>
      <c r="D3004" s="132" t="s">
        <v>4762</v>
      </c>
      <c r="E3004" s="132" t="s">
        <v>4763</v>
      </c>
      <c r="F3004" s="132" t="s">
        <v>145</v>
      </c>
      <c r="G3004" s="133">
        <v>82700</v>
      </c>
      <c r="H3004" s="132">
        <v>2024</v>
      </c>
      <c r="I3004" s="134">
        <v>45170</v>
      </c>
      <c r="J3004" s="135"/>
    </row>
    <row r="3005" spans="1:10" ht="16.5" customHeight="1" x14ac:dyDescent="0.25">
      <c r="A3005" s="130" t="s">
        <v>9850</v>
      </c>
      <c r="B3005" s="131" t="str">
        <f t="shared" si="46"/>
        <v>105255 - Spruce Graduate Housing Bldg C</v>
      </c>
      <c r="C3005" s="132" t="s">
        <v>3993</v>
      </c>
      <c r="D3005" s="132" t="s">
        <v>4764</v>
      </c>
      <c r="E3005" s="132" t="s">
        <v>4765</v>
      </c>
      <c r="F3005" s="132" t="s">
        <v>145</v>
      </c>
      <c r="G3005" s="133">
        <v>141771</v>
      </c>
      <c r="H3005" s="132">
        <v>2023</v>
      </c>
      <c r="I3005" s="134">
        <v>45281</v>
      </c>
      <c r="J3005" s="135"/>
    </row>
    <row r="3006" spans="1:10" ht="16.5" customHeight="1" x14ac:dyDescent="0.25">
      <c r="A3006" s="130" t="s">
        <v>9851</v>
      </c>
      <c r="B3006" s="131" t="str">
        <f t="shared" si="46"/>
        <v>105257 - Cottonwood Family Housing Bldg A</v>
      </c>
      <c r="C3006" s="132" t="s">
        <v>3993</v>
      </c>
      <c r="D3006" s="132" t="s">
        <v>4766</v>
      </c>
      <c r="E3006" s="132" t="s">
        <v>4767</v>
      </c>
      <c r="F3006" s="132" t="s">
        <v>145</v>
      </c>
      <c r="G3006" s="133">
        <v>143756</v>
      </c>
      <c r="H3006" s="132">
        <v>2023</v>
      </c>
      <c r="I3006" s="134">
        <v>45281</v>
      </c>
      <c r="J3006" s="135"/>
    </row>
    <row r="3007" spans="1:10" ht="16.5" customHeight="1" x14ac:dyDescent="0.25">
      <c r="A3007" s="130" t="s">
        <v>9852</v>
      </c>
      <c r="B3007" s="131" t="str">
        <f t="shared" si="46"/>
        <v>105259 - Cottonwood Family Housing Bldg B</v>
      </c>
      <c r="C3007" s="132" t="s">
        <v>3993</v>
      </c>
      <c r="D3007" s="132" t="s">
        <v>4768</v>
      </c>
      <c r="E3007" s="132" t="s">
        <v>4769</v>
      </c>
      <c r="F3007" s="132" t="s">
        <v>145</v>
      </c>
      <c r="G3007" s="133">
        <v>134028</v>
      </c>
      <c r="H3007" s="132">
        <v>2023</v>
      </c>
      <c r="I3007" s="134">
        <v>45281</v>
      </c>
      <c r="J3007" s="135"/>
    </row>
    <row r="3008" spans="1:10" ht="16.5" customHeight="1" x14ac:dyDescent="0.25">
      <c r="A3008" s="130" t="s">
        <v>9853</v>
      </c>
      <c r="B3008" s="131" t="str">
        <f t="shared" si="46"/>
        <v>105600 - Carolyn Barnes Gardner Carriage House</v>
      </c>
      <c r="C3008" s="132" t="s">
        <v>3993</v>
      </c>
      <c r="D3008" s="132" t="s">
        <v>4770</v>
      </c>
      <c r="E3008" s="132" t="s">
        <v>4771</v>
      </c>
      <c r="F3008" s="132" t="s">
        <v>4730</v>
      </c>
      <c r="G3008" s="133">
        <v>2850</v>
      </c>
      <c r="H3008" s="132">
        <v>1900</v>
      </c>
      <c r="I3008" s="134">
        <v>45337</v>
      </c>
      <c r="J3008" s="135"/>
    </row>
    <row r="3009" spans="1:10" ht="16.5" customHeight="1" x14ac:dyDescent="0.25">
      <c r="A3009" s="130" t="s">
        <v>9854</v>
      </c>
      <c r="B3009" s="131" t="str">
        <f t="shared" si="46"/>
        <v>105794 - Eccles Outdoor Tennis Complex</v>
      </c>
      <c r="C3009" s="132" t="s">
        <v>3993</v>
      </c>
      <c r="D3009" s="132" t="s">
        <v>4772</v>
      </c>
      <c r="E3009" s="132" t="s">
        <v>4773</v>
      </c>
      <c r="F3009" s="132" t="s">
        <v>145</v>
      </c>
      <c r="G3009" s="133">
        <v>4533</v>
      </c>
      <c r="H3009" s="132">
        <v>2015</v>
      </c>
      <c r="I3009" s="134">
        <v>45358</v>
      </c>
      <c r="J3009" s="135"/>
    </row>
    <row r="3010" spans="1:10" ht="16.5" customHeight="1" x14ac:dyDescent="0.25">
      <c r="A3010" s="130" t="s">
        <v>9855</v>
      </c>
      <c r="B3010" s="131" t="str">
        <f t="shared" si="46"/>
        <v>106486 - Atmospheric Sciences Storm Peak Laboratory</v>
      </c>
      <c r="C3010" s="132" t="s">
        <v>3993</v>
      </c>
      <c r="D3010" s="132" t="s">
        <v>4774</v>
      </c>
      <c r="E3010" s="132" t="s">
        <v>4775</v>
      </c>
      <c r="F3010" s="132" t="s">
        <v>4749</v>
      </c>
      <c r="G3010" s="133">
        <v>3500</v>
      </c>
      <c r="H3010" s="132">
        <v>1995</v>
      </c>
      <c r="I3010" s="134">
        <v>45426</v>
      </c>
      <c r="J3010" s="135"/>
    </row>
    <row r="3011" spans="1:10" ht="16.5" customHeight="1" x14ac:dyDescent="0.25">
      <c r="A3011" s="130" t="s">
        <v>9856</v>
      </c>
      <c r="B3011" s="131" t="str">
        <f t="shared" si="46"/>
        <v>107248 - City Centre</v>
      </c>
      <c r="C3011" s="132" t="s">
        <v>3993</v>
      </c>
      <c r="D3011" s="132" t="s">
        <v>4776</v>
      </c>
      <c r="E3011" s="132" t="s">
        <v>4777</v>
      </c>
      <c r="F3011" s="132" t="s">
        <v>145</v>
      </c>
      <c r="G3011" s="133">
        <v>238805</v>
      </c>
      <c r="H3011" s="132">
        <v>1986</v>
      </c>
      <c r="I3011" s="134">
        <v>45518</v>
      </c>
      <c r="J3011" s="135"/>
    </row>
    <row r="3012" spans="1:10" ht="16.5" customHeight="1" x14ac:dyDescent="0.25">
      <c r="A3012" s="130" t="s">
        <v>9857</v>
      </c>
      <c r="B3012" s="131" t="str">
        <f t="shared" ref="B3012:B3075" si="47">_xlfn.CONCAT(A3012," - ",D3012)</f>
        <v>107793 - Historic Pioneer LimeKiln</v>
      </c>
      <c r="C3012" s="132" t="s">
        <v>3993</v>
      </c>
      <c r="D3012" s="132" t="s">
        <v>4778</v>
      </c>
      <c r="E3012" s="132" t="s">
        <v>4779</v>
      </c>
      <c r="F3012" s="132" t="s">
        <v>145</v>
      </c>
      <c r="G3012" s="133">
        <v>1060</v>
      </c>
      <c r="H3012" s="132">
        <v>1850</v>
      </c>
      <c r="I3012" s="134">
        <v>45560</v>
      </c>
      <c r="J3012" s="135"/>
    </row>
    <row r="3013" spans="1:10" ht="16.5" customHeight="1" x14ac:dyDescent="0.25">
      <c r="A3013" s="130" t="s">
        <v>9858</v>
      </c>
      <c r="B3013" s="131" t="str">
        <f t="shared" si="47"/>
        <v>109571 - Sorenson Center for Medical Innovation</v>
      </c>
      <c r="C3013" s="132" t="s">
        <v>3993</v>
      </c>
      <c r="D3013" s="132" t="s">
        <v>4780</v>
      </c>
      <c r="E3013" s="132" t="s">
        <v>4781</v>
      </c>
      <c r="F3013" s="132" t="s">
        <v>145</v>
      </c>
      <c r="G3013" s="133">
        <v>57309</v>
      </c>
      <c r="H3013" s="132">
        <v>2025</v>
      </c>
      <c r="I3013" s="134">
        <v>45689</v>
      </c>
      <c r="J3013" s="135"/>
    </row>
    <row r="3014" spans="1:10" ht="16.5" customHeight="1" x14ac:dyDescent="0.25">
      <c r="A3014" s="130" t="s">
        <v>9859</v>
      </c>
      <c r="B3014" s="131" t="str">
        <f t="shared" si="47"/>
        <v>110214 - Applied Science</v>
      </c>
      <c r="C3014" s="132" t="s">
        <v>3993</v>
      </c>
      <c r="D3014" s="132" t="s">
        <v>4782</v>
      </c>
      <c r="E3014" s="132" t="s">
        <v>4783</v>
      </c>
      <c r="F3014" s="132" t="s">
        <v>145</v>
      </c>
      <c r="G3014" s="133">
        <v>111110</v>
      </c>
      <c r="H3014" s="132">
        <v>2025</v>
      </c>
      <c r="I3014" s="134">
        <v>45807</v>
      </c>
      <c r="J3014" s="135"/>
    </row>
    <row r="3015" spans="1:10" ht="16.5" customHeight="1" x14ac:dyDescent="0.25">
      <c r="A3015" s="130" t="s">
        <v>9860</v>
      </c>
      <c r="B3015" s="131" t="str">
        <f t="shared" si="47"/>
        <v>111129 - Taft-Nicholson Environmental Humanities Education Center Dormitory</v>
      </c>
      <c r="C3015" s="132" t="s">
        <v>3993</v>
      </c>
      <c r="D3015" s="132" t="s">
        <v>4784</v>
      </c>
      <c r="E3015" s="132" t="s">
        <v>4785</v>
      </c>
      <c r="F3015" s="132" t="s">
        <v>4570</v>
      </c>
      <c r="G3015" s="133">
        <v>5500</v>
      </c>
      <c r="H3015" s="132">
        <v>2025</v>
      </c>
      <c r="I3015" s="134">
        <v>45891</v>
      </c>
      <c r="J3015" s="135"/>
    </row>
    <row r="3016" spans="1:10" ht="16.5" customHeight="1" x14ac:dyDescent="0.25">
      <c r="A3016" s="130" t="s">
        <v>9861</v>
      </c>
      <c r="B3016" s="131" t="str">
        <f t="shared" si="47"/>
        <v>111273 - West Village Graduate Residence Bldg</v>
      </c>
      <c r="C3016" s="132" t="s">
        <v>3993</v>
      </c>
      <c r="D3016" s="132" t="s">
        <v>4786</v>
      </c>
      <c r="E3016" s="132" t="s">
        <v>4787</v>
      </c>
      <c r="F3016" s="132" t="s">
        <v>145</v>
      </c>
      <c r="G3016" s="133">
        <v>141771</v>
      </c>
      <c r="H3016" s="132">
        <v>2025</v>
      </c>
      <c r="I3016" s="134">
        <v>45911</v>
      </c>
      <c r="J3016" s="135"/>
    </row>
    <row r="3017" spans="1:10" ht="16.5" customHeight="1" x14ac:dyDescent="0.25">
      <c r="A3017" s="130" t="s">
        <v>9862</v>
      </c>
      <c r="B3017" s="131" t="str">
        <f t="shared" si="47"/>
        <v>111275 - West Village Central Plant 2</v>
      </c>
      <c r="C3017" s="132" t="s">
        <v>3993</v>
      </c>
      <c r="D3017" s="132" t="s">
        <v>4788</v>
      </c>
      <c r="E3017" s="132" t="s">
        <v>4789</v>
      </c>
      <c r="F3017" s="132" t="s">
        <v>145</v>
      </c>
      <c r="G3017" s="133">
        <v>2888</v>
      </c>
      <c r="H3017" s="132">
        <v>2025</v>
      </c>
      <c r="I3017" s="134">
        <v>45902</v>
      </c>
      <c r="J3017" s="135"/>
    </row>
    <row r="3018" spans="1:10" ht="16.5" customHeight="1" x14ac:dyDescent="0.25">
      <c r="A3018" s="130" t="s">
        <v>9863</v>
      </c>
      <c r="B3018" s="131" t="str">
        <f t="shared" si="47"/>
        <v>112263 - America First Ballpark</v>
      </c>
      <c r="C3018" s="132" t="s">
        <v>3993</v>
      </c>
      <c r="D3018" s="132" t="s">
        <v>4790</v>
      </c>
      <c r="E3018" s="132" t="s">
        <v>4791</v>
      </c>
      <c r="F3018" s="132" t="s">
        <v>145</v>
      </c>
      <c r="G3018" s="133">
        <v>45571</v>
      </c>
      <c r="H3018" s="132">
        <v>2025</v>
      </c>
      <c r="I3018" s="134">
        <v>45999</v>
      </c>
      <c r="J3018" s="135"/>
    </row>
    <row r="3019" spans="1:10" ht="16.5" customHeight="1" x14ac:dyDescent="0.25">
      <c r="A3019" s="130" t="s">
        <v>9864</v>
      </c>
      <c r="B3019" s="131" t="str">
        <f t="shared" si="47"/>
        <v>112285 - Myriad I</v>
      </c>
      <c r="C3019" s="132" t="s">
        <v>3993</v>
      </c>
      <c r="D3019" s="132" t="s">
        <v>4792</v>
      </c>
      <c r="E3019" s="132" t="s">
        <v>4793</v>
      </c>
      <c r="F3019" s="132" t="s">
        <v>145</v>
      </c>
      <c r="G3019" s="133">
        <v>48989</v>
      </c>
      <c r="H3019" s="132">
        <v>1996</v>
      </c>
      <c r="I3019" s="134">
        <v>46002</v>
      </c>
      <c r="J3019" s="135"/>
    </row>
    <row r="3020" spans="1:10" ht="16.5" customHeight="1" x14ac:dyDescent="0.25">
      <c r="A3020" s="130" t="s">
        <v>9865</v>
      </c>
      <c r="B3020" s="131" t="str">
        <f t="shared" si="47"/>
        <v>112286 - Myriad II</v>
      </c>
      <c r="C3020" s="132" t="s">
        <v>3993</v>
      </c>
      <c r="D3020" s="132" t="s">
        <v>4794</v>
      </c>
      <c r="E3020" s="132" t="s">
        <v>4793</v>
      </c>
      <c r="F3020" s="132" t="s">
        <v>145</v>
      </c>
      <c r="G3020" s="133">
        <v>49142</v>
      </c>
      <c r="H3020" s="132">
        <v>1998</v>
      </c>
      <c r="I3020" s="134">
        <v>46002</v>
      </c>
      <c r="J3020" s="135"/>
    </row>
    <row r="3021" spans="1:10" ht="16.5" customHeight="1" x14ac:dyDescent="0.25">
      <c r="A3021" s="130" t="s">
        <v>9866</v>
      </c>
      <c r="B3021" s="131" t="str">
        <f t="shared" si="47"/>
        <v>112287 - Myriad III - 320 Wakara Way</v>
      </c>
      <c r="C3021" s="132" t="s">
        <v>3993</v>
      </c>
      <c r="D3021" s="132" t="s">
        <v>4795</v>
      </c>
      <c r="E3021" s="132" t="s">
        <v>4793</v>
      </c>
      <c r="F3021" s="132" t="s">
        <v>145</v>
      </c>
      <c r="G3021" s="133">
        <v>57840</v>
      </c>
      <c r="H3021" s="132">
        <v>2002</v>
      </c>
      <c r="I3021" s="134">
        <v>46002</v>
      </c>
      <c r="J3021" s="135"/>
    </row>
    <row r="3022" spans="1:10" ht="16.5" customHeight="1" x14ac:dyDescent="0.25">
      <c r="A3022" s="130" t="s">
        <v>9867</v>
      </c>
      <c r="B3022" s="131" t="str">
        <f t="shared" si="47"/>
        <v>112288 - Myriad V</v>
      </c>
      <c r="C3022" s="132" t="s">
        <v>3993</v>
      </c>
      <c r="D3022" s="132" t="s">
        <v>4796</v>
      </c>
      <c r="E3022" s="132" t="s">
        <v>4797</v>
      </c>
      <c r="F3022" s="132" t="s">
        <v>145</v>
      </c>
      <c r="G3022" s="133">
        <v>85411</v>
      </c>
      <c r="H3022" s="132">
        <v>2009</v>
      </c>
      <c r="I3022" s="134">
        <v>46002</v>
      </c>
      <c r="J3022" s="135"/>
    </row>
    <row r="3023" spans="1:10" ht="16.5" customHeight="1" x14ac:dyDescent="0.25">
      <c r="A3023" s="130" t="s">
        <v>9868</v>
      </c>
      <c r="B3023" s="131" t="str">
        <f t="shared" si="47"/>
        <v>112550 - West Village Pre-School Phase 2</v>
      </c>
      <c r="C3023" s="132" t="s">
        <v>3993</v>
      </c>
      <c r="D3023" s="132" t="s">
        <v>4798</v>
      </c>
      <c r="E3023" s="132" t="s">
        <v>4799</v>
      </c>
      <c r="F3023" s="132" t="s">
        <v>145</v>
      </c>
      <c r="G3023" s="133">
        <v>7265</v>
      </c>
      <c r="H3023" s="132">
        <v>2026</v>
      </c>
      <c r="I3023" s="134">
        <v>46031</v>
      </c>
      <c r="J3023" s="135"/>
    </row>
    <row r="3024" spans="1:10" ht="16.5" customHeight="1" x14ac:dyDescent="0.25">
      <c r="A3024" s="130" t="s">
        <v>9869</v>
      </c>
      <c r="B3024" s="131" t="str">
        <f t="shared" si="47"/>
        <v>112551 - West Village Family Residence Phase 2</v>
      </c>
      <c r="C3024" s="132" t="s">
        <v>3993</v>
      </c>
      <c r="D3024" s="132" t="s">
        <v>4800</v>
      </c>
      <c r="E3024" s="132" t="s">
        <v>4801</v>
      </c>
      <c r="F3024" s="132" t="s">
        <v>145</v>
      </c>
      <c r="G3024" s="133">
        <v>216211</v>
      </c>
      <c r="H3024" s="132">
        <v>2026</v>
      </c>
      <c r="I3024" s="134">
        <v>46031</v>
      </c>
      <c r="J3024" s="135"/>
    </row>
    <row r="3025" spans="1:10" ht="16.5" customHeight="1" x14ac:dyDescent="0.25">
      <c r="A3025" s="130" t="s">
        <v>9870</v>
      </c>
      <c r="B3025" s="131" t="str">
        <f t="shared" si="47"/>
        <v>112805 - West Village Community Center Phase 2</v>
      </c>
      <c r="C3025" s="132" t="s">
        <v>3993</v>
      </c>
      <c r="D3025" s="132" t="s">
        <v>4802</v>
      </c>
      <c r="E3025" s="132" t="s">
        <v>4803</v>
      </c>
      <c r="F3025" s="132" t="s">
        <v>145</v>
      </c>
      <c r="G3025" s="133">
        <v>3370</v>
      </c>
      <c r="H3025" s="132">
        <v>2026</v>
      </c>
      <c r="I3025" s="134">
        <v>46031</v>
      </c>
      <c r="J3025" s="135"/>
    </row>
    <row r="3026" spans="1:10" ht="16.5" customHeight="1" x14ac:dyDescent="0.25">
      <c r="A3026" s="130" t="s">
        <v>9871</v>
      </c>
      <c r="B3026" s="131" t="str">
        <f t="shared" si="47"/>
        <v>13882 - Lassonde Studios</v>
      </c>
      <c r="C3026" s="132" t="s">
        <v>3993</v>
      </c>
      <c r="D3026" s="132" t="s">
        <v>4804</v>
      </c>
      <c r="E3026" s="135"/>
      <c r="F3026" s="135"/>
      <c r="G3026" s="133">
        <v>172207</v>
      </c>
      <c r="H3026" s="132">
        <v>2016</v>
      </c>
      <c r="I3026" s="134">
        <v>42552</v>
      </c>
      <c r="J3026" s="135"/>
    </row>
    <row r="3027" spans="1:10" ht="16.5" customHeight="1" x14ac:dyDescent="0.25">
      <c r="A3027" s="130" t="s">
        <v>9872</v>
      </c>
      <c r="B3027" s="131" t="str">
        <f t="shared" si="47"/>
        <v>07426 - Huntsman Mental Health Institute</v>
      </c>
      <c r="C3027" s="132" t="s">
        <v>3993</v>
      </c>
      <c r="D3027" s="132" t="s">
        <v>4805</v>
      </c>
      <c r="E3027" s="132" t="s">
        <v>4806</v>
      </c>
      <c r="F3027" s="132" t="s">
        <v>145</v>
      </c>
      <c r="G3027" s="133">
        <v>221348</v>
      </c>
      <c r="H3027" s="132">
        <v>1987</v>
      </c>
      <c r="I3027" s="134">
        <v>40725</v>
      </c>
      <c r="J3027" s="135"/>
    </row>
    <row r="3028" spans="1:10" ht="16.5" customHeight="1" x14ac:dyDescent="0.25">
      <c r="A3028" s="130" t="s">
        <v>9873</v>
      </c>
      <c r="B3028" s="131" t="str">
        <f t="shared" si="47"/>
        <v>09437 - Gateway Building Tower 2</v>
      </c>
      <c r="C3028" s="132" t="s">
        <v>4809</v>
      </c>
      <c r="D3028" s="132" t="s">
        <v>4810</v>
      </c>
      <c r="E3028" s="132" t="s">
        <v>4811</v>
      </c>
      <c r="F3028" s="132" t="s">
        <v>145</v>
      </c>
      <c r="G3028" s="133">
        <v>81794</v>
      </c>
      <c r="H3028" s="132">
        <v>2002</v>
      </c>
      <c r="I3028" s="134">
        <v>40725</v>
      </c>
      <c r="J3028" s="135"/>
    </row>
    <row r="3029" spans="1:10" ht="16.5" customHeight="1" x14ac:dyDescent="0.25">
      <c r="A3029" s="130" t="s">
        <v>9874</v>
      </c>
      <c r="B3029" s="131" t="str">
        <f t="shared" si="47"/>
        <v>00745 - ITS Communications Building</v>
      </c>
      <c r="C3029" s="132" t="s">
        <v>4812</v>
      </c>
      <c r="D3029" s="132" t="s">
        <v>4813</v>
      </c>
      <c r="E3029" s="132" t="s">
        <v>4814</v>
      </c>
      <c r="F3029" s="132" t="s">
        <v>285</v>
      </c>
      <c r="G3029" s="133">
        <v>1000</v>
      </c>
      <c r="H3029" s="132">
        <v>1973</v>
      </c>
      <c r="I3029" s="134">
        <v>40725</v>
      </c>
      <c r="J3029" s="135"/>
    </row>
    <row r="3030" spans="1:10" ht="16.5" customHeight="1" x14ac:dyDescent="0.25">
      <c r="A3030" s="130" t="s">
        <v>9875</v>
      </c>
      <c r="B3030" s="131" t="str">
        <f t="shared" si="47"/>
        <v>01358 - Bald Mesa Communication Building</v>
      </c>
      <c r="C3030" s="132" t="s">
        <v>4812</v>
      </c>
      <c r="D3030" s="132" t="s">
        <v>4815</v>
      </c>
      <c r="E3030" s="132" t="s">
        <v>4816</v>
      </c>
      <c r="F3030" s="132" t="s">
        <v>4817</v>
      </c>
      <c r="G3030" s="133">
        <v>344</v>
      </c>
      <c r="H3030" s="132">
        <v>1992</v>
      </c>
      <c r="I3030" s="134">
        <v>40724</v>
      </c>
      <c r="J3030" s="135"/>
    </row>
    <row r="3031" spans="1:10" ht="16.5" customHeight="1" x14ac:dyDescent="0.25">
      <c r="A3031" s="130" t="s">
        <v>9876</v>
      </c>
      <c r="B3031" s="131" t="str">
        <f t="shared" si="47"/>
        <v>01668 - Ensign Peak</v>
      </c>
      <c r="C3031" s="132" t="s">
        <v>4812</v>
      </c>
      <c r="D3031" s="132" t="s">
        <v>4818</v>
      </c>
      <c r="E3031" s="132" t="s">
        <v>4819</v>
      </c>
      <c r="F3031" s="132" t="s">
        <v>145</v>
      </c>
      <c r="G3031" s="133">
        <v>165</v>
      </c>
      <c r="H3031" s="132">
        <v>1973</v>
      </c>
      <c r="I3031" s="134">
        <v>40725</v>
      </c>
      <c r="J3031" s="135"/>
    </row>
    <row r="3032" spans="1:10" ht="16.5" customHeight="1" x14ac:dyDescent="0.25">
      <c r="A3032" s="130" t="s">
        <v>9877</v>
      </c>
      <c r="B3032" s="131" t="str">
        <f t="shared" si="47"/>
        <v>01848 - Monroe Peak Communication</v>
      </c>
      <c r="C3032" s="132" t="s">
        <v>4812</v>
      </c>
      <c r="D3032" s="132" t="s">
        <v>4820</v>
      </c>
      <c r="E3032" s="132" t="s">
        <v>4821</v>
      </c>
      <c r="F3032" s="132" t="s">
        <v>4822</v>
      </c>
      <c r="G3032" s="133">
        <v>350</v>
      </c>
      <c r="H3032" s="132">
        <v>1973</v>
      </c>
      <c r="I3032" s="134">
        <v>40725</v>
      </c>
      <c r="J3032" s="135"/>
    </row>
    <row r="3033" spans="1:10" ht="16.5" customHeight="1" x14ac:dyDescent="0.25">
      <c r="A3033" s="130" t="s">
        <v>9878</v>
      </c>
      <c r="B3033" s="131" t="str">
        <f t="shared" si="47"/>
        <v>02003 - Lake Mountain</v>
      </c>
      <c r="C3033" s="132" t="s">
        <v>4812</v>
      </c>
      <c r="D3033" s="132" t="s">
        <v>4823</v>
      </c>
      <c r="E3033" s="132" t="s">
        <v>4824</v>
      </c>
      <c r="F3033" s="132" t="s">
        <v>785</v>
      </c>
      <c r="G3033" s="133">
        <v>100</v>
      </c>
      <c r="H3033" s="132">
        <v>1973</v>
      </c>
      <c r="I3033" s="134">
        <v>40725</v>
      </c>
      <c r="J3033" s="135"/>
    </row>
    <row r="3034" spans="1:10" ht="16.5" customHeight="1" x14ac:dyDescent="0.25">
      <c r="A3034" s="130" t="s">
        <v>9879</v>
      </c>
      <c r="B3034" s="131" t="str">
        <f t="shared" si="47"/>
        <v>02159 - Ford Ridge</v>
      </c>
      <c r="C3034" s="132" t="s">
        <v>4812</v>
      </c>
      <c r="D3034" s="132" t="s">
        <v>4825</v>
      </c>
      <c r="E3034" s="132" t="s">
        <v>4826</v>
      </c>
      <c r="F3034" s="132" t="s">
        <v>3153</v>
      </c>
      <c r="G3034" s="133">
        <v>200</v>
      </c>
      <c r="H3034" s="132">
        <v>1977</v>
      </c>
      <c r="I3034" s="134">
        <v>40725</v>
      </c>
      <c r="J3034" s="135"/>
    </row>
    <row r="3035" spans="1:10" ht="16.5" customHeight="1" x14ac:dyDescent="0.25">
      <c r="A3035" s="130" t="s">
        <v>9880</v>
      </c>
      <c r="B3035" s="131" t="str">
        <f t="shared" si="47"/>
        <v>02232 - Little Mountain Ogden</v>
      </c>
      <c r="C3035" s="132" t="s">
        <v>4812</v>
      </c>
      <c r="D3035" s="132" t="s">
        <v>4827</v>
      </c>
      <c r="E3035" s="132" t="s">
        <v>4828</v>
      </c>
      <c r="F3035" s="132" t="s">
        <v>2221</v>
      </c>
      <c r="G3035" s="133">
        <v>257</v>
      </c>
      <c r="H3035" s="132">
        <v>1977</v>
      </c>
      <c r="I3035" s="134">
        <v>40725</v>
      </c>
      <c r="J3035" s="135"/>
    </row>
    <row r="3036" spans="1:10" ht="16.5" customHeight="1" x14ac:dyDescent="0.25">
      <c r="A3036" s="130" t="s">
        <v>9881</v>
      </c>
      <c r="B3036" s="131" t="str">
        <f t="shared" si="47"/>
        <v>05363 - Delle</v>
      </c>
      <c r="C3036" s="132" t="s">
        <v>4812</v>
      </c>
      <c r="D3036" s="132" t="s">
        <v>4829</v>
      </c>
      <c r="E3036" s="132" t="s">
        <v>4830</v>
      </c>
      <c r="F3036" s="132" t="s">
        <v>4831</v>
      </c>
      <c r="G3036" s="133">
        <v>288</v>
      </c>
      <c r="H3036" s="132">
        <v>1978</v>
      </c>
      <c r="I3036" s="134">
        <v>40725</v>
      </c>
      <c r="J3036" s="135"/>
    </row>
    <row r="3037" spans="1:10" ht="16.5" customHeight="1" x14ac:dyDescent="0.25">
      <c r="A3037" s="130" t="s">
        <v>9882</v>
      </c>
      <c r="B3037" s="131" t="str">
        <f t="shared" si="47"/>
        <v>05365 - Dutch John</v>
      </c>
      <c r="C3037" s="132" t="s">
        <v>4812</v>
      </c>
      <c r="D3037" s="132" t="s">
        <v>1087</v>
      </c>
      <c r="E3037" s="132" t="s">
        <v>4832</v>
      </c>
      <c r="F3037" s="132" t="s">
        <v>1087</v>
      </c>
      <c r="G3037" s="133">
        <v>395</v>
      </c>
      <c r="H3037" s="132">
        <v>1978</v>
      </c>
      <c r="I3037" s="134">
        <v>40725</v>
      </c>
      <c r="J3037" s="135"/>
    </row>
    <row r="3038" spans="1:10" ht="16.5" customHeight="1" x14ac:dyDescent="0.25">
      <c r="A3038" s="130" t="s">
        <v>9883</v>
      </c>
      <c r="B3038" s="131" t="str">
        <f t="shared" si="47"/>
        <v>05366 - Levan Peak Upper</v>
      </c>
      <c r="C3038" s="132" t="s">
        <v>4812</v>
      </c>
      <c r="D3038" s="132" t="s">
        <v>4833</v>
      </c>
      <c r="E3038" s="132" t="s">
        <v>1756</v>
      </c>
      <c r="F3038" s="132" t="s">
        <v>1204</v>
      </c>
      <c r="G3038" s="133">
        <v>180</v>
      </c>
      <c r="H3038" s="132">
        <v>1978</v>
      </c>
      <c r="I3038" s="134">
        <v>40725</v>
      </c>
      <c r="J3038" s="135"/>
    </row>
    <row r="3039" spans="1:10" ht="16.5" customHeight="1" x14ac:dyDescent="0.25">
      <c r="A3039" s="130" t="s">
        <v>9884</v>
      </c>
      <c r="B3039" s="131" t="str">
        <f t="shared" si="47"/>
        <v>08903 - Barney Top</v>
      </c>
      <c r="C3039" s="132" t="s">
        <v>4812</v>
      </c>
      <c r="D3039" s="132" t="s">
        <v>4834</v>
      </c>
      <c r="E3039" s="132" t="s">
        <v>4835</v>
      </c>
      <c r="F3039" s="132" t="s">
        <v>4836</v>
      </c>
      <c r="G3039" s="133">
        <v>151</v>
      </c>
      <c r="H3039" s="132">
        <v>1996</v>
      </c>
      <c r="I3039" s="134">
        <v>40724</v>
      </c>
      <c r="J3039" s="135"/>
    </row>
    <row r="3040" spans="1:10" ht="16.5" customHeight="1" x14ac:dyDescent="0.25">
      <c r="A3040" s="130" t="s">
        <v>9885</v>
      </c>
      <c r="B3040" s="131" t="str">
        <f t="shared" si="47"/>
        <v>08904 - Windy Ridge</v>
      </c>
      <c r="C3040" s="132" t="s">
        <v>4812</v>
      </c>
      <c r="D3040" s="132" t="s">
        <v>4837</v>
      </c>
      <c r="E3040" s="132" t="s">
        <v>4838</v>
      </c>
      <c r="F3040" s="132" t="s">
        <v>315</v>
      </c>
      <c r="G3040" s="133">
        <v>200</v>
      </c>
      <c r="H3040" s="132">
        <v>1996</v>
      </c>
      <c r="I3040" s="134">
        <v>40724</v>
      </c>
      <c r="J3040" s="135"/>
    </row>
    <row r="3041" spans="1:10" ht="16.5" customHeight="1" x14ac:dyDescent="0.25">
      <c r="A3041" s="130" t="s">
        <v>9886</v>
      </c>
      <c r="B3041" s="131" t="str">
        <f t="shared" si="47"/>
        <v>08905 - Tabby Mountain</v>
      </c>
      <c r="C3041" s="132" t="s">
        <v>4812</v>
      </c>
      <c r="D3041" s="132" t="s">
        <v>4839</v>
      </c>
      <c r="E3041" s="132" t="s">
        <v>1084</v>
      </c>
      <c r="F3041" s="135"/>
      <c r="G3041" s="133">
        <v>235</v>
      </c>
      <c r="H3041" s="132">
        <v>1996</v>
      </c>
      <c r="I3041" s="134">
        <v>40724</v>
      </c>
      <c r="J3041" s="135"/>
    </row>
    <row r="3042" spans="1:10" ht="16.5" customHeight="1" x14ac:dyDescent="0.25">
      <c r="A3042" s="130" t="s">
        <v>9887</v>
      </c>
      <c r="B3042" s="131" t="str">
        <f t="shared" si="47"/>
        <v>08907 - Grizzly Ridge</v>
      </c>
      <c r="C3042" s="132" t="s">
        <v>4812</v>
      </c>
      <c r="D3042" s="132" t="s">
        <v>4840</v>
      </c>
      <c r="E3042" s="132" t="s">
        <v>4841</v>
      </c>
      <c r="F3042" s="132" t="s">
        <v>4840</v>
      </c>
      <c r="G3042" s="133">
        <v>463</v>
      </c>
      <c r="H3042" s="132">
        <v>1996</v>
      </c>
      <c r="I3042" s="134">
        <v>40724</v>
      </c>
      <c r="J3042" s="135"/>
    </row>
    <row r="3043" spans="1:10" ht="16.5" customHeight="1" x14ac:dyDescent="0.25">
      <c r="A3043" s="130" t="s">
        <v>9888</v>
      </c>
      <c r="B3043" s="131" t="str">
        <f t="shared" si="47"/>
        <v>08908 - Asphalt Ridge</v>
      </c>
      <c r="C3043" s="132" t="s">
        <v>4812</v>
      </c>
      <c r="D3043" s="132" t="s">
        <v>4842</v>
      </c>
      <c r="E3043" s="132" t="s">
        <v>4843</v>
      </c>
      <c r="F3043" s="132" t="s">
        <v>4842</v>
      </c>
      <c r="G3043" s="133">
        <v>157</v>
      </c>
      <c r="H3043" s="132">
        <v>1996</v>
      </c>
      <c r="I3043" s="134">
        <v>40724</v>
      </c>
      <c r="J3043" s="135"/>
    </row>
    <row r="3044" spans="1:10" ht="16.5" customHeight="1" x14ac:dyDescent="0.25">
      <c r="A3044" s="130" t="s">
        <v>9889</v>
      </c>
      <c r="B3044" s="131" t="str">
        <f t="shared" si="47"/>
        <v>10338 - Dunn Peak</v>
      </c>
      <c r="C3044" s="132" t="s">
        <v>4812</v>
      </c>
      <c r="D3044" s="132" t="s">
        <v>4844</v>
      </c>
      <c r="E3044" s="132" t="s">
        <v>4845</v>
      </c>
      <c r="F3044" s="132" t="s">
        <v>4846</v>
      </c>
      <c r="G3044" s="133">
        <v>0</v>
      </c>
      <c r="H3044" s="132">
        <v>2005</v>
      </c>
      <c r="I3044" s="134">
        <v>40725</v>
      </c>
      <c r="J3044" s="135"/>
    </row>
    <row r="3045" spans="1:10" ht="16.5" customHeight="1" x14ac:dyDescent="0.25">
      <c r="A3045" s="130" t="s">
        <v>9890</v>
      </c>
      <c r="B3045" s="131" t="str">
        <f t="shared" si="47"/>
        <v>10346 - Big Water Microwave Tower (Wahweap)</v>
      </c>
      <c r="C3045" s="132" t="s">
        <v>4812</v>
      </c>
      <c r="D3045" s="132" t="s">
        <v>4847</v>
      </c>
      <c r="E3045" s="132" t="s">
        <v>4848</v>
      </c>
      <c r="F3045" s="132" t="s">
        <v>2434</v>
      </c>
      <c r="G3045" s="133">
        <v>240</v>
      </c>
      <c r="H3045" s="132">
        <v>2005</v>
      </c>
      <c r="I3045" s="134">
        <v>40725</v>
      </c>
      <c r="J3045" s="135"/>
    </row>
    <row r="3046" spans="1:10" ht="16.5" customHeight="1" x14ac:dyDescent="0.25">
      <c r="A3046" s="130" t="s">
        <v>9891</v>
      </c>
      <c r="B3046" s="131" t="str">
        <f t="shared" si="47"/>
        <v>10356 - Red Spur</v>
      </c>
      <c r="C3046" s="132" t="s">
        <v>4812</v>
      </c>
      <c r="D3046" s="132" t="s">
        <v>4849</v>
      </c>
      <c r="E3046" s="132" t="s">
        <v>4850</v>
      </c>
      <c r="F3046" s="132" t="s">
        <v>4851</v>
      </c>
      <c r="G3046" s="133">
        <v>220</v>
      </c>
      <c r="H3046" s="132">
        <v>2005</v>
      </c>
      <c r="I3046" s="134">
        <v>40724</v>
      </c>
      <c r="J3046" s="135"/>
    </row>
    <row r="3047" spans="1:10" ht="16.5" customHeight="1" x14ac:dyDescent="0.25">
      <c r="A3047" s="130" t="s">
        <v>9892</v>
      </c>
      <c r="B3047" s="131" t="str">
        <f t="shared" si="47"/>
        <v>10359 - White Pine</v>
      </c>
      <c r="C3047" s="132" t="s">
        <v>4812</v>
      </c>
      <c r="D3047" s="132" t="s">
        <v>4852</v>
      </c>
      <c r="E3047" s="132" t="s">
        <v>4853</v>
      </c>
      <c r="F3047" s="132" t="s">
        <v>1113</v>
      </c>
      <c r="G3047" s="133">
        <v>360</v>
      </c>
      <c r="H3047" s="132">
        <v>2005</v>
      </c>
      <c r="I3047" s="134">
        <v>40724</v>
      </c>
      <c r="J3047" s="135"/>
    </row>
    <row r="3048" spans="1:10" ht="16.5" customHeight="1" x14ac:dyDescent="0.25">
      <c r="A3048" s="130" t="s">
        <v>9893</v>
      </c>
      <c r="B3048" s="131" t="str">
        <f t="shared" si="47"/>
        <v>10360 - Cove</v>
      </c>
      <c r="C3048" s="132" t="s">
        <v>4812</v>
      </c>
      <c r="D3048" s="132" t="s">
        <v>4854</v>
      </c>
      <c r="E3048" s="132" t="s">
        <v>4855</v>
      </c>
      <c r="F3048" s="132" t="s">
        <v>4822</v>
      </c>
      <c r="G3048" s="133">
        <v>233</v>
      </c>
      <c r="H3048" s="132">
        <v>2018</v>
      </c>
      <c r="I3048" s="134">
        <v>40724</v>
      </c>
      <c r="J3048" s="135"/>
    </row>
    <row r="3049" spans="1:10" ht="16.5" customHeight="1" x14ac:dyDescent="0.25">
      <c r="A3049" s="130" t="s">
        <v>9894</v>
      </c>
      <c r="B3049" s="131" t="str">
        <f t="shared" si="47"/>
        <v>10361 - Salina Canyon</v>
      </c>
      <c r="C3049" s="132" t="s">
        <v>4812</v>
      </c>
      <c r="D3049" s="132" t="s">
        <v>4856</v>
      </c>
      <c r="E3049" s="132" t="s">
        <v>3966</v>
      </c>
      <c r="F3049" s="132" t="s">
        <v>3599</v>
      </c>
      <c r="G3049" s="133">
        <v>108</v>
      </c>
      <c r="H3049" s="132">
        <v>2005</v>
      </c>
      <c r="I3049" s="134">
        <v>40724</v>
      </c>
      <c r="J3049" s="135"/>
    </row>
    <row r="3050" spans="1:10" ht="16.5" customHeight="1" x14ac:dyDescent="0.25">
      <c r="A3050" s="130" t="s">
        <v>9895</v>
      </c>
      <c r="B3050" s="131" t="str">
        <f t="shared" si="47"/>
        <v>10362 - Jordan Aqueduct</v>
      </c>
      <c r="C3050" s="132" t="s">
        <v>4812</v>
      </c>
      <c r="D3050" s="132" t="s">
        <v>4857</v>
      </c>
      <c r="E3050" s="135"/>
      <c r="F3050" s="135"/>
      <c r="G3050" s="133">
        <v>560</v>
      </c>
      <c r="H3050" s="132">
        <v>2005</v>
      </c>
      <c r="I3050" s="134">
        <v>40725</v>
      </c>
      <c r="J3050" s="135"/>
    </row>
    <row r="3051" spans="1:10" ht="16.5" customHeight="1" x14ac:dyDescent="0.25">
      <c r="A3051" s="130" t="s">
        <v>9896</v>
      </c>
      <c r="B3051" s="131" t="str">
        <f t="shared" si="47"/>
        <v>10373 - Utah Hill, St George</v>
      </c>
      <c r="C3051" s="132" t="s">
        <v>4812</v>
      </c>
      <c r="D3051" s="132" t="s">
        <v>4858</v>
      </c>
      <c r="E3051" s="132" t="s">
        <v>4859</v>
      </c>
      <c r="F3051" s="132" t="s">
        <v>363</v>
      </c>
      <c r="G3051" s="133">
        <v>166.0239</v>
      </c>
      <c r="H3051" s="132">
        <v>2005</v>
      </c>
      <c r="I3051" s="134">
        <v>40724</v>
      </c>
      <c r="J3051" s="135"/>
    </row>
    <row r="3052" spans="1:10" ht="16.5" customHeight="1" x14ac:dyDescent="0.25">
      <c r="A3052" s="130" t="s">
        <v>9897</v>
      </c>
      <c r="B3052" s="131" t="str">
        <f t="shared" si="47"/>
        <v>10381 - West Mountain</v>
      </c>
      <c r="C3052" s="132" t="s">
        <v>4812</v>
      </c>
      <c r="D3052" s="132" t="s">
        <v>4860</v>
      </c>
      <c r="E3052" s="132" t="s">
        <v>4861</v>
      </c>
      <c r="F3052" s="132" t="s">
        <v>357</v>
      </c>
      <c r="G3052" s="133">
        <v>272.1386</v>
      </c>
      <c r="H3052" s="132">
        <v>2005</v>
      </c>
      <c r="I3052" s="134">
        <v>40724</v>
      </c>
      <c r="J3052" s="135"/>
    </row>
    <row r="3053" spans="1:10" ht="16.5" customHeight="1" x14ac:dyDescent="0.25">
      <c r="A3053" s="130" t="s">
        <v>9898</v>
      </c>
      <c r="B3053" s="131" t="str">
        <f t="shared" si="47"/>
        <v>10579 - Green River</v>
      </c>
      <c r="C3053" s="132" t="s">
        <v>4812</v>
      </c>
      <c r="D3053" s="132" t="s">
        <v>1098</v>
      </c>
      <c r="E3053" s="132" t="s">
        <v>4862</v>
      </c>
      <c r="F3053" s="132" t="s">
        <v>1098</v>
      </c>
      <c r="G3053" s="133">
        <v>640</v>
      </c>
      <c r="H3053" s="132">
        <v>2005</v>
      </c>
      <c r="I3053" s="134">
        <v>40724</v>
      </c>
      <c r="J3053" s="135"/>
    </row>
    <row r="3054" spans="1:10" ht="16.5" customHeight="1" x14ac:dyDescent="0.25">
      <c r="A3054" s="130" t="s">
        <v>9899</v>
      </c>
      <c r="B3054" s="131" t="str">
        <f t="shared" si="47"/>
        <v>17982 - Spencers Bench</v>
      </c>
      <c r="C3054" s="132" t="s">
        <v>4812</v>
      </c>
      <c r="D3054" s="132" t="s">
        <v>4863</v>
      </c>
      <c r="E3054" s="132" t="s">
        <v>4864</v>
      </c>
      <c r="F3054" s="132" t="s">
        <v>3279</v>
      </c>
      <c r="G3054" s="133">
        <v>264</v>
      </c>
      <c r="H3054" s="132">
        <v>2016</v>
      </c>
      <c r="I3054" s="134">
        <v>42558</v>
      </c>
      <c r="J3054" s="135"/>
    </row>
    <row r="3055" spans="1:10" ht="16.5" customHeight="1" x14ac:dyDescent="0.25">
      <c r="A3055" s="130" t="s">
        <v>9900</v>
      </c>
      <c r="B3055" s="131" t="str">
        <f t="shared" si="47"/>
        <v>17983 - Vermillion Cliffs (New)</v>
      </c>
      <c r="C3055" s="132" t="s">
        <v>4812</v>
      </c>
      <c r="D3055" s="132" t="s">
        <v>4865</v>
      </c>
      <c r="E3055" s="132" t="s">
        <v>4866</v>
      </c>
      <c r="F3055" s="132" t="s">
        <v>1110</v>
      </c>
      <c r="G3055" s="133">
        <v>288</v>
      </c>
      <c r="H3055" s="132">
        <v>2016</v>
      </c>
      <c r="I3055" s="134">
        <v>42558</v>
      </c>
      <c r="J3055" s="135"/>
    </row>
    <row r="3056" spans="1:10" ht="16.5" customHeight="1" x14ac:dyDescent="0.25">
      <c r="A3056" s="130" t="s">
        <v>9901</v>
      </c>
      <c r="B3056" s="131" t="str">
        <f t="shared" si="47"/>
        <v>17984 - Hurricane Mesa</v>
      </c>
      <c r="C3056" s="132" t="s">
        <v>4812</v>
      </c>
      <c r="D3056" s="132" t="s">
        <v>4867</v>
      </c>
      <c r="E3056" s="132" t="s">
        <v>4868</v>
      </c>
      <c r="F3056" s="132" t="s">
        <v>4869</v>
      </c>
      <c r="G3056" s="133">
        <v>288</v>
      </c>
      <c r="H3056" s="132">
        <v>2016</v>
      </c>
      <c r="I3056" s="134">
        <v>42558</v>
      </c>
      <c r="J3056" s="135"/>
    </row>
    <row r="3057" spans="1:10" ht="16.5" customHeight="1" x14ac:dyDescent="0.25">
      <c r="A3057" s="130" t="s">
        <v>9902</v>
      </c>
      <c r="B3057" s="131" t="str">
        <f t="shared" si="47"/>
        <v>17985 - New Harmony</v>
      </c>
      <c r="C3057" s="132" t="s">
        <v>4812</v>
      </c>
      <c r="D3057" s="132" t="s">
        <v>3715</v>
      </c>
      <c r="E3057" s="132" t="s">
        <v>4870</v>
      </c>
      <c r="F3057" s="132" t="s">
        <v>3264</v>
      </c>
      <c r="G3057" s="133">
        <v>288</v>
      </c>
      <c r="H3057" s="132">
        <v>2016</v>
      </c>
      <c r="I3057" s="134">
        <v>42558</v>
      </c>
      <c r="J3057" s="135"/>
    </row>
    <row r="3058" spans="1:10" ht="16.5" customHeight="1" x14ac:dyDescent="0.25">
      <c r="A3058" s="130" t="s">
        <v>9903</v>
      </c>
      <c r="B3058" s="131" t="str">
        <f t="shared" si="47"/>
        <v>102391 - Castle Gate</v>
      </c>
      <c r="C3058" s="132" t="s">
        <v>4812</v>
      </c>
      <c r="D3058" s="132" t="s">
        <v>4871</v>
      </c>
      <c r="E3058" s="132" t="s">
        <v>4872</v>
      </c>
      <c r="F3058" s="135"/>
      <c r="G3058" s="133">
        <v>312</v>
      </c>
      <c r="H3058" s="132">
        <v>2000</v>
      </c>
      <c r="I3058" s="134">
        <v>44868</v>
      </c>
      <c r="J3058" s="135"/>
    </row>
    <row r="3059" spans="1:10" ht="16.5" customHeight="1" x14ac:dyDescent="0.25">
      <c r="A3059" s="130" t="s">
        <v>9904</v>
      </c>
      <c r="B3059" s="131" t="str">
        <f t="shared" si="47"/>
        <v>104079 - UCA Warehouse</v>
      </c>
      <c r="C3059" s="132" t="s">
        <v>4812</v>
      </c>
      <c r="D3059" s="132" t="s">
        <v>4873</v>
      </c>
      <c r="E3059" s="132" t="s">
        <v>4874</v>
      </c>
      <c r="F3059" s="132" t="s">
        <v>4875</v>
      </c>
      <c r="G3059" s="133">
        <v>85895.07</v>
      </c>
      <c r="H3059" s="132">
        <v>2020</v>
      </c>
      <c r="I3059" s="134">
        <v>45086</v>
      </c>
      <c r="J3059" s="135"/>
    </row>
    <row r="3060" spans="1:10" ht="16.5" customHeight="1" x14ac:dyDescent="0.25">
      <c r="A3060" s="130" t="s">
        <v>9905</v>
      </c>
      <c r="B3060" s="131" t="str">
        <f t="shared" si="47"/>
        <v>106592 - Daniels</v>
      </c>
      <c r="C3060" s="132" t="s">
        <v>4812</v>
      </c>
      <c r="D3060" s="132" t="s">
        <v>4876</v>
      </c>
      <c r="E3060" s="132" t="s">
        <v>4877</v>
      </c>
      <c r="F3060" s="132" t="s">
        <v>4878</v>
      </c>
      <c r="G3060" s="133">
        <v>200</v>
      </c>
      <c r="H3060" s="132">
        <v>2018</v>
      </c>
      <c r="I3060" s="134">
        <v>45440</v>
      </c>
      <c r="J3060" s="135"/>
    </row>
    <row r="3061" spans="1:10" ht="16.5" customHeight="1" x14ac:dyDescent="0.25">
      <c r="A3061" s="130" t="s">
        <v>9906</v>
      </c>
      <c r="B3061" s="131" t="str">
        <f t="shared" si="47"/>
        <v>108489 - Utah State University (North)</v>
      </c>
      <c r="C3061" s="132" t="s">
        <v>4812</v>
      </c>
      <c r="D3061" s="132" t="s">
        <v>4879</v>
      </c>
      <c r="E3061" s="132" t="s">
        <v>4880</v>
      </c>
      <c r="F3061" s="132" t="s">
        <v>149</v>
      </c>
      <c r="G3061" s="133">
        <v>51.396099999999997</v>
      </c>
      <c r="H3061" s="135"/>
      <c r="I3061" s="134">
        <v>45618</v>
      </c>
      <c r="J3061" s="135"/>
    </row>
    <row r="3062" spans="1:10" ht="16.5" customHeight="1" x14ac:dyDescent="0.25">
      <c r="A3062" s="130" t="s">
        <v>9907</v>
      </c>
      <c r="B3062" s="131" t="str">
        <f t="shared" si="47"/>
        <v>108493 - Webb Hill</v>
      </c>
      <c r="C3062" s="132" t="s">
        <v>4812</v>
      </c>
      <c r="D3062" s="132" t="s">
        <v>4881</v>
      </c>
      <c r="E3062" s="132" t="s">
        <v>4882</v>
      </c>
      <c r="F3062" s="132" t="s">
        <v>144</v>
      </c>
      <c r="G3062" s="133">
        <v>322.32688999999999</v>
      </c>
      <c r="H3062" s="135"/>
      <c r="I3062" s="134">
        <v>45618</v>
      </c>
      <c r="J3062" s="135"/>
    </row>
    <row r="3063" spans="1:10" ht="16.5" customHeight="1" x14ac:dyDescent="0.25">
      <c r="A3063" s="130" t="s">
        <v>9908</v>
      </c>
      <c r="B3063" s="131" t="str">
        <f t="shared" si="47"/>
        <v>108496 - Wendover Peak</v>
      </c>
      <c r="C3063" s="132" t="s">
        <v>4812</v>
      </c>
      <c r="D3063" s="132" t="s">
        <v>4883</v>
      </c>
      <c r="E3063" s="132" t="s">
        <v>4884</v>
      </c>
      <c r="F3063" s="135"/>
      <c r="G3063" s="133">
        <v>198</v>
      </c>
      <c r="H3063" s="135"/>
      <c r="I3063" s="134">
        <v>45618</v>
      </c>
      <c r="J3063" s="135"/>
    </row>
    <row r="3064" spans="1:10" ht="16.5" customHeight="1" x14ac:dyDescent="0.25">
      <c r="A3064" s="130" t="s">
        <v>9909</v>
      </c>
      <c r="B3064" s="131" t="str">
        <f t="shared" si="47"/>
        <v>108497 - Willow</v>
      </c>
      <c r="C3064" s="132" t="s">
        <v>4812</v>
      </c>
      <c r="D3064" s="132" t="s">
        <v>4885</v>
      </c>
      <c r="E3064" s="132" t="s">
        <v>4886</v>
      </c>
      <c r="F3064" s="132" t="s">
        <v>143</v>
      </c>
      <c r="G3064" s="133">
        <v>360</v>
      </c>
      <c r="H3064" s="135"/>
      <c r="I3064" s="134">
        <v>45618</v>
      </c>
      <c r="J3064" s="135"/>
    </row>
    <row r="3065" spans="1:10" ht="16.5" customHeight="1" x14ac:dyDescent="0.25">
      <c r="A3065" s="130" t="s">
        <v>9910</v>
      </c>
      <c r="B3065" s="131" t="str">
        <f t="shared" si="47"/>
        <v>108501 - Wolf Creek</v>
      </c>
      <c r="C3065" s="132" t="s">
        <v>4812</v>
      </c>
      <c r="D3065" s="132" t="s">
        <v>4887</v>
      </c>
      <c r="E3065" s="132" t="s">
        <v>4888</v>
      </c>
      <c r="F3065" s="135"/>
      <c r="G3065" s="133">
        <v>64</v>
      </c>
      <c r="H3065" s="135"/>
      <c r="I3065" s="134">
        <v>45618</v>
      </c>
      <c r="J3065" s="135"/>
    </row>
    <row r="3066" spans="1:10" ht="16.5" customHeight="1" x14ac:dyDescent="0.25">
      <c r="A3066" s="130" t="s">
        <v>9911</v>
      </c>
      <c r="B3066" s="131" t="str">
        <f t="shared" si="47"/>
        <v>108895 - Book Cliffs</v>
      </c>
      <c r="C3066" s="132" t="s">
        <v>4812</v>
      </c>
      <c r="D3066" s="132" t="s">
        <v>4889</v>
      </c>
      <c r="E3066" s="132" t="s">
        <v>4890</v>
      </c>
      <c r="F3066" s="132" t="s">
        <v>4891</v>
      </c>
      <c r="G3066" s="133">
        <v>200</v>
      </c>
      <c r="H3066" s="135"/>
      <c r="I3066" s="134">
        <v>45628</v>
      </c>
      <c r="J3066" s="135"/>
    </row>
    <row r="3067" spans="1:10" ht="16.5" customHeight="1" x14ac:dyDescent="0.25">
      <c r="A3067" s="130" t="s">
        <v>9912</v>
      </c>
      <c r="B3067" s="131" t="str">
        <f t="shared" si="47"/>
        <v>108907 - Cal Mtn</v>
      </c>
      <c r="C3067" s="132" t="s">
        <v>4812</v>
      </c>
      <c r="D3067" s="132" t="s">
        <v>4892</v>
      </c>
      <c r="E3067" s="132" t="s">
        <v>4893</v>
      </c>
      <c r="F3067" s="132" t="s">
        <v>2473</v>
      </c>
      <c r="G3067" s="133">
        <v>102</v>
      </c>
      <c r="H3067" s="135"/>
      <c r="I3067" s="134">
        <v>45628</v>
      </c>
      <c r="J3067" s="135"/>
    </row>
    <row r="3068" spans="1:10" ht="16.5" customHeight="1" x14ac:dyDescent="0.25">
      <c r="A3068" s="130" t="s">
        <v>9913</v>
      </c>
      <c r="B3068" s="131" t="str">
        <f t="shared" si="47"/>
        <v>108909 - Cedar Mtn. Emery</v>
      </c>
      <c r="C3068" s="132" t="s">
        <v>4812</v>
      </c>
      <c r="D3068" s="132" t="s">
        <v>4894</v>
      </c>
      <c r="E3068" s="132" t="s">
        <v>4895</v>
      </c>
      <c r="F3068" s="132" t="s">
        <v>3239</v>
      </c>
      <c r="G3068" s="133">
        <v>384</v>
      </c>
      <c r="H3068" s="132">
        <v>2018</v>
      </c>
      <c r="I3068" s="134">
        <v>45628</v>
      </c>
      <c r="J3068" s="135"/>
    </row>
    <row r="3069" spans="1:10" ht="16.5" customHeight="1" x14ac:dyDescent="0.25">
      <c r="A3069" s="130" t="s">
        <v>9914</v>
      </c>
      <c r="B3069" s="131" t="str">
        <f t="shared" si="47"/>
        <v>108915 - China Ridge</v>
      </c>
      <c r="C3069" s="132" t="s">
        <v>4812</v>
      </c>
      <c r="D3069" s="132" t="s">
        <v>4896</v>
      </c>
      <c r="E3069" s="132" t="s">
        <v>1084</v>
      </c>
      <c r="F3069" s="135"/>
      <c r="G3069" s="133">
        <v>160</v>
      </c>
      <c r="H3069" s="135"/>
      <c r="I3069" s="134">
        <v>45628</v>
      </c>
      <c r="J3069" s="135"/>
    </row>
    <row r="3070" spans="1:10" ht="16.5" customHeight="1" x14ac:dyDescent="0.25">
      <c r="A3070" s="130" t="s">
        <v>9915</v>
      </c>
      <c r="B3070" s="131" t="str">
        <f t="shared" si="47"/>
        <v>108917 - City Creek</v>
      </c>
      <c r="C3070" s="132" t="s">
        <v>4812</v>
      </c>
      <c r="D3070" s="132" t="s">
        <v>4897</v>
      </c>
      <c r="E3070" s="132" t="s">
        <v>4898</v>
      </c>
      <c r="F3070" s="132" t="s">
        <v>145</v>
      </c>
      <c r="G3070" s="133">
        <v>384</v>
      </c>
      <c r="H3070" s="135"/>
      <c r="I3070" s="134">
        <v>45628</v>
      </c>
      <c r="J3070" s="135"/>
    </row>
    <row r="3071" spans="1:10" ht="16.5" customHeight="1" x14ac:dyDescent="0.25">
      <c r="A3071" s="130" t="s">
        <v>9916</v>
      </c>
      <c r="B3071" s="131" t="str">
        <f t="shared" si="47"/>
        <v>108919 - Clayton Peak</v>
      </c>
      <c r="C3071" s="132" t="s">
        <v>4812</v>
      </c>
      <c r="D3071" s="132" t="s">
        <v>4899</v>
      </c>
      <c r="E3071" s="132" t="s">
        <v>4900</v>
      </c>
      <c r="F3071" s="132" t="s">
        <v>380</v>
      </c>
      <c r="G3071" s="133">
        <v>160</v>
      </c>
      <c r="H3071" s="135"/>
      <c r="I3071" s="134">
        <v>45628</v>
      </c>
      <c r="J3071" s="135"/>
    </row>
    <row r="3072" spans="1:10" ht="16.5" customHeight="1" x14ac:dyDescent="0.25">
      <c r="A3072" s="130" t="s">
        <v>9917</v>
      </c>
      <c r="B3072" s="131" t="str">
        <f t="shared" si="47"/>
        <v>108921 - Clearfield</v>
      </c>
      <c r="C3072" s="132" t="s">
        <v>4812</v>
      </c>
      <c r="D3072" s="132" t="s">
        <v>322</v>
      </c>
      <c r="E3072" s="132" t="s">
        <v>4901</v>
      </c>
      <c r="F3072" s="132" t="s">
        <v>322</v>
      </c>
      <c r="G3072" s="133">
        <v>384</v>
      </c>
      <c r="H3072" s="135"/>
      <c r="I3072" s="134">
        <v>45628</v>
      </c>
      <c r="J3072" s="135"/>
    </row>
    <row r="3073" spans="1:10" ht="16.5" customHeight="1" x14ac:dyDescent="0.25">
      <c r="A3073" s="130" t="s">
        <v>9918</v>
      </c>
      <c r="B3073" s="131" t="str">
        <f t="shared" si="47"/>
        <v>108923 - Clear Creek</v>
      </c>
      <c r="C3073" s="132" t="s">
        <v>4812</v>
      </c>
      <c r="D3073" s="132" t="s">
        <v>4902</v>
      </c>
      <c r="E3073" s="132" t="s">
        <v>1084</v>
      </c>
      <c r="F3073" s="135"/>
      <c r="G3073" s="133">
        <v>108</v>
      </c>
      <c r="H3073" s="135"/>
      <c r="I3073" s="134">
        <v>45628</v>
      </c>
      <c r="J3073" s="135"/>
    </row>
    <row r="3074" spans="1:10" ht="16.5" customHeight="1" x14ac:dyDescent="0.25">
      <c r="A3074" s="130" t="s">
        <v>9919</v>
      </c>
      <c r="B3074" s="131" t="str">
        <f t="shared" si="47"/>
        <v>108931 - Current Creek</v>
      </c>
      <c r="C3074" s="132" t="s">
        <v>4812</v>
      </c>
      <c r="D3074" s="132" t="s">
        <v>4903</v>
      </c>
      <c r="E3074" s="132" t="s">
        <v>4904</v>
      </c>
      <c r="F3074" s="132" t="s">
        <v>4905</v>
      </c>
      <c r="G3074" s="133">
        <v>306</v>
      </c>
      <c r="H3074" s="135"/>
      <c r="I3074" s="134">
        <v>45628</v>
      </c>
      <c r="J3074" s="135"/>
    </row>
    <row r="3075" spans="1:10" ht="16.5" customHeight="1" x14ac:dyDescent="0.25">
      <c r="A3075" s="130" t="s">
        <v>9920</v>
      </c>
      <c r="B3075" s="131" t="str">
        <f t="shared" si="47"/>
        <v>108937 - Davis County Landfill</v>
      </c>
      <c r="C3075" s="132" t="s">
        <v>4812</v>
      </c>
      <c r="D3075" s="132" t="s">
        <v>4906</v>
      </c>
      <c r="E3075" s="132" t="s">
        <v>4907</v>
      </c>
      <c r="F3075" s="132" t="s">
        <v>4908</v>
      </c>
      <c r="G3075" s="133">
        <v>192</v>
      </c>
      <c r="H3075" s="135"/>
      <c r="I3075" s="134">
        <v>45628</v>
      </c>
      <c r="J3075" s="135"/>
    </row>
    <row r="3076" spans="1:10" ht="16.5" customHeight="1" x14ac:dyDescent="0.25">
      <c r="A3076" s="130" t="s">
        <v>9921</v>
      </c>
      <c r="B3076" s="131" t="str">
        <f t="shared" ref="B3076:B3139" si="48">_xlfn.CONCAT(A3076," - ",D3076)</f>
        <v>108942 - Dog Valley</v>
      </c>
      <c r="C3076" s="132" t="s">
        <v>4812</v>
      </c>
      <c r="D3076" s="132" t="s">
        <v>3965</v>
      </c>
      <c r="E3076" s="132" t="s">
        <v>1084</v>
      </c>
      <c r="F3076" s="135"/>
      <c r="G3076" s="133">
        <v>176</v>
      </c>
      <c r="H3076" s="135"/>
      <c r="I3076" s="134">
        <v>45628</v>
      </c>
      <c r="J3076" s="135"/>
    </row>
    <row r="3077" spans="1:10" ht="16.5" customHeight="1" x14ac:dyDescent="0.25">
      <c r="A3077" s="130" t="s">
        <v>9922</v>
      </c>
      <c r="B3077" s="131" t="str">
        <f t="shared" si="48"/>
        <v>108944 - Draper ZONE 1 SITE 3 SUBSITE</v>
      </c>
      <c r="C3077" s="132" t="s">
        <v>4812</v>
      </c>
      <c r="D3077" s="132" t="s">
        <v>4909</v>
      </c>
      <c r="E3077" s="132" t="s">
        <v>223</v>
      </c>
      <c r="F3077" s="132" t="s">
        <v>214</v>
      </c>
      <c r="G3077" s="133">
        <v>352</v>
      </c>
      <c r="H3077" s="135"/>
      <c r="I3077" s="134">
        <v>45628</v>
      </c>
      <c r="J3077" s="135"/>
    </row>
    <row r="3078" spans="1:10" ht="16.5" customHeight="1" x14ac:dyDescent="0.25">
      <c r="A3078" s="130" t="s">
        <v>9923</v>
      </c>
      <c r="B3078" s="131" t="str">
        <f t="shared" si="48"/>
        <v>108973 - East Bench</v>
      </c>
      <c r="C3078" s="132" t="s">
        <v>4812</v>
      </c>
      <c r="D3078" s="132" t="s">
        <v>4910</v>
      </c>
      <c r="E3078" s="132" t="s">
        <v>4911</v>
      </c>
      <c r="F3078" s="132" t="s">
        <v>4912</v>
      </c>
      <c r="G3078" s="133">
        <v>288</v>
      </c>
      <c r="H3078" s="135"/>
      <c r="I3078" s="134">
        <v>45628</v>
      </c>
      <c r="J3078" s="135"/>
    </row>
    <row r="3079" spans="1:10" ht="16.5" customHeight="1" x14ac:dyDescent="0.25">
      <c r="A3079" s="130" t="s">
        <v>9924</v>
      </c>
      <c r="B3079" s="131" t="str">
        <f t="shared" si="48"/>
        <v>108975 - East Park</v>
      </c>
      <c r="C3079" s="132" t="s">
        <v>4812</v>
      </c>
      <c r="D3079" s="132" t="s">
        <v>4913</v>
      </c>
      <c r="E3079" s="132" t="s">
        <v>4914</v>
      </c>
      <c r="F3079" s="132" t="s">
        <v>4915</v>
      </c>
      <c r="G3079" s="133">
        <v>200</v>
      </c>
      <c r="H3079" s="135"/>
      <c r="I3079" s="134">
        <v>45628</v>
      </c>
      <c r="J3079" s="135"/>
    </row>
    <row r="3080" spans="1:10" ht="16.5" customHeight="1" x14ac:dyDescent="0.25">
      <c r="A3080" s="130" t="s">
        <v>9925</v>
      </c>
      <c r="B3080" s="131" t="str">
        <f t="shared" si="48"/>
        <v>108977 - Echo</v>
      </c>
      <c r="C3080" s="132" t="s">
        <v>4812</v>
      </c>
      <c r="D3080" s="132" t="s">
        <v>3309</v>
      </c>
      <c r="E3080" s="132" t="s">
        <v>4916</v>
      </c>
      <c r="F3080" s="132" t="s">
        <v>4917</v>
      </c>
      <c r="G3080" s="133">
        <v>288</v>
      </c>
      <c r="H3080" s="135"/>
      <c r="I3080" s="134">
        <v>45628</v>
      </c>
      <c r="J3080" s="135"/>
    </row>
    <row r="3081" spans="1:10" ht="16.5" customHeight="1" x14ac:dyDescent="0.25">
      <c r="A3081" s="130" t="s">
        <v>9926</v>
      </c>
      <c r="B3081" s="131" t="str">
        <f t="shared" si="48"/>
        <v>108979 - Elizabeth</v>
      </c>
      <c r="C3081" s="132" t="s">
        <v>4812</v>
      </c>
      <c r="D3081" s="132" t="s">
        <v>4918</v>
      </c>
      <c r="E3081" s="132" t="s">
        <v>4916</v>
      </c>
      <c r="F3081" s="132" t="s">
        <v>4917</v>
      </c>
      <c r="G3081" s="133">
        <v>160</v>
      </c>
      <c r="H3081" s="135"/>
      <c r="I3081" s="134">
        <v>45628</v>
      </c>
      <c r="J3081" s="135"/>
    </row>
    <row r="3082" spans="1:10" ht="16.5" customHeight="1" x14ac:dyDescent="0.25">
      <c r="A3082" s="130" t="s">
        <v>9927</v>
      </c>
      <c r="B3082" s="131" t="str">
        <f t="shared" si="48"/>
        <v>108985 - Francis Peak</v>
      </c>
      <c r="C3082" s="132" t="s">
        <v>4812</v>
      </c>
      <c r="D3082" s="132" t="s">
        <v>4919</v>
      </c>
      <c r="E3082" s="132" t="s">
        <v>1084</v>
      </c>
      <c r="F3082" s="135"/>
      <c r="G3082" s="135"/>
      <c r="H3082" s="135"/>
      <c r="I3082" s="134">
        <v>45628</v>
      </c>
      <c r="J3082" s="135"/>
    </row>
    <row r="3083" spans="1:10" ht="16.5" customHeight="1" x14ac:dyDescent="0.25">
      <c r="A3083" s="130" t="s">
        <v>9928</v>
      </c>
      <c r="B3083" s="131" t="str">
        <f t="shared" si="48"/>
        <v>108987 - Frisco Peak</v>
      </c>
      <c r="C3083" s="132" t="s">
        <v>4812</v>
      </c>
      <c r="D3083" s="132" t="s">
        <v>4920</v>
      </c>
      <c r="E3083" s="132" t="s">
        <v>4921</v>
      </c>
      <c r="F3083" s="135"/>
      <c r="G3083" s="133">
        <v>345</v>
      </c>
      <c r="H3083" s="135"/>
      <c r="I3083" s="134">
        <v>45628</v>
      </c>
      <c r="J3083" s="135"/>
    </row>
    <row r="3084" spans="1:10" ht="16.5" customHeight="1" x14ac:dyDescent="0.25">
      <c r="A3084" s="130" t="s">
        <v>9929</v>
      </c>
      <c r="B3084" s="131" t="str">
        <f t="shared" si="48"/>
        <v>108989 - Gillies</v>
      </c>
      <c r="C3084" s="132" t="s">
        <v>4812</v>
      </c>
      <c r="D3084" s="132" t="s">
        <v>4922</v>
      </c>
      <c r="E3084" s="132" t="s">
        <v>4923</v>
      </c>
      <c r="F3084" s="135"/>
      <c r="G3084" s="133">
        <v>288</v>
      </c>
      <c r="H3084" s="135"/>
      <c r="I3084" s="134">
        <v>45628</v>
      </c>
      <c r="J3084" s="135"/>
    </row>
    <row r="3085" spans="1:10" ht="16.5" customHeight="1" x14ac:dyDescent="0.25">
      <c r="A3085" s="130" t="s">
        <v>9930</v>
      </c>
      <c r="B3085" s="131" t="str">
        <f t="shared" si="48"/>
        <v>108993 - Goslin</v>
      </c>
      <c r="C3085" s="132" t="s">
        <v>4812</v>
      </c>
      <c r="D3085" s="132" t="s">
        <v>4924</v>
      </c>
      <c r="E3085" s="132" t="s">
        <v>4925</v>
      </c>
      <c r="F3085" s="135"/>
      <c r="G3085" s="133">
        <v>120</v>
      </c>
      <c r="H3085" s="135"/>
      <c r="I3085" s="134">
        <v>45628</v>
      </c>
      <c r="J3085" s="135"/>
    </row>
    <row r="3086" spans="1:10" ht="16.5" customHeight="1" x14ac:dyDescent="0.25">
      <c r="A3086" s="130" t="s">
        <v>9931</v>
      </c>
      <c r="B3086" s="131" t="str">
        <f t="shared" si="48"/>
        <v>108997 - Granite</v>
      </c>
      <c r="C3086" s="132" t="s">
        <v>4812</v>
      </c>
      <c r="D3086" s="132" t="s">
        <v>4926</v>
      </c>
      <c r="E3086" s="132" t="s">
        <v>4927</v>
      </c>
      <c r="F3086" s="132" t="s">
        <v>3637</v>
      </c>
      <c r="G3086" s="133">
        <v>188</v>
      </c>
      <c r="H3086" s="135"/>
      <c r="I3086" s="134">
        <v>45628</v>
      </c>
      <c r="J3086" s="135"/>
    </row>
    <row r="3087" spans="1:10" ht="16.5" customHeight="1" x14ac:dyDescent="0.25">
      <c r="A3087" s="130" t="s">
        <v>9932</v>
      </c>
      <c r="B3087" s="131" t="str">
        <f t="shared" si="48"/>
        <v>108999 - Grapevine</v>
      </c>
      <c r="C3087" s="132" t="s">
        <v>4812</v>
      </c>
      <c r="D3087" s="132" t="s">
        <v>4928</v>
      </c>
      <c r="E3087" s="132" t="s">
        <v>1084</v>
      </c>
      <c r="F3087" s="135"/>
      <c r="G3087" s="133">
        <v>144</v>
      </c>
      <c r="H3087" s="135"/>
      <c r="I3087" s="134">
        <v>45628</v>
      </c>
      <c r="J3087" s="135"/>
    </row>
    <row r="3088" spans="1:10" ht="16.5" customHeight="1" x14ac:dyDescent="0.25">
      <c r="A3088" s="130" t="s">
        <v>9933</v>
      </c>
      <c r="B3088" s="131" t="str">
        <f t="shared" si="48"/>
        <v>109001 - Gunnison Prison</v>
      </c>
      <c r="C3088" s="132" t="s">
        <v>4812</v>
      </c>
      <c r="D3088" s="132" t="s">
        <v>4929</v>
      </c>
      <c r="E3088" s="132" t="s">
        <v>213</v>
      </c>
      <c r="F3088" s="132" t="s">
        <v>163</v>
      </c>
      <c r="G3088" s="133">
        <v>705</v>
      </c>
      <c r="H3088" s="135"/>
      <c r="I3088" s="134">
        <v>45628</v>
      </c>
      <c r="J3088" s="135"/>
    </row>
    <row r="3089" spans="1:10" ht="16.5" customHeight="1" x14ac:dyDescent="0.25">
      <c r="A3089" s="130" t="s">
        <v>9934</v>
      </c>
      <c r="B3089" s="131" t="str">
        <f t="shared" si="48"/>
        <v>109003 - Hansel</v>
      </c>
      <c r="C3089" s="132" t="s">
        <v>4812</v>
      </c>
      <c r="D3089" s="132" t="s">
        <v>4930</v>
      </c>
      <c r="E3089" s="132" t="s">
        <v>1084</v>
      </c>
      <c r="F3089" s="135"/>
      <c r="G3089" s="133">
        <v>506</v>
      </c>
      <c r="H3089" s="135"/>
      <c r="I3089" s="134">
        <v>45628</v>
      </c>
      <c r="J3089" s="135"/>
    </row>
    <row r="3090" spans="1:10" ht="16.5" customHeight="1" x14ac:dyDescent="0.25">
      <c r="A3090" s="130" t="s">
        <v>9935</v>
      </c>
      <c r="B3090" s="131" t="str">
        <f t="shared" si="48"/>
        <v>109005 - Herd Mountain</v>
      </c>
      <c r="C3090" s="132" t="s">
        <v>4812</v>
      </c>
      <c r="D3090" s="132" t="s">
        <v>4931</v>
      </c>
      <c r="E3090" s="132" t="s">
        <v>1084</v>
      </c>
      <c r="F3090" s="135"/>
      <c r="G3090" s="133">
        <v>160</v>
      </c>
      <c r="H3090" s="135"/>
      <c r="I3090" s="134">
        <v>45628</v>
      </c>
      <c r="J3090" s="135"/>
    </row>
    <row r="3091" spans="1:10" ht="16.5" customHeight="1" x14ac:dyDescent="0.25">
      <c r="A3091" s="130" t="s">
        <v>9936</v>
      </c>
      <c r="B3091" s="131" t="str">
        <f t="shared" si="48"/>
        <v>109007 - Hobble Creek</v>
      </c>
      <c r="C3091" s="132" t="s">
        <v>4812</v>
      </c>
      <c r="D3091" s="132" t="s">
        <v>4932</v>
      </c>
      <c r="E3091" s="132" t="s">
        <v>2521</v>
      </c>
      <c r="F3091" s="132" t="s">
        <v>726</v>
      </c>
      <c r="G3091" s="133">
        <v>240</v>
      </c>
      <c r="H3091" s="135"/>
      <c r="I3091" s="134">
        <v>45628</v>
      </c>
      <c r="J3091" s="135"/>
    </row>
    <row r="3092" spans="1:10" ht="16.5" customHeight="1" x14ac:dyDescent="0.25">
      <c r="A3092" s="130" t="s">
        <v>9937</v>
      </c>
      <c r="B3092" s="131" t="str">
        <f t="shared" si="48"/>
        <v>109011 - Horseshoe</v>
      </c>
      <c r="C3092" s="132" t="s">
        <v>4812</v>
      </c>
      <c r="D3092" s="132" t="s">
        <v>4933</v>
      </c>
      <c r="E3092" s="132" t="s">
        <v>4934</v>
      </c>
      <c r="F3092" s="132" t="s">
        <v>2508</v>
      </c>
      <c r="G3092" s="133">
        <v>240</v>
      </c>
      <c r="H3092" s="135"/>
      <c r="I3092" s="134">
        <v>45628</v>
      </c>
      <c r="J3092" s="135"/>
    </row>
    <row r="3093" spans="1:10" ht="16.5" customHeight="1" x14ac:dyDescent="0.25">
      <c r="A3093" s="130" t="s">
        <v>9938</v>
      </c>
      <c r="B3093" s="131" t="str">
        <f t="shared" si="48"/>
        <v>109022 - Indian Canyon-Argyle</v>
      </c>
      <c r="C3093" s="132" t="s">
        <v>4812</v>
      </c>
      <c r="D3093" s="132" t="s">
        <v>4935</v>
      </c>
      <c r="E3093" s="132" t="s">
        <v>1084</v>
      </c>
      <c r="F3093" s="135"/>
      <c r="G3093" s="133">
        <v>326</v>
      </c>
      <c r="H3093" s="135"/>
      <c r="I3093" s="134">
        <v>45628</v>
      </c>
      <c r="J3093" s="135"/>
    </row>
    <row r="3094" spans="1:10" ht="16.5" customHeight="1" x14ac:dyDescent="0.25">
      <c r="A3094" s="130" t="s">
        <v>9939</v>
      </c>
      <c r="B3094" s="131" t="str">
        <f t="shared" si="48"/>
        <v>109030 - Laketown</v>
      </c>
      <c r="C3094" s="132" t="s">
        <v>4812</v>
      </c>
      <c r="D3094" s="132" t="s">
        <v>1226</v>
      </c>
      <c r="E3094" s="132" t="s">
        <v>1569</v>
      </c>
      <c r="F3094" s="132" t="s">
        <v>1226</v>
      </c>
      <c r="G3094" s="133">
        <v>192</v>
      </c>
      <c r="H3094" s="135"/>
      <c r="I3094" s="134">
        <v>45628</v>
      </c>
      <c r="J3094" s="135"/>
    </row>
    <row r="3095" spans="1:10" ht="16.5" customHeight="1" x14ac:dyDescent="0.25">
      <c r="A3095" s="130" t="s">
        <v>9940</v>
      </c>
      <c r="B3095" s="131" t="str">
        <f t="shared" si="48"/>
        <v>109045 - Logan Peak</v>
      </c>
      <c r="C3095" s="132" t="s">
        <v>4812</v>
      </c>
      <c r="D3095" s="132" t="s">
        <v>4936</v>
      </c>
      <c r="E3095" s="132" t="s">
        <v>159</v>
      </c>
      <c r="F3095" s="132" t="s">
        <v>149</v>
      </c>
      <c r="G3095" s="133">
        <v>508</v>
      </c>
      <c r="H3095" s="135"/>
      <c r="I3095" s="134">
        <v>45628</v>
      </c>
      <c r="J3095" s="135"/>
    </row>
    <row r="3096" spans="1:10" ht="16.5" customHeight="1" x14ac:dyDescent="0.25">
      <c r="A3096" s="130" t="s">
        <v>9941</v>
      </c>
      <c r="B3096" s="131" t="str">
        <f t="shared" si="48"/>
        <v>109064 - Mahogany</v>
      </c>
      <c r="C3096" s="132" t="s">
        <v>4812</v>
      </c>
      <c r="D3096" s="132" t="s">
        <v>4937</v>
      </c>
      <c r="E3096" s="132" t="s">
        <v>1084</v>
      </c>
      <c r="F3096" s="135"/>
      <c r="G3096" s="133">
        <v>360</v>
      </c>
      <c r="H3096" s="135"/>
      <c r="I3096" s="134">
        <v>45628</v>
      </c>
      <c r="J3096" s="135"/>
    </row>
    <row r="3097" spans="1:10" ht="16.5" customHeight="1" x14ac:dyDescent="0.25">
      <c r="A3097" s="130" t="s">
        <v>9942</v>
      </c>
      <c r="B3097" s="131" t="str">
        <f t="shared" si="48"/>
        <v>109074 - Nelson Peak</v>
      </c>
      <c r="C3097" s="132" t="s">
        <v>4812</v>
      </c>
      <c r="D3097" s="132" t="s">
        <v>4938</v>
      </c>
      <c r="E3097" s="132" t="s">
        <v>4939</v>
      </c>
      <c r="F3097" s="132" t="s">
        <v>4940</v>
      </c>
      <c r="G3097" s="133">
        <v>284</v>
      </c>
      <c r="H3097" s="135"/>
      <c r="I3097" s="134">
        <v>45628</v>
      </c>
      <c r="J3097" s="135"/>
    </row>
    <row r="3098" spans="1:10" ht="16.5" customHeight="1" x14ac:dyDescent="0.25">
      <c r="A3098" s="130" t="s">
        <v>9943</v>
      </c>
      <c r="B3098" s="131" t="str">
        <f t="shared" si="48"/>
        <v>109084 - Pink Cliffs</v>
      </c>
      <c r="C3098" s="132" t="s">
        <v>4812</v>
      </c>
      <c r="D3098" s="132" t="s">
        <v>4941</v>
      </c>
      <c r="E3098" s="132" t="s">
        <v>4942</v>
      </c>
      <c r="F3098" s="132" t="s">
        <v>1110</v>
      </c>
      <c r="G3098" s="133">
        <v>24</v>
      </c>
      <c r="H3098" s="135"/>
      <c r="I3098" s="134">
        <v>45628</v>
      </c>
      <c r="J3098" s="135"/>
    </row>
    <row r="3099" spans="1:10" ht="16.5" customHeight="1" x14ac:dyDescent="0.25">
      <c r="A3099" s="130" t="s">
        <v>9944</v>
      </c>
      <c r="B3099" s="131" t="str">
        <f t="shared" si="48"/>
        <v>109086 - Pisgah Peak</v>
      </c>
      <c r="C3099" s="132" t="s">
        <v>4812</v>
      </c>
      <c r="D3099" s="132" t="s">
        <v>4943</v>
      </c>
      <c r="E3099" s="132" t="s">
        <v>4944</v>
      </c>
      <c r="F3099" s="132" t="s">
        <v>2234</v>
      </c>
      <c r="G3099" s="133">
        <v>800</v>
      </c>
      <c r="H3099" s="135"/>
      <c r="I3099" s="134">
        <v>45628</v>
      </c>
      <c r="J3099" s="135"/>
    </row>
    <row r="3100" spans="1:10" ht="16.5" customHeight="1" x14ac:dyDescent="0.25">
      <c r="A3100" s="130" t="s">
        <v>9945</v>
      </c>
      <c r="B3100" s="131" t="str">
        <f t="shared" si="48"/>
        <v>109088 - Point of Rocks</v>
      </c>
      <c r="C3100" s="132" t="s">
        <v>4812</v>
      </c>
      <c r="D3100" s="132" t="s">
        <v>4945</v>
      </c>
      <c r="E3100" s="132" t="s">
        <v>4946</v>
      </c>
      <c r="F3100" s="132" t="s">
        <v>4947</v>
      </c>
      <c r="G3100" s="133">
        <v>72</v>
      </c>
      <c r="H3100" s="135"/>
      <c r="I3100" s="134">
        <v>45628</v>
      </c>
      <c r="J3100" s="135"/>
    </row>
    <row r="3101" spans="1:10" ht="16.5" customHeight="1" x14ac:dyDescent="0.25">
      <c r="A3101" s="130" t="s">
        <v>9946</v>
      </c>
      <c r="B3101" s="131" t="str">
        <f t="shared" si="48"/>
        <v>109090 - Point of the Mountain</v>
      </c>
      <c r="C3101" s="132" t="s">
        <v>4812</v>
      </c>
      <c r="D3101" s="132" t="s">
        <v>4948</v>
      </c>
      <c r="E3101" s="132" t="s">
        <v>4949</v>
      </c>
      <c r="F3101" s="132" t="s">
        <v>214</v>
      </c>
      <c r="G3101" s="133">
        <v>322</v>
      </c>
      <c r="H3101" s="135"/>
      <c r="I3101" s="134">
        <v>45628</v>
      </c>
      <c r="J3101" s="135"/>
    </row>
    <row r="3102" spans="1:10" ht="16.5" customHeight="1" x14ac:dyDescent="0.25">
      <c r="A3102" s="130" t="s">
        <v>9947</v>
      </c>
      <c r="B3102" s="131" t="str">
        <f t="shared" si="48"/>
        <v>109094 - Promontory</v>
      </c>
      <c r="C3102" s="132" t="s">
        <v>4812</v>
      </c>
      <c r="D3102" s="132" t="s">
        <v>4950</v>
      </c>
      <c r="E3102" s="132" t="s">
        <v>1084</v>
      </c>
      <c r="F3102" s="135"/>
      <c r="G3102" s="133">
        <v>288</v>
      </c>
      <c r="H3102" s="135"/>
      <c r="I3102" s="134">
        <v>45628</v>
      </c>
      <c r="J3102" s="135"/>
    </row>
    <row r="3103" spans="1:10" ht="16.5" customHeight="1" x14ac:dyDescent="0.25">
      <c r="A3103" s="130" t="s">
        <v>9948</v>
      </c>
      <c r="B3103" s="131" t="str">
        <f t="shared" si="48"/>
        <v>109115 - Reservoir Hill</v>
      </c>
      <c r="C3103" s="132" t="s">
        <v>4812</v>
      </c>
      <c r="D3103" s="132" t="s">
        <v>4951</v>
      </c>
      <c r="E3103" s="132" t="s">
        <v>4952</v>
      </c>
      <c r="F3103" s="132" t="s">
        <v>576</v>
      </c>
      <c r="G3103" s="133">
        <v>192</v>
      </c>
      <c r="H3103" s="135"/>
      <c r="I3103" s="134">
        <v>45628</v>
      </c>
      <c r="J3103" s="135"/>
    </row>
    <row r="3104" spans="1:10" ht="16.5" customHeight="1" x14ac:dyDescent="0.25">
      <c r="A3104" s="130" t="s">
        <v>9949</v>
      </c>
      <c r="B3104" s="131" t="str">
        <f t="shared" si="48"/>
        <v>109120 - Rockypoint</v>
      </c>
      <c r="C3104" s="132" t="s">
        <v>4812</v>
      </c>
      <c r="D3104" s="132" t="s">
        <v>4953</v>
      </c>
      <c r="E3104" s="132" t="s">
        <v>4954</v>
      </c>
      <c r="F3104" s="132" t="s">
        <v>827</v>
      </c>
      <c r="G3104" s="133">
        <v>885</v>
      </c>
      <c r="H3104" s="135"/>
      <c r="I3104" s="134">
        <v>45628</v>
      </c>
      <c r="J3104" s="135"/>
    </row>
    <row r="3105" spans="1:10" ht="16.5" customHeight="1" x14ac:dyDescent="0.25">
      <c r="A3105" s="130" t="s">
        <v>9950</v>
      </c>
      <c r="B3105" s="131" t="str">
        <f t="shared" si="48"/>
        <v>109127 - Santa Clara</v>
      </c>
      <c r="C3105" s="132" t="s">
        <v>4812</v>
      </c>
      <c r="D3105" s="132" t="s">
        <v>992</v>
      </c>
      <c r="E3105" s="132" t="s">
        <v>991</v>
      </c>
      <c r="F3105" s="132" t="s">
        <v>992</v>
      </c>
      <c r="G3105" s="133">
        <v>240</v>
      </c>
      <c r="H3105" s="135"/>
      <c r="I3105" s="134">
        <v>45628</v>
      </c>
      <c r="J3105" s="135"/>
    </row>
    <row r="3106" spans="1:10" ht="16.5" customHeight="1" x14ac:dyDescent="0.25">
      <c r="A3106" s="130" t="s">
        <v>9951</v>
      </c>
      <c r="B3106" s="131" t="str">
        <f t="shared" si="48"/>
        <v>109129 - Scipio Pass</v>
      </c>
      <c r="C3106" s="132" t="s">
        <v>4812</v>
      </c>
      <c r="D3106" s="132" t="s">
        <v>4955</v>
      </c>
      <c r="E3106" s="132" t="s">
        <v>3170</v>
      </c>
      <c r="F3106" s="132" t="s">
        <v>3171</v>
      </c>
      <c r="G3106" s="133">
        <v>300</v>
      </c>
      <c r="H3106" s="135"/>
      <c r="I3106" s="134">
        <v>45628</v>
      </c>
      <c r="J3106" s="135"/>
    </row>
    <row r="3107" spans="1:10" ht="16.5" customHeight="1" x14ac:dyDescent="0.25">
      <c r="A3107" s="130" t="s">
        <v>9952</v>
      </c>
      <c r="B3107" s="131" t="str">
        <f t="shared" si="48"/>
        <v>109135 - Snowville</v>
      </c>
      <c r="C3107" s="132" t="s">
        <v>4812</v>
      </c>
      <c r="D3107" s="132" t="s">
        <v>3371</v>
      </c>
      <c r="E3107" s="132" t="s">
        <v>4956</v>
      </c>
      <c r="F3107" s="132" t="s">
        <v>3371</v>
      </c>
      <c r="G3107" s="133">
        <v>192</v>
      </c>
      <c r="H3107" s="135"/>
      <c r="I3107" s="134">
        <v>45628</v>
      </c>
      <c r="J3107" s="135"/>
    </row>
    <row r="3108" spans="1:10" ht="16.5" customHeight="1" x14ac:dyDescent="0.25">
      <c r="A3108" s="130" t="s">
        <v>9953</v>
      </c>
      <c r="B3108" s="131" t="str">
        <f t="shared" si="48"/>
        <v>109141 - South Ogden</v>
      </c>
      <c r="C3108" s="132" t="s">
        <v>4812</v>
      </c>
      <c r="D3108" s="132" t="s">
        <v>2328</v>
      </c>
      <c r="E3108" s="132" t="s">
        <v>4957</v>
      </c>
      <c r="F3108" s="132" t="s">
        <v>4958</v>
      </c>
      <c r="G3108" s="133">
        <v>1152</v>
      </c>
      <c r="H3108" s="135"/>
      <c r="I3108" s="134">
        <v>45628</v>
      </c>
      <c r="J3108" s="135"/>
    </row>
    <row r="3109" spans="1:10" ht="16.5" customHeight="1" x14ac:dyDescent="0.25">
      <c r="A3109" s="130" t="s">
        <v>9954</v>
      </c>
      <c r="B3109" s="131" t="str">
        <f t="shared" si="48"/>
        <v>109143 - Steamboat</v>
      </c>
      <c r="C3109" s="132" t="s">
        <v>4812</v>
      </c>
      <c r="D3109" s="132" t="s">
        <v>4959</v>
      </c>
      <c r="E3109" s="132" t="s">
        <v>1735</v>
      </c>
      <c r="F3109" s="132" t="s">
        <v>1166</v>
      </c>
      <c r="G3109" s="133">
        <v>150</v>
      </c>
      <c r="H3109" s="135"/>
      <c r="I3109" s="134">
        <v>45628</v>
      </c>
      <c r="J3109" s="135"/>
    </row>
    <row r="3110" spans="1:10" ht="16.5" customHeight="1" x14ac:dyDescent="0.25">
      <c r="A3110" s="130" t="s">
        <v>9955</v>
      </c>
      <c r="B3110" s="131" t="str">
        <f t="shared" si="48"/>
        <v>109147 - Teasdale</v>
      </c>
      <c r="C3110" s="132" t="s">
        <v>4812</v>
      </c>
      <c r="D3110" s="132" t="s">
        <v>4960</v>
      </c>
      <c r="E3110" s="132" t="s">
        <v>4961</v>
      </c>
      <c r="F3110" s="132" t="s">
        <v>4960</v>
      </c>
      <c r="G3110" s="133">
        <v>173.77</v>
      </c>
      <c r="H3110" s="135"/>
      <c r="I3110" s="134">
        <v>45628</v>
      </c>
      <c r="J3110" s="135"/>
    </row>
    <row r="3111" spans="1:10" ht="16.5" customHeight="1" x14ac:dyDescent="0.25">
      <c r="A3111" s="130" t="s">
        <v>9956</v>
      </c>
      <c r="B3111" s="131" t="str">
        <f t="shared" si="48"/>
        <v>109149 - Top of Rocks</v>
      </c>
      <c r="C3111" s="132" t="s">
        <v>4812</v>
      </c>
      <c r="D3111" s="132" t="s">
        <v>4962</v>
      </c>
      <c r="E3111" s="132" t="s">
        <v>1722</v>
      </c>
      <c r="F3111" s="132" t="s">
        <v>983</v>
      </c>
      <c r="G3111" s="133">
        <v>200</v>
      </c>
      <c r="H3111" s="135"/>
      <c r="I3111" s="134">
        <v>45628</v>
      </c>
      <c r="J3111" s="135"/>
    </row>
    <row r="3112" spans="1:10" ht="16.5" customHeight="1" x14ac:dyDescent="0.25">
      <c r="A3112" s="130" t="s">
        <v>9957</v>
      </c>
      <c r="B3112" s="131" t="str">
        <f t="shared" si="48"/>
        <v>109151 - Toquerville</v>
      </c>
      <c r="C3112" s="132" t="s">
        <v>4812</v>
      </c>
      <c r="D3112" s="132" t="s">
        <v>4963</v>
      </c>
      <c r="E3112" s="132" t="s">
        <v>4964</v>
      </c>
      <c r="F3112" s="132" t="s">
        <v>144</v>
      </c>
      <c r="G3112" s="133">
        <v>360</v>
      </c>
      <c r="H3112" s="135"/>
      <c r="I3112" s="134">
        <v>45628</v>
      </c>
      <c r="J3112" s="135"/>
    </row>
    <row r="3113" spans="1:10" ht="16.5" customHeight="1" x14ac:dyDescent="0.25">
      <c r="A3113" s="130" t="s">
        <v>9958</v>
      </c>
      <c r="B3113" s="131" t="str">
        <f t="shared" si="48"/>
        <v>109335 - Beaver Mountain</v>
      </c>
      <c r="C3113" s="132" t="s">
        <v>4812</v>
      </c>
      <c r="D3113" s="132" t="s">
        <v>4965</v>
      </c>
      <c r="E3113" s="132" t="s">
        <v>4966</v>
      </c>
      <c r="F3113" s="132" t="s">
        <v>4965</v>
      </c>
      <c r="G3113" s="133">
        <v>160</v>
      </c>
      <c r="H3113" s="135"/>
      <c r="I3113" s="134">
        <v>45474</v>
      </c>
      <c r="J3113" s="135"/>
    </row>
    <row r="3114" spans="1:10" ht="16.5" customHeight="1" x14ac:dyDescent="0.25">
      <c r="A3114" s="130" t="s">
        <v>9959</v>
      </c>
      <c r="B3114" s="131" t="str">
        <f t="shared" si="48"/>
        <v>109337 - Blackcrook (Stone Mtn. Helo Site)</v>
      </c>
      <c r="C3114" s="132" t="s">
        <v>4812</v>
      </c>
      <c r="D3114" s="132" t="s">
        <v>4967</v>
      </c>
      <c r="E3114" s="132" t="s">
        <v>4968</v>
      </c>
      <c r="F3114" s="132" t="s">
        <v>4969</v>
      </c>
      <c r="G3114" s="133">
        <v>380</v>
      </c>
      <c r="H3114" s="135"/>
      <c r="I3114" s="134">
        <v>45474</v>
      </c>
      <c r="J3114" s="135"/>
    </row>
    <row r="3115" spans="1:10" ht="16.5" customHeight="1" x14ac:dyDescent="0.25">
      <c r="A3115" s="130" t="s">
        <v>9960</v>
      </c>
      <c r="B3115" s="131" t="str">
        <f t="shared" si="48"/>
        <v>112537 - Big Mountain</v>
      </c>
      <c r="C3115" s="132" t="s">
        <v>4812</v>
      </c>
      <c r="D3115" s="132" t="s">
        <v>4970</v>
      </c>
      <c r="E3115" s="132" t="s">
        <v>4971</v>
      </c>
      <c r="F3115" s="132" t="s">
        <v>4972</v>
      </c>
      <c r="G3115" s="133">
        <v>144</v>
      </c>
      <c r="H3115" s="135"/>
      <c r="I3115" s="134">
        <v>46031</v>
      </c>
      <c r="J3115" s="135"/>
    </row>
    <row r="3116" spans="1:10" ht="16.5" customHeight="1" x14ac:dyDescent="0.25">
      <c r="A3116" s="130" t="s">
        <v>9961</v>
      </c>
      <c r="B3116" s="131" t="str">
        <f t="shared" si="48"/>
        <v>112574 - Jack's Peak</v>
      </c>
      <c r="C3116" s="132" t="s">
        <v>4812</v>
      </c>
      <c r="D3116" s="132" t="s">
        <v>4973</v>
      </c>
      <c r="E3116" s="132" t="s">
        <v>4974</v>
      </c>
      <c r="F3116" s="132" t="s">
        <v>4975</v>
      </c>
      <c r="G3116" s="133">
        <v>264</v>
      </c>
      <c r="H3116" s="132">
        <v>2025</v>
      </c>
      <c r="I3116" s="134">
        <v>46009</v>
      </c>
      <c r="J3116" s="135"/>
    </row>
    <row r="3117" spans="1:10" ht="16.5" customHeight="1" x14ac:dyDescent="0.25">
      <c r="A3117" s="130" t="s">
        <v>9962</v>
      </c>
      <c r="B3117" s="131" t="str">
        <f t="shared" si="48"/>
        <v>112579 - Henderson Point</v>
      </c>
      <c r="C3117" s="132" t="s">
        <v>4812</v>
      </c>
      <c r="D3117" s="132" t="s">
        <v>4976</v>
      </c>
      <c r="E3117" s="132" t="s">
        <v>4977</v>
      </c>
      <c r="F3117" s="132" t="s">
        <v>3242</v>
      </c>
      <c r="G3117" s="133">
        <v>136</v>
      </c>
      <c r="H3117" s="132">
        <v>2025</v>
      </c>
      <c r="I3117" s="134">
        <v>46037</v>
      </c>
      <c r="J3117" s="135"/>
    </row>
    <row r="3118" spans="1:10" ht="16.5" customHeight="1" x14ac:dyDescent="0.25">
      <c r="A3118" s="130" t="s">
        <v>9963</v>
      </c>
      <c r="B3118" s="131" t="str">
        <f t="shared" si="48"/>
        <v>112580 - Phelps Hill</v>
      </c>
      <c r="C3118" s="132" t="s">
        <v>4812</v>
      </c>
      <c r="D3118" s="132" t="s">
        <v>4978</v>
      </c>
      <c r="E3118" s="132" t="s">
        <v>4979</v>
      </c>
      <c r="F3118" s="132" t="s">
        <v>3153</v>
      </c>
      <c r="G3118" s="133">
        <v>160</v>
      </c>
      <c r="H3118" s="132">
        <v>2025</v>
      </c>
      <c r="I3118" s="134">
        <v>46038</v>
      </c>
      <c r="J3118" s="135"/>
    </row>
    <row r="3119" spans="1:10" ht="16.5" customHeight="1" x14ac:dyDescent="0.25">
      <c r="A3119" s="130" t="s">
        <v>9964</v>
      </c>
      <c r="B3119" s="131" t="str">
        <f t="shared" si="48"/>
        <v>112680 - Clay Hills</v>
      </c>
      <c r="C3119" s="132" t="s">
        <v>4812</v>
      </c>
      <c r="D3119" s="132" t="s">
        <v>4980</v>
      </c>
      <c r="E3119" s="132" t="s">
        <v>4981</v>
      </c>
      <c r="F3119" s="135"/>
      <c r="G3119" s="133">
        <v>160</v>
      </c>
      <c r="H3119" s="132">
        <v>2025</v>
      </c>
      <c r="I3119" s="134">
        <v>46044</v>
      </c>
      <c r="J3119" s="135"/>
    </row>
    <row r="3120" spans="1:10" ht="16.5" customHeight="1" x14ac:dyDescent="0.25">
      <c r="A3120" s="130" t="s">
        <v>9965</v>
      </c>
      <c r="B3120" s="131" t="str">
        <f t="shared" si="48"/>
        <v>112821 - Warehouse Site</v>
      </c>
      <c r="C3120" s="132" t="s">
        <v>4812</v>
      </c>
      <c r="D3120" s="132" t="s">
        <v>4982</v>
      </c>
      <c r="E3120" s="132" t="s">
        <v>4983</v>
      </c>
      <c r="F3120" s="132" t="s">
        <v>4875</v>
      </c>
      <c r="G3120" s="133">
        <v>165</v>
      </c>
      <c r="H3120" s="132">
        <v>2014</v>
      </c>
      <c r="I3120" s="134">
        <v>46062</v>
      </c>
      <c r="J3120" s="135"/>
    </row>
    <row r="3121" spans="1:10" ht="16.5" customHeight="1" x14ac:dyDescent="0.25">
      <c r="A3121" s="130" t="s">
        <v>9966</v>
      </c>
      <c r="B3121" s="131" t="str">
        <f t="shared" si="48"/>
        <v>112823 - Huntsville</v>
      </c>
      <c r="C3121" s="132" t="s">
        <v>4812</v>
      </c>
      <c r="D3121" s="132" t="s">
        <v>1061</v>
      </c>
      <c r="E3121" s="132" t="s">
        <v>4984</v>
      </c>
      <c r="F3121" s="132" t="s">
        <v>1061</v>
      </c>
      <c r="G3121" s="133">
        <v>300</v>
      </c>
      <c r="H3121" s="132">
        <v>2015</v>
      </c>
      <c r="I3121" s="134">
        <v>46062</v>
      </c>
      <c r="J3121" s="135"/>
    </row>
    <row r="3122" spans="1:10" ht="16.5" customHeight="1" x14ac:dyDescent="0.25">
      <c r="A3122" s="130" t="s">
        <v>9967</v>
      </c>
      <c r="B3122" s="131" t="str">
        <f t="shared" si="48"/>
        <v>113223 - Cole Mountain</v>
      </c>
      <c r="C3122" s="132" t="s">
        <v>4812</v>
      </c>
      <c r="D3122" s="132" t="s">
        <v>4985</v>
      </c>
      <c r="E3122" s="132" t="s">
        <v>4986</v>
      </c>
      <c r="F3122" s="135"/>
      <c r="G3122" s="133">
        <v>253</v>
      </c>
      <c r="H3122" s="132">
        <v>2024</v>
      </c>
      <c r="I3122" s="134">
        <v>46139</v>
      </c>
      <c r="J3122" s="135"/>
    </row>
    <row r="3123" spans="1:10" ht="16.5" customHeight="1" x14ac:dyDescent="0.25">
      <c r="A3123" s="130" t="s">
        <v>9968</v>
      </c>
      <c r="B3123" s="131" t="str">
        <f t="shared" si="48"/>
        <v>00001 - Beaver Armory</v>
      </c>
      <c r="C3123" s="132" t="s">
        <v>4987</v>
      </c>
      <c r="D3123" s="132" t="s">
        <v>4988</v>
      </c>
      <c r="E3123" s="132" t="s">
        <v>4989</v>
      </c>
      <c r="F3123" s="132" t="s">
        <v>3218</v>
      </c>
      <c r="G3123" s="133">
        <v>18298</v>
      </c>
      <c r="H3123" s="132">
        <v>1950</v>
      </c>
      <c r="I3123" s="134">
        <v>40725</v>
      </c>
      <c r="J3123" s="135"/>
    </row>
    <row r="3124" spans="1:10" ht="16.5" customHeight="1" x14ac:dyDescent="0.25">
      <c r="A3124" s="130" t="s">
        <v>9969</v>
      </c>
      <c r="B3124" s="131" t="str">
        <f t="shared" si="48"/>
        <v>00007 - Brigham City Armory</v>
      </c>
      <c r="C3124" s="132" t="s">
        <v>4987</v>
      </c>
      <c r="D3124" s="132" t="s">
        <v>4990</v>
      </c>
      <c r="E3124" s="132" t="s">
        <v>4991</v>
      </c>
      <c r="F3124" s="132" t="s">
        <v>576</v>
      </c>
      <c r="G3124" s="133">
        <v>13464</v>
      </c>
      <c r="H3124" s="132">
        <v>1971</v>
      </c>
      <c r="I3124" s="134">
        <v>40725</v>
      </c>
      <c r="J3124" s="135"/>
    </row>
    <row r="3125" spans="1:10" ht="16.5" customHeight="1" x14ac:dyDescent="0.25">
      <c r="A3125" s="130" t="s">
        <v>9970</v>
      </c>
      <c r="B3125" s="131" t="str">
        <f t="shared" si="48"/>
        <v>00033 - Logan Armory &amp; FMS</v>
      </c>
      <c r="C3125" s="132" t="s">
        <v>4987</v>
      </c>
      <c r="D3125" s="132" t="s">
        <v>4992</v>
      </c>
      <c r="E3125" s="132" t="s">
        <v>4993</v>
      </c>
      <c r="F3125" s="132" t="s">
        <v>149</v>
      </c>
      <c r="G3125" s="133">
        <v>27332</v>
      </c>
      <c r="H3125" s="132">
        <v>1971</v>
      </c>
      <c r="I3125" s="134">
        <v>40725</v>
      </c>
      <c r="J3125" s="135"/>
    </row>
    <row r="3126" spans="1:10" ht="16.5" customHeight="1" x14ac:dyDescent="0.25">
      <c r="A3126" s="130" t="s">
        <v>9971</v>
      </c>
      <c r="B3126" s="131" t="str">
        <f t="shared" si="48"/>
        <v>00115 - Price Armory</v>
      </c>
      <c r="C3126" s="132" t="s">
        <v>4987</v>
      </c>
      <c r="D3126" s="132" t="s">
        <v>4994</v>
      </c>
      <c r="E3126" s="132" t="s">
        <v>4995</v>
      </c>
      <c r="F3126" s="132" t="s">
        <v>374</v>
      </c>
      <c r="G3126" s="133">
        <v>32770</v>
      </c>
      <c r="H3126" s="132">
        <v>1961</v>
      </c>
      <c r="I3126" s="134">
        <v>40725</v>
      </c>
      <c r="J3126" s="135"/>
    </row>
    <row r="3127" spans="1:10" ht="16.5" customHeight="1" x14ac:dyDescent="0.25">
      <c r="A3127" s="130" t="s">
        <v>9972</v>
      </c>
      <c r="B3127" s="131" t="str">
        <f t="shared" si="48"/>
        <v>00175 - Cedar City Armory</v>
      </c>
      <c r="C3127" s="132" t="s">
        <v>4987</v>
      </c>
      <c r="D3127" s="132" t="s">
        <v>4996</v>
      </c>
      <c r="E3127" s="132" t="s">
        <v>4997</v>
      </c>
      <c r="F3127" s="132" t="s">
        <v>315</v>
      </c>
      <c r="G3127" s="133">
        <v>21987</v>
      </c>
      <c r="H3127" s="132">
        <v>1977</v>
      </c>
      <c r="I3127" s="134">
        <v>40725</v>
      </c>
      <c r="J3127" s="135"/>
    </row>
    <row r="3128" spans="1:10" ht="16.5" customHeight="1" x14ac:dyDescent="0.25">
      <c r="A3128" s="130" t="s">
        <v>9973</v>
      </c>
      <c r="B3128" s="131" t="str">
        <f t="shared" si="48"/>
        <v>00236 - West Jordan Armory Complex</v>
      </c>
      <c r="C3128" s="132" t="s">
        <v>4987</v>
      </c>
      <c r="D3128" s="132" t="s">
        <v>4998</v>
      </c>
      <c r="E3128" s="132" t="s">
        <v>4999</v>
      </c>
      <c r="F3128" s="132" t="s">
        <v>301</v>
      </c>
      <c r="G3128" s="133">
        <v>81036</v>
      </c>
      <c r="H3128" s="132">
        <v>1977</v>
      </c>
      <c r="I3128" s="134">
        <v>40725</v>
      </c>
      <c r="J3128" s="135"/>
    </row>
    <row r="3129" spans="1:10" ht="16.5" customHeight="1" x14ac:dyDescent="0.25">
      <c r="A3129" s="130" t="s">
        <v>9974</v>
      </c>
      <c r="B3129" s="131" t="str">
        <f t="shared" si="48"/>
        <v>00510 - Manti Armory</v>
      </c>
      <c r="C3129" s="132" t="s">
        <v>4987</v>
      </c>
      <c r="D3129" s="132" t="s">
        <v>5000</v>
      </c>
      <c r="E3129" s="132" t="s">
        <v>5001</v>
      </c>
      <c r="F3129" s="132" t="s">
        <v>310</v>
      </c>
      <c r="G3129" s="133">
        <v>21338</v>
      </c>
      <c r="H3129" s="132">
        <v>1968</v>
      </c>
      <c r="I3129" s="134">
        <v>40725</v>
      </c>
      <c r="J3129" s="135"/>
    </row>
    <row r="3130" spans="1:10" ht="16.5" customHeight="1" x14ac:dyDescent="0.25">
      <c r="A3130" s="130" t="s">
        <v>9975</v>
      </c>
      <c r="B3130" s="131" t="str">
        <f t="shared" si="48"/>
        <v>00511 - Mt Pleasant Armory</v>
      </c>
      <c r="C3130" s="132" t="s">
        <v>4987</v>
      </c>
      <c r="D3130" s="132" t="s">
        <v>5002</v>
      </c>
      <c r="E3130" s="132" t="s">
        <v>5003</v>
      </c>
      <c r="F3130" s="132" t="s">
        <v>3190</v>
      </c>
      <c r="G3130" s="133">
        <v>17450</v>
      </c>
      <c r="H3130" s="132">
        <v>1980</v>
      </c>
      <c r="I3130" s="134">
        <v>40725</v>
      </c>
      <c r="J3130" s="135"/>
    </row>
    <row r="3131" spans="1:10" ht="16.5" customHeight="1" x14ac:dyDescent="0.25">
      <c r="A3131" s="130" t="s">
        <v>9976</v>
      </c>
      <c r="B3131" s="131" t="str">
        <f t="shared" si="48"/>
        <v>00541 - Richfield Armory</v>
      </c>
      <c r="C3131" s="132" t="s">
        <v>4987</v>
      </c>
      <c r="D3131" s="132" t="s">
        <v>5004</v>
      </c>
      <c r="E3131" s="132" t="s">
        <v>5005</v>
      </c>
      <c r="F3131" s="132" t="s">
        <v>373</v>
      </c>
      <c r="G3131" s="133">
        <v>16293</v>
      </c>
      <c r="H3131" s="132">
        <v>1974</v>
      </c>
      <c r="I3131" s="134">
        <v>40725</v>
      </c>
      <c r="J3131" s="135"/>
    </row>
    <row r="3132" spans="1:10" ht="16.5" customHeight="1" x14ac:dyDescent="0.25">
      <c r="A3132" s="130" t="s">
        <v>9977</v>
      </c>
      <c r="B3132" s="131" t="str">
        <f t="shared" si="48"/>
        <v>00562 - Tooele Armory</v>
      </c>
      <c r="C3132" s="132" t="s">
        <v>4987</v>
      </c>
      <c r="D3132" s="132" t="s">
        <v>5006</v>
      </c>
      <c r="E3132" s="132" t="s">
        <v>5007</v>
      </c>
      <c r="F3132" s="132" t="s">
        <v>303</v>
      </c>
      <c r="G3132" s="133">
        <v>20740</v>
      </c>
      <c r="H3132" s="132">
        <v>1957</v>
      </c>
      <c r="I3132" s="134">
        <v>40725</v>
      </c>
      <c r="J3132" s="135"/>
    </row>
    <row r="3133" spans="1:10" ht="16.5" customHeight="1" x14ac:dyDescent="0.25">
      <c r="A3133" s="130" t="s">
        <v>9978</v>
      </c>
      <c r="B3133" s="131" t="str">
        <f t="shared" si="48"/>
        <v>00571 - Vernal Armory</v>
      </c>
      <c r="C3133" s="132" t="s">
        <v>4987</v>
      </c>
      <c r="D3133" s="132" t="s">
        <v>5008</v>
      </c>
      <c r="E3133" s="132" t="s">
        <v>5009</v>
      </c>
      <c r="F3133" s="132" t="s">
        <v>398</v>
      </c>
      <c r="G3133" s="133">
        <v>12721</v>
      </c>
      <c r="H3133" s="132">
        <v>1955</v>
      </c>
      <c r="I3133" s="134">
        <v>40725</v>
      </c>
      <c r="J3133" s="135"/>
    </row>
    <row r="3134" spans="1:10" ht="16.5" customHeight="1" x14ac:dyDescent="0.25">
      <c r="A3134" s="130" t="s">
        <v>9979</v>
      </c>
      <c r="B3134" s="131" t="str">
        <f t="shared" si="48"/>
        <v>00580 - Armory American Fork</v>
      </c>
      <c r="C3134" s="132" t="s">
        <v>4987</v>
      </c>
      <c r="D3134" s="132" t="s">
        <v>5010</v>
      </c>
      <c r="E3134" s="132" t="s">
        <v>5011</v>
      </c>
      <c r="F3134" s="132" t="s">
        <v>349</v>
      </c>
      <c r="G3134" s="133">
        <v>21458</v>
      </c>
      <c r="H3134" s="132">
        <v>1956</v>
      </c>
      <c r="I3134" s="134">
        <v>40725</v>
      </c>
      <c r="J3134" s="135"/>
    </row>
    <row r="3135" spans="1:10" ht="16.5" customHeight="1" x14ac:dyDescent="0.25">
      <c r="A3135" s="130" t="s">
        <v>9980</v>
      </c>
      <c r="B3135" s="131" t="str">
        <f t="shared" si="48"/>
        <v>00586 - Lehi Armory</v>
      </c>
      <c r="C3135" s="132" t="s">
        <v>4987</v>
      </c>
      <c r="D3135" s="132" t="s">
        <v>5012</v>
      </c>
      <c r="E3135" s="132" t="s">
        <v>5013</v>
      </c>
      <c r="F3135" s="132" t="s">
        <v>1022</v>
      </c>
      <c r="G3135" s="133">
        <v>15980</v>
      </c>
      <c r="H3135" s="132">
        <v>1958</v>
      </c>
      <c r="I3135" s="134">
        <v>40725</v>
      </c>
      <c r="J3135" s="135"/>
    </row>
    <row r="3136" spans="1:10" ht="16.5" customHeight="1" x14ac:dyDescent="0.25">
      <c r="A3136" s="130" t="s">
        <v>9981</v>
      </c>
      <c r="B3136" s="131" t="str">
        <f t="shared" si="48"/>
        <v>00602 - Springville Armory</v>
      </c>
      <c r="C3136" s="132" t="s">
        <v>4987</v>
      </c>
      <c r="D3136" s="132" t="s">
        <v>5014</v>
      </c>
      <c r="E3136" s="132" t="s">
        <v>5015</v>
      </c>
      <c r="F3136" s="132" t="s">
        <v>726</v>
      </c>
      <c r="G3136" s="133">
        <v>18309</v>
      </c>
      <c r="H3136" s="132">
        <v>1956</v>
      </c>
      <c r="I3136" s="134">
        <v>40725</v>
      </c>
      <c r="J3136" s="135"/>
    </row>
    <row r="3137" spans="1:10" ht="16.5" customHeight="1" x14ac:dyDescent="0.25">
      <c r="A3137" s="130" t="s">
        <v>9982</v>
      </c>
      <c r="B3137" s="131" t="str">
        <f t="shared" si="48"/>
        <v>00705 - St George Armory</v>
      </c>
      <c r="C3137" s="132" t="s">
        <v>4987</v>
      </c>
      <c r="D3137" s="132" t="s">
        <v>5016</v>
      </c>
      <c r="E3137" s="132" t="s">
        <v>5017</v>
      </c>
      <c r="F3137" s="132" t="s">
        <v>363</v>
      </c>
      <c r="G3137" s="133">
        <v>31458</v>
      </c>
      <c r="H3137" s="132">
        <v>1956</v>
      </c>
      <c r="I3137" s="134">
        <v>40725</v>
      </c>
      <c r="J3137" s="135"/>
    </row>
    <row r="3138" spans="1:10" ht="16.5" customHeight="1" x14ac:dyDescent="0.25">
      <c r="A3138" s="130" t="s">
        <v>9983</v>
      </c>
      <c r="B3138" s="131" t="str">
        <f t="shared" si="48"/>
        <v>00744 - Ogden Armory</v>
      </c>
      <c r="C3138" s="132" t="s">
        <v>4987</v>
      </c>
      <c r="D3138" s="132" t="s">
        <v>5018</v>
      </c>
      <c r="E3138" s="132" t="s">
        <v>5019</v>
      </c>
      <c r="F3138" s="132" t="s">
        <v>285</v>
      </c>
      <c r="G3138" s="133">
        <v>44225</v>
      </c>
      <c r="H3138" s="132">
        <v>1959</v>
      </c>
      <c r="I3138" s="134">
        <v>40725</v>
      </c>
      <c r="J3138" s="135"/>
    </row>
    <row r="3139" spans="1:10" ht="16.5" customHeight="1" x14ac:dyDescent="0.25">
      <c r="A3139" s="130" t="s">
        <v>9984</v>
      </c>
      <c r="B3139" s="131" t="str">
        <f t="shared" si="48"/>
        <v>04273 - Beaver FMS</v>
      </c>
      <c r="C3139" s="132" t="s">
        <v>4987</v>
      </c>
      <c r="D3139" s="132" t="s">
        <v>5020</v>
      </c>
      <c r="E3139" s="132" t="s">
        <v>4989</v>
      </c>
      <c r="F3139" s="132" t="s">
        <v>3218</v>
      </c>
      <c r="G3139" s="133">
        <v>3818</v>
      </c>
      <c r="H3139" s="132">
        <v>1985</v>
      </c>
      <c r="I3139" s="134">
        <v>40725</v>
      </c>
      <c r="J3139" s="135"/>
    </row>
    <row r="3140" spans="1:10" ht="16.5" customHeight="1" x14ac:dyDescent="0.25">
      <c r="A3140" s="130" t="s">
        <v>9985</v>
      </c>
      <c r="B3140" s="131" t="str">
        <f t="shared" ref="B3140:B3203" si="49">_xlfn.CONCAT(A3140," - ",D3140)</f>
        <v>06564 - Draper Complex National Guard</v>
      </c>
      <c r="C3140" s="132" t="s">
        <v>4987</v>
      </c>
      <c r="D3140" s="132" t="s">
        <v>5021</v>
      </c>
      <c r="E3140" s="132" t="s">
        <v>5022</v>
      </c>
      <c r="F3140" s="132" t="s">
        <v>214</v>
      </c>
      <c r="G3140" s="133">
        <v>373130</v>
      </c>
      <c r="H3140" s="132">
        <v>1981</v>
      </c>
      <c r="I3140" s="134">
        <v>40725</v>
      </c>
      <c r="J3140" s="135"/>
    </row>
    <row r="3141" spans="1:10" ht="16.5" customHeight="1" x14ac:dyDescent="0.25">
      <c r="A3141" s="130" t="s">
        <v>9986</v>
      </c>
      <c r="B3141" s="131" t="str">
        <f t="shared" si="49"/>
        <v>06772 - West Jordan Aviation North Hangar</v>
      </c>
      <c r="C3141" s="132" t="s">
        <v>4987</v>
      </c>
      <c r="D3141" s="132" t="s">
        <v>5023</v>
      </c>
      <c r="E3141" s="132" t="s">
        <v>5024</v>
      </c>
      <c r="F3141" s="132" t="s">
        <v>301</v>
      </c>
      <c r="G3141" s="133">
        <v>52332</v>
      </c>
      <c r="H3141" s="132">
        <v>1977</v>
      </c>
      <c r="I3141" s="134">
        <v>40725</v>
      </c>
      <c r="J3141" s="135"/>
    </row>
    <row r="3142" spans="1:10" ht="16.5" customHeight="1" x14ac:dyDescent="0.25">
      <c r="A3142" s="130" t="s">
        <v>9987</v>
      </c>
      <c r="B3142" s="131" t="str">
        <f t="shared" si="49"/>
        <v>06857 - Camp Williams Post Exchange</v>
      </c>
      <c r="C3142" s="132" t="s">
        <v>4987</v>
      </c>
      <c r="D3142" s="132" t="s">
        <v>5025</v>
      </c>
      <c r="E3142" s="132" t="s">
        <v>5026</v>
      </c>
      <c r="F3142" s="132" t="s">
        <v>689</v>
      </c>
      <c r="G3142" s="133">
        <v>7353</v>
      </c>
      <c r="H3142" s="132">
        <v>1985</v>
      </c>
      <c r="I3142" s="134">
        <v>40725</v>
      </c>
      <c r="J3142" s="135"/>
    </row>
    <row r="3143" spans="1:10" ht="16.5" customHeight="1" x14ac:dyDescent="0.25">
      <c r="A3143" s="130" t="s">
        <v>9988</v>
      </c>
      <c r="B3143" s="131" t="str">
        <f t="shared" si="49"/>
        <v>06862 - Camp Williams Officers Club</v>
      </c>
      <c r="C3143" s="132" t="s">
        <v>4987</v>
      </c>
      <c r="D3143" s="132" t="s">
        <v>5027</v>
      </c>
      <c r="E3143" s="132" t="s">
        <v>5028</v>
      </c>
      <c r="F3143" s="132" t="s">
        <v>3408</v>
      </c>
      <c r="G3143" s="133">
        <v>5205</v>
      </c>
      <c r="H3143" s="132">
        <v>1934</v>
      </c>
      <c r="I3143" s="134">
        <v>40725</v>
      </c>
      <c r="J3143" s="135"/>
    </row>
    <row r="3144" spans="1:10" ht="16.5" customHeight="1" x14ac:dyDescent="0.25">
      <c r="A3144" s="130" t="s">
        <v>9989</v>
      </c>
      <c r="B3144" s="131" t="str">
        <f t="shared" si="49"/>
        <v>07531 - Blanding Armory</v>
      </c>
      <c r="C3144" s="132" t="s">
        <v>4987</v>
      </c>
      <c r="D3144" s="132" t="s">
        <v>5030</v>
      </c>
      <c r="E3144" s="132" t="s">
        <v>5031</v>
      </c>
      <c r="F3144" s="132" t="s">
        <v>514</v>
      </c>
      <c r="G3144" s="133">
        <v>19805</v>
      </c>
      <c r="H3144" s="132">
        <v>1994</v>
      </c>
      <c r="I3144" s="134">
        <v>40725</v>
      </c>
      <c r="J3144" s="135"/>
    </row>
    <row r="3145" spans="1:10" ht="16.5" customHeight="1" x14ac:dyDescent="0.25">
      <c r="A3145" s="130" t="s">
        <v>9990</v>
      </c>
      <c r="B3145" s="131" t="str">
        <f t="shared" si="49"/>
        <v>07532 - St George Armory MI</v>
      </c>
      <c r="C3145" s="132" t="s">
        <v>4987</v>
      </c>
      <c r="D3145" s="132" t="s">
        <v>5032</v>
      </c>
      <c r="E3145" s="132" t="s">
        <v>5033</v>
      </c>
      <c r="F3145" s="132" t="s">
        <v>363</v>
      </c>
      <c r="G3145" s="133">
        <v>17367</v>
      </c>
      <c r="H3145" s="132">
        <v>1994</v>
      </c>
      <c r="I3145" s="134">
        <v>40725</v>
      </c>
      <c r="J3145" s="135"/>
    </row>
    <row r="3146" spans="1:10" ht="16.5" customHeight="1" x14ac:dyDescent="0.25">
      <c r="A3146" s="130" t="s">
        <v>9991</v>
      </c>
      <c r="B3146" s="131" t="str">
        <f t="shared" si="49"/>
        <v>07535 - Vernal FMS</v>
      </c>
      <c r="C3146" s="132" t="s">
        <v>4987</v>
      </c>
      <c r="D3146" s="132" t="s">
        <v>5034</v>
      </c>
      <c r="E3146" s="132" t="s">
        <v>5035</v>
      </c>
      <c r="F3146" s="132" t="s">
        <v>398</v>
      </c>
      <c r="G3146" s="133">
        <v>6506</v>
      </c>
      <c r="H3146" s="132">
        <v>1992</v>
      </c>
      <c r="I3146" s="134">
        <v>40725</v>
      </c>
      <c r="J3146" s="135"/>
    </row>
    <row r="3147" spans="1:10" ht="16.5" customHeight="1" x14ac:dyDescent="0.25">
      <c r="A3147" s="130" t="s">
        <v>9992</v>
      </c>
      <c r="B3147" s="131" t="str">
        <f t="shared" si="49"/>
        <v>07536 - Tooele FMS</v>
      </c>
      <c r="C3147" s="132" t="s">
        <v>4987</v>
      </c>
      <c r="D3147" s="132" t="s">
        <v>5036</v>
      </c>
      <c r="E3147" s="132" t="s">
        <v>5037</v>
      </c>
      <c r="F3147" s="132" t="s">
        <v>303</v>
      </c>
      <c r="G3147" s="133">
        <v>6031</v>
      </c>
      <c r="H3147" s="132">
        <v>1989</v>
      </c>
      <c r="I3147" s="134">
        <v>40725</v>
      </c>
      <c r="J3147" s="135"/>
    </row>
    <row r="3148" spans="1:10" ht="16.5" customHeight="1" x14ac:dyDescent="0.25">
      <c r="A3148" s="130" t="s">
        <v>9993</v>
      </c>
      <c r="B3148" s="131" t="str">
        <f t="shared" si="49"/>
        <v>07538 - West Jordan Armory Storage #10</v>
      </c>
      <c r="C3148" s="132" t="s">
        <v>4987</v>
      </c>
      <c r="D3148" s="132" t="s">
        <v>5038</v>
      </c>
      <c r="E3148" s="132" t="s">
        <v>5039</v>
      </c>
      <c r="F3148" s="132" t="s">
        <v>301</v>
      </c>
      <c r="G3148" s="133">
        <v>3840</v>
      </c>
      <c r="H3148" s="132">
        <v>1993</v>
      </c>
      <c r="I3148" s="134">
        <v>40725</v>
      </c>
      <c r="J3148" s="135"/>
    </row>
    <row r="3149" spans="1:10" ht="16.5" customHeight="1" x14ac:dyDescent="0.25">
      <c r="A3149" s="130" t="s">
        <v>9994</v>
      </c>
      <c r="B3149" s="131" t="str">
        <f t="shared" si="49"/>
        <v>07539 - West Jordan FMS</v>
      </c>
      <c r="C3149" s="132" t="s">
        <v>4987</v>
      </c>
      <c r="D3149" s="132" t="s">
        <v>5040</v>
      </c>
      <c r="E3149" s="132" t="s">
        <v>5039</v>
      </c>
      <c r="F3149" s="132" t="s">
        <v>301</v>
      </c>
      <c r="G3149" s="133">
        <v>12036</v>
      </c>
      <c r="H3149" s="132">
        <v>1993</v>
      </c>
      <c r="I3149" s="134">
        <v>40725</v>
      </c>
      <c r="J3149" s="135"/>
    </row>
    <row r="3150" spans="1:10" ht="16.5" customHeight="1" x14ac:dyDescent="0.25">
      <c r="A3150" s="130" t="s">
        <v>9995</v>
      </c>
      <c r="B3150" s="131" t="str">
        <f t="shared" si="49"/>
        <v>07540 - West Jordan Aviation South Hangar</v>
      </c>
      <c r="C3150" s="132" t="s">
        <v>4987</v>
      </c>
      <c r="D3150" s="132" t="s">
        <v>5041</v>
      </c>
      <c r="E3150" s="132" t="s">
        <v>5042</v>
      </c>
      <c r="F3150" s="132" t="s">
        <v>301</v>
      </c>
      <c r="G3150" s="133">
        <v>48380</v>
      </c>
      <c r="H3150" s="132">
        <v>1993</v>
      </c>
      <c r="I3150" s="134">
        <v>40725</v>
      </c>
      <c r="J3150" s="135"/>
    </row>
    <row r="3151" spans="1:10" ht="16.5" customHeight="1" x14ac:dyDescent="0.25">
      <c r="A3151" s="130" t="s">
        <v>9996</v>
      </c>
      <c r="B3151" s="131" t="str">
        <f t="shared" si="49"/>
        <v>07601 - Camp Williams Storage Facility</v>
      </c>
      <c r="C3151" s="132" t="s">
        <v>4987</v>
      </c>
      <c r="D3151" s="132" t="s">
        <v>5043</v>
      </c>
      <c r="E3151" s="132" t="s">
        <v>5028</v>
      </c>
      <c r="F3151" s="132" t="s">
        <v>3408</v>
      </c>
      <c r="G3151" s="133">
        <v>14584</v>
      </c>
      <c r="H3151" s="132">
        <v>1992</v>
      </c>
      <c r="I3151" s="134">
        <v>40725</v>
      </c>
      <c r="J3151" s="135"/>
    </row>
    <row r="3152" spans="1:10" ht="16.5" customHeight="1" x14ac:dyDescent="0.25">
      <c r="A3152" s="130" t="s">
        <v>9997</v>
      </c>
      <c r="B3152" s="131" t="str">
        <f t="shared" si="49"/>
        <v>07911 - Camp Williams Armory BN-19TH</v>
      </c>
      <c r="C3152" s="132" t="s">
        <v>4987</v>
      </c>
      <c r="D3152" s="132" t="s">
        <v>5044</v>
      </c>
      <c r="E3152" s="132" t="s">
        <v>5028</v>
      </c>
      <c r="F3152" s="132" t="s">
        <v>3408</v>
      </c>
      <c r="G3152" s="133">
        <v>34067</v>
      </c>
      <c r="H3152" s="132">
        <v>1973</v>
      </c>
      <c r="I3152" s="134">
        <v>40725</v>
      </c>
      <c r="J3152" s="135"/>
    </row>
    <row r="3153" spans="1:10" ht="16.5" customHeight="1" x14ac:dyDescent="0.25">
      <c r="A3153" s="130" t="s">
        <v>9998</v>
      </c>
      <c r="B3153" s="131" t="str">
        <f t="shared" si="49"/>
        <v>08105 - Cedar City Vehicle Storage</v>
      </c>
      <c r="C3153" s="132" t="s">
        <v>4987</v>
      </c>
      <c r="D3153" s="132" t="s">
        <v>5045</v>
      </c>
      <c r="E3153" s="132" t="s">
        <v>4997</v>
      </c>
      <c r="F3153" s="132" t="s">
        <v>315</v>
      </c>
      <c r="G3153" s="133">
        <v>5102</v>
      </c>
      <c r="H3153" s="132">
        <v>1977</v>
      </c>
      <c r="I3153" s="134">
        <v>40725</v>
      </c>
      <c r="J3153" s="135"/>
    </row>
    <row r="3154" spans="1:10" ht="16.5" customHeight="1" x14ac:dyDescent="0.25">
      <c r="A3154" s="130" t="s">
        <v>9999</v>
      </c>
      <c r="B3154" s="131" t="str">
        <f t="shared" si="49"/>
        <v>08109 - American Fork FMS &amp; Armory</v>
      </c>
      <c r="C3154" s="132" t="s">
        <v>4987</v>
      </c>
      <c r="D3154" s="132" t="s">
        <v>5046</v>
      </c>
      <c r="E3154" s="132" t="s">
        <v>5011</v>
      </c>
      <c r="F3154" s="132" t="s">
        <v>349</v>
      </c>
      <c r="G3154" s="133">
        <v>18400</v>
      </c>
      <c r="H3154" s="132">
        <v>1996</v>
      </c>
      <c r="I3154" s="134">
        <v>40725</v>
      </c>
      <c r="J3154" s="135"/>
    </row>
    <row r="3155" spans="1:10" ht="16.5" customHeight="1" x14ac:dyDescent="0.25">
      <c r="A3155" s="130" t="s">
        <v>10000</v>
      </c>
      <c r="B3155" s="131" t="str">
        <f t="shared" si="49"/>
        <v>09035 - Orem Armory</v>
      </c>
      <c r="C3155" s="132" t="s">
        <v>4987</v>
      </c>
      <c r="D3155" s="132" t="s">
        <v>5047</v>
      </c>
      <c r="E3155" s="132" t="s">
        <v>5048</v>
      </c>
      <c r="F3155" s="132" t="s">
        <v>298</v>
      </c>
      <c r="G3155" s="133">
        <v>70871</v>
      </c>
      <c r="H3155" s="132">
        <v>1999</v>
      </c>
      <c r="I3155" s="134">
        <v>40725</v>
      </c>
      <c r="J3155" s="135"/>
    </row>
    <row r="3156" spans="1:10" ht="16.5" customHeight="1" x14ac:dyDescent="0.25">
      <c r="A3156" s="130" t="s">
        <v>10001</v>
      </c>
      <c r="B3156" s="131" t="str">
        <f t="shared" si="49"/>
        <v>09489 - St George Cold Storage #1</v>
      </c>
      <c r="C3156" s="132" t="s">
        <v>4987</v>
      </c>
      <c r="D3156" s="132" t="s">
        <v>5049</v>
      </c>
      <c r="E3156" s="132" t="s">
        <v>5017</v>
      </c>
      <c r="F3156" s="132" t="s">
        <v>363</v>
      </c>
      <c r="G3156" s="133">
        <v>2722</v>
      </c>
      <c r="H3156" s="132">
        <v>2002</v>
      </c>
      <c r="I3156" s="134">
        <v>40725</v>
      </c>
      <c r="J3156" s="135"/>
    </row>
    <row r="3157" spans="1:10" ht="16.5" customHeight="1" x14ac:dyDescent="0.25">
      <c r="A3157" s="130" t="s">
        <v>10002</v>
      </c>
      <c r="B3157" s="131" t="str">
        <f t="shared" si="49"/>
        <v>09490 - Blanding FMS</v>
      </c>
      <c r="C3157" s="132" t="s">
        <v>4987</v>
      </c>
      <c r="D3157" s="132" t="s">
        <v>5050</v>
      </c>
      <c r="E3157" s="132" t="s">
        <v>5051</v>
      </c>
      <c r="F3157" s="132" t="s">
        <v>514</v>
      </c>
      <c r="G3157" s="133">
        <v>1352</v>
      </c>
      <c r="H3157" s="132">
        <v>2001</v>
      </c>
      <c r="I3157" s="134">
        <v>40725</v>
      </c>
      <c r="J3157" s="135"/>
    </row>
    <row r="3158" spans="1:10" ht="16.5" customHeight="1" x14ac:dyDescent="0.25">
      <c r="A3158" s="130" t="s">
        <v>10003</v>
      </c>
      <c r="B3158" s="131" t="str">
        <f t="shared" si="49"/>
        <v>09491 - Camp Williams Readiness Center</v>
      </c>
      <c r="C3158" s="132" t="s">
        <v>4987</v>
      </c>
      <c r="D3158" s="132" t="s">
        <v>5052</v>
      </c>
      <c r="E3158" s="132" t="s">
        <v>5053</v>
      </c>
      <c r="F3158" s="132" t="s">
        <v>689</v>
      </c>
      <c r="G3158" s="133">
        <v>112984</v>
      </c>
      <c r="H3158" s="132">
        <v>2002</v>
      </c>
      <c r="I3158" s="134">
        <v>40725</v>
      </c>
      <c r="J3158" s="135"/>
    </row>
    <row r="3159" spans="1:10" ht="16.5" customHeight="1" x14ac:dyDescent="0.25">
      <c r="A3159" s="130" t="s">
        <v>10004</v>
      </c>
      <c r="B3159" s="131" t="str">
        <f t="shared" si="49"/>
        <v>09865 - Camp Williams Medical Unit Readiness Center</v>
      </c>
      <c r="C3159" s="132" t="s">
        <v>4987</v>
      </c>
      <c r="D3159" s="132" t="s">
        <v>5054</v>
      </c>
      <c r="E3159" s="132" t="s">
        <v>5055</v>
      </c>
      <c r="F3159" s="132" t="s">
        <v>3408</v>
      </c>
      <c r="G3159" s="133">
        <v>17547</v>
      </c>
      <c r="H3159" s="132">
        <v>2008</v>
      </c>
      <c r="I3159" s="134">
        <v>40725</v>
      </c>
      <c r="J3159" s="135"/>
    </row>
    <row r="3160" spans="1:10" ht="16.5" customHeight="1" x14ac:dyDescent="0.25">
      <c r="A3160" s="130" t="s">
        <v>10005</v>
      </c>
      <c r="B3160" s="131" t="str">
        <f t="shared" si="49"/>
        <v>10047 - Camp Williams Wind Generator</v>
      </c>
      <c r="C3160" s="132" t="s">
        <v>4987</v>
      </c>
      <c r="D3160" s="132" t="s">
        <v>5056</v>
      </c>
      <c r="E3160" s="132" t="s">
        <v>5028</v>
      </c>
      <c r="F3160" s="132" t="s">
        <v>3408</v>
      </c>
      <c r="G3160" s="133">
        <v>48</v>
      </c>
      <c r="H3160" s="132">
        <v>2005</v>
      </c>
      <c r="I3160" s="134">
        <v>40725</v>
      </c>
      <c r="J3160" s="135"/>
    </row>
    <row r="3161" spans="1:10" ht="16.5" customHeight="1" x14ac:dyDescent="0.25">
      <c r="A3161" s="130" t="s">
        <v>10006</v>
      </c>
      <c r="B3161" s="131" t="str">
        <f t="shared" si="49"/>
        <v>10048 - Draper East Gate Security</v>
      </c>
      <c r="C3161" s="132" t="s">
        <v>4987</v>
      </c>
      <c r="D3161" s="132" t="s">
        <v>5057</v>
      </c>
      <c r="E3161" s="132" t="s">
        <v>5058</v>
      </c>
      <c r="F3161" s="132" t="s">
        <v>214</v>
      </c>
      <c r="G3161" s="133">
        <v>312</v>
      </c>
      <c r="H3161" s="132">
        <v>2004</v>
      </c>
      <c r="I3161" s="134">
        <v>40725</v>
      </c>
      <c r="J3161" s="135"/>
    </row>
    <row r="3162" spans="1:10" ht="16.5" customHeight="1" x14ac:dyDescent="0.25">
      <c r="A3162" s="130" t="s">
        <v>10007</v>
      </c>
      <c r="B3162" s="131" t="str">
        <f t="shared" si="49"/>
        <v>10077 - Camp Williams Wind Generator</v>
      </c>
      <c r="C3162" s="132" t="s">
        <v>4987</v>
      </c>
      <c r="D3162" s="132" t="s">
        <v>5056</v>
      </c>
      <c r="E3162" s="132" t="s">
        <v>5059</v>
      </c>
      <c r="F3162" s="132" t="s">
        <v>3408</v>
      </c>
      <c r="G3162" s="133">
        <v>48</v>
      </c>
      <c r="H3162" s="132">
        <v>2000</v>
      </c>
      <c r="I3162" s="134">
        <v>40725</v>
      </c>
      <c r="J3162" s="135"/>
    </row>
    <row r="3163" spans="1:10" ht="16.5" customHeight="1" x14ac:dyDescent="0.25">
      <c r="A3163" s="130" t="s">
        <v>10008</v>
      </c>
      <c r="B3163" s="131" t="str">
        <f t="shared" si="49"/>
        <v>10457 - Camp Williams Tass Barracks I</v>
      </c>
      <c r="C3163" s="132" t="s">
        <v>4987</v>
      </c>
      <c r="D3163" s="132" t="s">
        <v>5060</v>
      </c>
      <c r="E3163" s="132" t="s">
        <v>5028</v>
      </c>
      <c r="F3163" s="132" t="s">
        <v>3408</v>
      </c>
      <c r="G3163" s="133">
        <v>30968</v>
      </c>
      <c r="H3163" s="132">
        <v>2008</v>
      </c>
      <c r="I3163" s="134">
        <v>40725</v>
      </c>
      <c r="J3163" s="135"/>
    </row>
    <row r="3164" spans="1:10" ht="16.5" customHeight="1" x14ac:dyDescent="0.25">
      <c r="A3164" s="130" t="s">
        <v>10009</v>
      </c>
      <c r="B3164" s="131" t="str">
        <f t="shared" si="49"/>
        <v>10575 - Logan Armory Storage</v>
      </c>
      <c r="C3164" s="132" t="s">
        <v>4987</v>
      </c>
      <c r="D3164" s="132" t="s">
        <v>5061</v>
      </c>
      <c r="E3164" s="132" t="s">
        <v>5062</v>
      </c>
      <c r="F3164" s="132" t="s">
        <v>149</v>
      </c>
      <c r="G3164" s="133">
        <v>3840</v>
      </c>
      <c r="H3164" s="132">
        <v>2006</v>
      </c>
      <c r="I3164" s="134">
        <v>40725</v>
      </c>
      <c r="J3164" s="135"/>
    </row>
    <row r="3165" spans="1:10" ht="16.5" customHeight="1" x14ac:dyDescent="0.25">
      <c r="A3165" s="130" t="s">
        <v>10010</v>
      </c>
      <c r="B3165" s="131" t="str">
        <f t="shared" si="49"/>
        <v>10616 - Camp Williams Pump House #2</v>
      </c>
      <c r="C3165" s="132" t="s">
        <v>4987</v>
      </c>
      <c r="D3165" s="132" t="s">
        <v>5063</v>
      </c>
      <c r="E3165" s="132" t="s">
        <v>5064</v>
      </c>
      <c r="F3165" s="132" t="s">
        <v>3408</v>
      </c>
      <c r="G3165" s="133">
        <v>195</v>
      </c>
      <c r="H3165" s="132">
        <v>2008</v>
      </c>
      <c r="I3165" s="134">
        <v>40725</v>
      </c>
      <c r="J3165" s="135"/>
    </row>
    <row r="3166" spans="1:10" ht="16.5" customHeight="1" x14ac:dyDescent="0.25">
      <c r="A3166" s="130" t="s">
        <v>10011</v>
      </c>
      <c r="B3166" s="131" t="str">
        <f t="shared" si="49"/>
        <v>12478 - North Salt Lake Readiness Center &amp; FMS &amp; CST</v>
      </c>
      <c r="C3166" s="132" t="s">
        <v>4987</v>
      </c>
      <c r="D3166" s="132" t="s">
        <v>5065</v>
      </c>
      <c r="E3166" s="132" t="s">
        <v>5066</v>
      </c>
      <c r="F3166" s="132" t="s">
        <v>145</v>
      </c>
      <c r="G3166" s="133">
        <v>58021</v>
      </c>
      <c r="H3166" s="132">
        <v>2010</v>
      </c>
      <c r="I3166" s="134">
        <v>40725</v>
      </c>
      <c r="J3166" s="135"/>
    </row>
    <row r="3167" spans="1:10" ht="16.5" customHeight="1" x14ac:dyDescent="0.25">
      <c r="A3167" s="130" t="s">
        <v>10012</v>
      </c>
      <c r="B3167" s="131" t="str">
        <f t="shared" si="49"/>
        <v>13473 - Camp Williams Electrical Building, Solar Power &amp; Contents</v>
      </c>
      <c r="C3167" s="132" t="s">
        <v>4987</v>
      </c>
      <c r="D3167" s="132" t="s">
        <v>5067</v>
      </c>
      <c r="E3167" s="132" t="s">
        <v>5068</v>
      </c>
      <c r="F3167" s="132" t="s">
        <v>3408</v>
      </c>
      <c r="G3167" s="133">
        <v>2249</v>
      </c>
      <c r="H3167" s="132">
        <v>2009</v>
      </c>
      <c r="I3167" s="134">
        <v>41444</v>
      </c>
      <c r="J3167" s="135"/>
    </row>
    <row r="3168" spans="1:10" ht="16.5" customHeight="1" x14ac:dyDescent="0.25">
      <c r="A3168" s="130" t="s">
        <v>10013</v>
      </c>
      <c r="B3168" s="131" t="str">
        <f t="shared" si="49"/>
        <v>13474 - Camp Williams RTI Classroom #10</v>
      </c>
      <c r="C3168" s="132" t="s">
        <v>4987</v>
      </c>
      <c r="D3168" s="132" t="s">
        <v>5069</v>
      </c>
      <c r="E3168" s="132" t="s">
        <v>5068</v>
      </c>
      <c r="F3168" s="132" t="s">
        <v>3408</v>
      </c>
      <c r="G3168" s="133">
        <v>1280</v>
      </c>
      <c r="H3168" s="132">
        <v>2007</v>
      </c>
      <c r="I3168" s="134">
        <v>41444</v>
      </c>
      <c r="J3168" s="135"/>
    </row>
    <row r="3169" spans="1:10" ht="16.5" customHeight="1" x14ac:dyDescent="0.25">
      <c r="A3169" s="130" t="s">
        <v>10014</v>
      </c>
      <c r="B3169" s="131" t="str">
        <f t="shared" si="49"/>
        <v>13475 - Camp Williams RTI Classroom #11</v>
      </c>
      <c r="C3169" s="132" t="s">
        <v>4987</v>
      </c>
      <c r="D3169" s="132" t="s">
        <v>5070</v>
      </c>
      <c r="E3169" s="132" t="s">
        <v>5068</v>
      </c>
      <c r="F3169" s="132" t="s">
        <v>3408</v>
      </c>
      <c r="G3169" s="133">
        <v>1280</v>
      </c>
      <c r="H3169" s="132">
        <v>2007</v>
      </c>
      <c r="I3169" s="134">
        <v>41444</v>
      </c>
      <c r="J3169" s="135"/>
    </row>
    <row r="3170" spans="1:10" ht="16.5" customHeight="1" x14ac:dyDescent="0.25">
      <c r="A3170" s="130" t="s">
        <v>10015</v>
      </c>
      <c r="B3170" s="131" t="str">
        <f t="shared" si="49"/>
        <v>13476 - Camp Williams RTI Classroom #12</v>
      </c>
      <c r="C3170" s="132" t="s">
        <v>4987</v>
      </c>
      <c r="D3170" s="132" t="s">
        <v>5071</v>
      </c>
      <c r="E3170" s="132" t="s">
        <v>5068</v>
      </c>
      <c r="F3170" s="132" t="s">
        <v>3408</v>
      </c>
      <c r="G3170" s="133">
        <v>1280</v>
      </c>
      <c r="H3170" s="132">
        <v>2007</v>
      </c>
      <c r="I3170" s="134">
        <v>41444</v>
      </c>
      <c r="J3170" s="135"/>
    </row>
    <row r="3171" spans="1:10" ht="16.5" customHeight="1" x14ac:dyDescent="0.25">
      <c r="A3171" s="130" t="s">
        <v>10016</v>
      </c>
      <c r="B3171" s="131" t="str">
        <f t="shared" si="49"/>
        <v>13477 - Camp Williams RTI Classroom #13</v>
      </c>
      <c r="C3171" s="132" t="s">
        <v>4987</v>
      </c>
      <c r="D3171" s="132" t="s">
        <v>5072</v>
      </c>
      <c r="E3171" s="132" t="s">
        <v>5068</v>
      </c>
      <c r="F3171" s="132" t="s">
        <v>3408</v>
      </c>
      <c r="G3171" s="133">
        <v>1280</v>
      </c>
      <c r="H3171" s="132">
        <v>2012</v>
      </c>
      <c r="I3171" s="134">
        <v>41444</v>
      </c>
      <c r="J3171" s="135"/>
    </row>
    <row r="3172" spans="1:10" ht="16.5" customHeight="1" x14ac:dyDescent="0.25">
      <c r="A3172" s="130" t="s">
        <v>10017</v>
      </c>
      <c r="B3172" s="131" t="str">
        <f t="shared" si="49"/>
        <v>13478 - Camp Williams RTI Classroom #14</v>
      </c>
      <c r="C3172" s="132" t="s">
        <v>4987</v>
      </c>
      <c r="D3172" s="132" t="s">
        <v>5073</v>
      </c>
      <c r="E3172" s="132" t="s">
        <v>5068</v>
      </c>
      <c r="F3172" s="132" t="s">
        <v>3408</v>
      </c>
      <c r="G3172" s="133">
        <v>1280</v>
      </c>
      <c r="H3172" s="132">
        <v>2012</v>
      </c>
      <c r="I3172" s="134">
        <v>41444</v>
      </c>
      <c r="J3172" s="135"/>
    </row>
    <row r="3173" spans="1:10" ht="16.5" customHeight="1" x14ac:dyDescent="0.25">
      <c r="A3173" s="130" t="s">
        <v>10018</v>
      </c>
      <c r="B3173" s="131" t="str">
        <f t="shared" si="49"/>
        <v>13479 - Camp Williams RTI Classroom #15</v>
      </c>
      <c r="C3173" s="132" t="s">
        <v>4987</v>
      </c>
      <c r="D3173" s="132" t="s">
        <v>5074</v>
      </c>
      <c r="E3173" s="132" t="s">
        <v>5068</v>
      </c>
      <c r="F3173" s="132" t="s">
        <v>3408</v>
      </c>
      <c r="G3173" s="133">
        <v>1280</v>
      </c>
      <c r="H3173" s="132">
        <v>2012</v>
      </c>
      <c r="I3173" s="134">
        <v>41444</v>
      </c>
      <c r="J3173" s="135"/>
    </row>
    <row r="3174" spans="1:10" ht="16.5" customHeight="1" x14ac:dyDescent="0.25">
      <c r="A3174" s="130" t="s">
        <v>10019</v>
      </c>
      <c r="B3174" s="131" t="str">
        <f t="shared" si="49"/>
        <v>13480 - Camp Williams RTI Classroom #16</v>
      </c>
      <c r="C3174" s="132" t="s">
        <v>4987</v>
      </c>
      <c r="D3174" s="132" t="s">
        <v>5075</v>
      </c>
      <c r="E3174" s="132" t="s">
        <v>5068</v>
      </c>
      <c r="F3174" s="132" t="s">
        <v>3408</v>
      </c>
      <c r="G3174" s="133">
        <v>1280</v>
      </c>
      <c r="H3174" s="132">
        <v>2012</v>
      </c>
      <c r="I3174" s="134">
        <v>41444</v>
      </c>
      <c r="J3174" s="135"/>
    </row>
    <row r="3175" spans="1:10" ht="16.5" customHeight="1" x14ac:dyDescent="0.25">
      <c r="A3175" s="130" t="s">
        <v>10020</v>
      </c>
      <c r="B3175" s="131" t="str">
        <f t="shared" si="49"/>
        <v>13481 - Camp Williams Pool Concession Building</v>
      </c>
      <c r="C3175" s="132" t="s">
        <v>4987</v>
      </c>
      <c r="D3175" s="132" t="s">
        <v>5076</v>
      </c>
      <c r="E3175" s="132" t="s">
        <v>5068</v>
      </c>
      <c r="F3175" s="132" t="s">
        <v>3408</v>
      </c>
      <c r="G3175" s="133">
        <v>80</v>
      </c>
      <c r="H3175" s="132">
        <v>2012</v>
      </c>
      <c r="I3175" s="134">
        <v>41444</v>
      </c>
      <c r="J3175" s="135"/>
    </row>
    <row r="3176" spans="1:10" ht="16.5" customHeight="1" x14ac:dyDescent="0.25">
      <c r="A3176" s="130" t="s">
        <v>10021</v>
      </c>
      <c r="B3176" s="131" t="str">
        <f t="shared" si="49"/>
        <v>13482 - Camp Williams Pool Pavillion #2</v>
      </c>
      <c r="C3176" s="132" t="s">
        <v>4987</v>
      </c>
      <c r="D3176" s="132" t="s">
        <v>5077</v>
      </c>
      <c r="E3176" s="132" t="s">
        <v>5068</v>
      </c>
      <c r="F3176" s="132" t="s">
        <v>3408</v>
      </c>
      <c r="G3176" s="133">
        <v>256</v>
      </c>
      <c r="H3176" s="132">
        <v>2012</v>
      </c>
      <c r="I3176" s="134">
        <v>41444</v>
      </c>
      <c r="J3176" s="135"/>
    </row>
    <row r="3177" spans="1:10" ht="16.5" customHeight="1" x14ac:dyDescent="0.25">
      <c r="A3177" s="130" t="s">
        <v>10022</v>
      </c>
      <c r="B3177" s="131" t="str">
        <f t="shared" si="49"/>
        <v>13483 - Camp Williams Pool Pavillion #3</v>
      </c>
      <c r="C3177" s="132" t="s">
        <v>4987</v>
      </c>
      <c r="D3177" s="132" t="s">
        <v>5078</v>
      </c>
      <c r="E3177" s="132" t="s">
        <v>5068</v>
      </c>
      <c r="F3177" s="132" t="s">
        <v>3408</v>
      </c>
      <c r="G3177" s="133">
        <v>256</v>
      </c>
      <c r="H3177" s="132">
        <v>2012</v>
      </c>
      <c r="I3177" s="134">
        <v>41444</v>
      </c>
      <c r="J3177" s="135"/>
    </row>
    <row r="3178" spans="1:10" ht="16.5" customHeight="1" x14ac:dyDescent="0.25">
      <c r="A3178" s="130" t="s">
        <v>10023</v>
      </c>
      <c r="B3178" s="131" t="str">
        <f t="shared" si="49"/>
        <v>13484 - Camp Williams Pool Pavillion #4</v>
      </c>
      <c r="C3178" s="132" t="s">
        <v>4987</v>
      </c>
      <c r="D3178" s="132" t="s">
        <v>5079</v>
      </c>
      <c r="E3178" s="132" t="s">
        <v>5068</v>
      </c>
      <c r="F3178" s="132" t="s">
        <v>3408</v>
      </c>
      <c r="G3178" s="133">
        <v>256</v>
      </c>
      <c r="H3178" s="132">
        <v>2012</v>
      </c>
      <c r="I3178" s="134">
        <v>41444</v>
      </c>
      <c r="J3178" s="135"/>
    </row>
    <row r="3179" spans="1:10" ht="16.5" customHeight="1" x14ac:dyDescent="0.25">
      <c r="A3179" s="130" t="s">
        <v>10024</v>
      </c>
      <c r="B3179" s="131" t="str">
        <f t="shared" si="49"/>
        <v>13485 - Camp Williams Pool Pavillion #5</v>
      </c>
      <c r="C3179" s="132" t="s">
        <v>4987</v>
      </c>
      <c r="D3179" s="132" t="s">
        <v>5080</v>
      </c>
      <c r="E3179" s="132" t="s">
        <v>5068</v>
      </c>
      <c r="F3179" s="132" t="s">
        <v>3408</v>
      </c>
      <c r="G3179" s="133">
        <v>256</v>
      </c>
      <c r="H3179" s="132">
        <v>2012</v>
      </c>
      <c r="I3179" s="134">
        <v>41444</v>
      </c>
      <c r="J3179" s="135"/>
    </row>
    <row r="3180" spans="1:10" ht="16.5" customHeight="1" x14ac:dyDescent="0.25">
      <c r="A3180" s="130" t="s">
        <v>10025</v>
      </c>
      <c r="B3180" s="131" t="str">
        <f t="shared" si="49"/>
        <v>13486 - Camp Williams Pool Pavillion #6</v>
      </c>
      <c r="C3180" s="132" t="s">
        <v>4987</v>
      </c>
      <c r="D3180" s="132" t="s">
        <v>5081</v>
      </c>
      <c r="E3180" s="132" t="s">
        <v>5068</v>
      </c>
      <c r="F3180" s="132" t="s">
        <v>3408</v>
      </c>
      <c r="G3180" s="133">
        <v>256</v>
      </c>
      <c r="H3180" s="132">
        <v>2012</v>
      </c>
      <c r="I3180" s="134">
        <v>41444</v>
      </c>
      <c r="J3180" s="135"/>
    </row>
    <row r="3181" spans="1:10" ht="16.5" customHeight="1" x14ac:dyDescent="0.25">
      <c r="A3181" s="130" t="s">
        <v>10026</v>
      </c>
      <c r="B3181" s="131" t="str">
        <f t="shared" si="49"/>
        <v>13487 - Camp Williams Joint Language Training Center #5</v>
      </c>
      <c r="C3181" s="132" t="s">
        <v>4987</v>
      </c>
      <c r="D3181" s="132" t="s">
        <v>5082</v>
      </c>
      <c r="E3181" s="132" t="s">
        <v>5068</v>
      </c>
      <c r="F3181" s="132" t="s">
        <v>3408</v>
      </c>
      <c r="G3181" s="133">
        <v>7597</v>
      </c>
      <c r="H3181" s="132">
        <v>2012</v>
      </c>
      <c r="I3181" s="134">
        <v>41444</v>
      </c>
      <c r="J3181" s="135"/>
    </row>
    <row r="3182" spans="1:10" ht="16.5" customHeight="1" x14ac:dyDescent="0.25">
      <c r="A3182" s="130" t="s">
        <v>10027</v>
      </c>
      <c r="B3182" s="131" t="str">
        <f t="shared" si="49"/>
        <v>13488 - Ogden FMS</v>
      </c>
      <c r="C3182" s="132" t="s">
        <v>4987</v>
      </c>
      <c r="D3182" s="132" t="s">
        <v>5083</v>
      </c>
      <c r="E3182" s="132" t="s">
        <v>5084</v>
      </c>
      <c r="F3182" s="132" t="s">
        <v>285</v>
      </c>
      <c r="G3182" s="133">
        <v>5913</v>
      </c>
      <c r="H3182" s="132">
        <v>1985</v>
      </c>
      <c r="I3182" s="134">
        <v>41444</v>
      </c>
      <c r="J3182" s="135"/>
    </row>
    <row r="3183" spans="1:10" ht="16.5" customHeight="1" x14ac:dyDescent="0.25">
      <c r="A3183" s="130" t="s">
        <v>10028</v>
      </c>
      <c r="B3183" s="131" t="str">
        <f t="shared" si="49"/>
        <v>13490 - Orem Storage</v>
      </c>
      <c r="C3183" s="132" t="s">
        <v>4987</v>
      </c>
      <c r="D3183" s="132" t="s">
        <v>5085</v>
      </c>
      <c r="E3183" s="132" t="s">
        <v>5086</v>
      </c>
      <c r="F3183" s="132" t="s">
        <v>298</v>
      </c>
      <c r="G3183" s="133">
        <v>3600</v>
      </c>
      <c r="H3183" s="132">
        <v>2000</v>
      </c>
      <c r="I3183" s="134">
        <v>41444</v>
      </c>
      <c r="J3183" s="135"/>
    </row>
    <row r="3184" spans="1:10" ht="16.5" customHeight="1" x14ac:dyDescent="0.25">
      <c r="A3184" s="130" t="s">
        <v>10029</v>
      </c>
      <c r="B3184" s="131" t="str">
        <f t="shared" si="49"/>
        <v>13491 - Richfield FMS</v>
      </c>
      <c r="C3184" s="132" t="s">
        <v>4987</v>
      </c>
      <c r="D3184" s="132" t="s">
        <v>5087</v>
      </c>
      <c r="E3184" s="132" t="s">
        <v>5088</v>
      </c>
      <c r="F3184" s="132" t="s">
        <v>373</v>
      </c>
      <c r="G3184" s="133">
        <v>7784</v>
      </c>
      <c r="H3184" s="132">
        <v>1999</v>
      </c>
      <c r="I3184" s="134">
        <v>41444</v>
      </c>
      <c r="J3184" s="135"/>
    </row>
    <row r="3185" spans="1:10" ht="16.5" customHeight="1" x14ac:dyDescent="0.25">
      <c r="A3185" s="130" t="s">
        <v>10030</v>
      </c>
      <c r="B3185" s="131" t="str">
        <f t="shared" si="49"/>
        <v>13926 - Camp Williams Bachelor Enlisted Quarters Facility</v>
      </c>
      <c r="C3185" s="132" t="s">
        <v>4987</v>
      </c>
      <c r="D3185" s="132" t="s">
        <v>5089</v>
      </c>
      <c r="E3185" s="132" t="s">
        <v>5090</v>
      </c>
      <c r="F3185" s="132" t="s">
        <v>3408</v>
      </c>
      <c r="G3185" s="133">
        <v>76976</v>
      </c>
      <c r="H3185" s="132">
        <v>2014</v>
      </c>
      <c r="I3185" s="134">
        <v>41456</v>
      </c>
      <c r="J3185" s="135"/>
    </row>
    <row r="3186" spans="1:10" ht="16.5" customHeight="1" x14ac:dyDescent="0.25">
      <c r="A3186" s="130" t="s">
        <v>10031</v>
      </c>
      <c r="B3186" s="131" t="str">
        <f t="shared" si="49"/>
        <v>14053 - Camp Williams Service Club</v>
      </c>
      <c r="C3186" s="132" t="s">
        <v>4987</v>
      </c>
      <c r="D3186" s="132" t="s">
        <v>5091</v>
      </c>
      <c r="E3186" s="132" t="s">
        <v>5092</v>
      </c>
      <c r="F3186" s="132" t="s">
        <v>5029</v>
      </c>
      <c r="G3186" s="133">
        <v>4873</v>
      </c>
      <c r="H3186" s="132">
        <v>2010</v>
      </c>
      <c r="I3186" s="134">
        <v>40725</v>
      </c>
      <c r="J3186" s="135"/>
    </row>
    <row r="3187" spans="1:10" ht="16.5" customHeight="1" x14ac:dyDescent="0.25">
      <c r="A3187" s="130" t="s">
        <v>10032</v>
      </c>
      <c r="B3187" s="131" t="str">
        <f t="shared" si="49"/>
        <v>14062 - Ogden Armory Parachute Storage Facility</v>
      </c>
      <c r="C3187" s="132" t="s">
        <v>4987</v>
      </c>
      <c r="D3187" s="132" t="s">
        <v>5093</v>
      </c>
      <c r="E3187" s="132" t="s">
        <v>5094</v>
      </c>
      <c r="F3187" s="132" t="s">
        <v>285</v>
      </c>
      <c r="G3187" s="133">
        <v>117666</v>
      </c>
      <c r="H3187" s="132">
        <v>2010</v>
      </c>
      <c r="I3187" s="134">
        <v>40725</v>
      </c>
      <c r="J3187" s="135"/>
    </row>
    <row r="3188" spans="1:10" ht="16.5" customHeight="1" x14ac:dyDescent="0.25">
      <c r="A3188" s="130" t="s">
        <v>10033</v>
      </c>
      <c r="B3188" s="131" t="str">
        <f t="shared" si="49"/>
        <v>14139 - Camp Williams TASS Administration Building</v>
      </c>
      <c r="C3188" s="132" t="s">
        <v>4987</v>
      </c>
      <c r="D3188" s="132" t="s">
        <v>5095</v>
      </c>
      <c r="E3188" s="132" t="s">
        <v>5053</v>
      </c>
      <c r="F3188" s="132" t="s">
        <v>689</v>
      </c>
      <c r="G3188" s="133">
        <v>107469</v>
      </c>
      <c r="H3188" s="132">
        <v>2009</v>
      </c>
      <c r="I3188" s="134">
        <v>40725</v>
      </c>
      <c r="J3188" s="135"/>
    </row>
    <row r="3189" spans="1:10" ht="16.5" customHeight="1" x14ac:dyDescent="0.25">
      <c r="A3189" s="130" t="s">
        <v>10034</v>
      </c>
      <c r="B3189" s="131" t="str">
        <f t="shared" si="49"/>
        <v>14170 - Camp Williams HRF Controlled Climate Storage Facility</v>
      </c>
      <c r="C3189" s="132" t="s">
        <v>4987</v>
      </c>
      <c r="D3189" s="132" t="s">
        <v>5096</v>
      </c>
      <c r="E3189" s="132" t="s">
        <v>5026</v>
      </c>
      <c r="F3189" s="132" t="s">
        <v>689</v>
      </c>
      <c r="G3189" s="133">
        <v>12000</v>
      </c>
      <c r="H3189" s="132">
        <v>2010</v>
      </c>
      <c r="I3189" s="134">
        <v>40725</v>
      </c>
      <c r="J3189" s="135"/>
    </row>
    <row r="3190" spans="1:10" ht="16.5" customHeight="1" x14ac:dyDescent="0.25">
      <c r="A3190" s="130" t="s">
        <v>10035</v>
      </c>
      <c r="B3190" s="131" t="str">
        <f t="shared" si="49"/>
        <v>16245 - Camp Williams Heat Trainer Building</v>
      </c>
      <c r="C3190" s="132" t="s">
        <v>4987</v>
      </c>
      <c r="D3190" s="132" t="s">
        <v>5097</v>
      </c>
      <c r="E3190" s="132" t="s">
        <v>223</v>
      </c>
      <c r="F3190" s="132" t="s">
        <v>214</v>
      </c>
      <c r="G3190" s="133">
        <v>9000</v>
      </c>
      <c r="H3190" s="132">
        <v>2010</v>
      </c>
      <c r="I3190" s="134">
        <v>40725</v>
      </c>
      <c r="J3190" s="135"/>
    </row>
    <row r="3191" spans="1:10" ht="16.5" customHeight="1" x14ac:dyDescent="0.25">
      <c r="A3191" s="130" t="s">
        <v>10036</v>
      </c>
      <c r="B3191" s="131" t="str">
        <f t="shared" si="49"/>
        <v>17239 - Camp Williams Bachelor Enlisted Quarters Mechanical Building</v>
      </c>
      <c r="C3191" s="132" t="s">
        <v>4987</v>
      </c>
      <c r="D3191" s="132" t="s">
        <v>5098</v>
      </c>
      <c r="E3191" s="132" t="s">
        <v>5099</v>
      </c>
      <c r="F3191" s="135"/>
      <c r="G3191" s="133">
        <v>1550</v>
      </c>
      <c r="H3191" s="132">
        <v>2014</v>
      </c>
      <c r="I3191" s="134">
        <v>41802</v>
      </c>
      <c r="J3191" s="135"/>
    </row>
    <row r="3192" spans="1:10" ht="16.5" customHeight="1" x14ac:dyDescent="0.25">
      <c r="A3192" s="130" t="s">
        <v>10037</v>
      </c>
      <c r="B3192" s="131" t="str">
        <f t="shared" si="49"/>
        <v>17242 - Camp Williams TASS Ph II Barracks</v>
      </c>
      <c r="C3192" s="132" t="s">
        <v>4987</v>
      </c>
      <c r="D3192" s="132" t="s">
        <v>5100</v>
      </c>
      <c r="E3192" s="132" t="s">
        <v>5059</v>
      </c>
      <c r="F3192" s="132" t="s">
        <v>3408</v>
      </c>
      <c r="G3192" s="133">
        <v>52935</v>
      </c>
      <c r="H3192" s="132">
        <v>2014</v>
      </c>
      <c r="I3192" s="134">
        <v>41802</v>
      </c>
      <c r="J3192" s="135"/>
    </row>
    <row r="3193" spans="1:10" ht="16.5" customHeight="1" x14ac:dyDescent="0.25">
      <c r="A3193" s="130" t="s">
        <v>10038</v>
      </c>
      <c r="B3193" s="131" t="str">
        <f t="shared" si="49"/>
        <v>17244 - Camp Williams Sunrise Chapel</v>
      </c>
      <c r="C3193" s="132" t="s">
        <v>4987</v>
      </c>
      <c r="D3193" s="132" t="s">
        <v>5101</v>
      </c>
      <c r="E3193" s="132" t="s">
        <v>5099</v>
      </c>
      <c r="F3193" s="135"/>
      <c r="G3193" s="133">
        <v>9178</v>
      </c>
      <c r="H3193" s="132">
        <v>2015</v>
      </c>
      <c r="I3193" s="134">
        <v>41802</v>
      </c>
      <c r="J3193" s="135"/>
    </row>
    <row r="3194" spans="1:10" ht="16.5" customHeight="1" x14ac:dyDescent="0.25">
      <c r="A3194" s="130" t="s">
        <v>10039</v>
      </c>
      <c r="B3194" s="131" t="str">
        <f t="shared" si="49"/>
        <v>17367 - Camp Williams Joint Language Training Center #7</v>
      </c>
      <c r="C3194" s="132" t="s">
        <v>4987</v>
      </c>
      <c r="D3194" s="132" t="s">
        <v>5102</v>
      </c>
      <c r="E3194" s="132" t="s">
        <v>5103</v>
      </c>
      <c r="F3194" s="132" t="s">
        <v>3408</v>
      </c>
      <c r="G3194" s="133">
        <v>5946</v>
      </c>
      <c r="H3194" s="132">
        <v>2015</v>
      </c>
      <c r="I3194" s="134">
        <v>41850</v>
      </c>
      <c r="J3194" s="135"/>
    </row>
    <row r="3195" spans="1:10" ht="16.5" customHeight="1" x14ac:dyDescent="0.25">
      <c r="A3195" s="130" t="s">
        <v>10040</v>
      </c>
      <c r="B3195" s="131" t="str">
        <f t="shared" si="49"/>
        <v>17676 - Camp Williams Connex Cafe</v>
      </c>
      <c r="C3195" s="132" t="s">
        <v>4987</v>
      </c>
      <c r="D3195" s="132" t="s">
        <v>5104</v>
      </c>
      <c r="E3195" s="132" t="s">
        <v>5090</v>
      </c>
      <c r="F3195" s="132" t="s">
        <v>3408</v>
      </c>
      <c r="G3195" s="133">
        <v>660</v>
      </c>
      <c r="H3195" s="132">
        <v>2015</v>
      </c>
      <c r="I3195" s="134">
        <v>42164</v>
      </c>
      <c r="J3195" s="135"/>
    </row>
    <row r="3196" spans="1:10" ht="16.5" customHeight="1" x14ac:dyDescent="0.25">
      <c r="A3196" s="130" t="s">
        <v>10041</v>
      </c>
      <c r="B3196" s="131" t="str">
        <f t="shared" si="49"/>
        <v>17681 - Mt Pleasant FMS</v>
      </c>
      <c r="C3196" s="132" t="s">
        <v>4987</v>
      </c>
      <c r="D3196" s="132" t="s">
        <v>5105</v>
      </c>
      <c r="E3196" s="132" t="s">
        <v>5003</v>
      </c>
      <c r="F3196" s="132" t="s">
        <v>3190</v>
      </c>
      <c r="G3196" s="133">
        <v>6000</v>
      </c>
      <c r="H3196" s="132">
        <v>2015</v>
      </c>
      <c r="I3196" s="134">
        <v>42152</v>
      </c>
      <c r="J3196" s="135"/>
    </row>
    <row r="3197" spans="1:10" ht="16.5" customHeight="1" x14ac:dyDescent="0.25">
      <c r="A3197" s="130" t="s">
        <v>10042</v>
      </c>
      <c r="B3197" s="131" t="str">
        <f t="shared" si="49"/>
        <v>17682 - Camp Williams QRP Building</v>
      </c>
      <c r="C3197" s="132" t="s">
        <v>4987</v>
      </c>
      <c r="D3197" s="132" t="s">
        <v>5106</v>
      </c>
      <c r="E3197" s="132" t="s">
        <v>5090</v>
      </c>
      <c r="F3197" s="132" t="s">
        <v>3408</v>
      </c>
      <c r="G3197" s="133">
        <v>3200</v>
      </c>
      <c r="H3197" s="132">
        <v>2015</v>
      </c>
      <c r="I3197" s="134">
        <v>42166</v>
      </c>
      <c r="J3197" s="135"/>
    </row>
    <row r="3198" spans="1:10" ht="16.5" customHeight="1" x14ac:dyDescent="0.25">
      <c r="A3198" s="130" t="s">
        <v>10043</v>
      </c>
      <c r="B3198" s="131" t="str">
        <f t="shared" si="49"/>
        <v>17687 - West Jordan Aircraft Storage</v>
      </c>
      <c r="C3198" s="132" t="s">
        <v>4987</v>
      </c>
      <c r="D3198" s="132" t="s">
        <v>5107</v>
      </c>
      <c r="E3198" s="132" t="s">
        <v>4999</v>
      </c>
      <c r="F3198" s="132" t="s">
        <v>301</v>
      </c>
      <c r="G3198" s="133">
        <v>28000</v>
      </c>
      <c r="H3198" s="132">
        <v>2015</v>
      </c>
      <c r="I3198" s="134">
        <v>42166</v>
      </c>
      <c r="J3198" s="135"/>
    </row>
    <row r="3199" spans="1:10" ht="16.5" customHeight="1" x14ac:dyDescent="0.25">
      <c r="A3199" s="130" t="s">
        <v>10044</v>
      </c>
      <c r="B3199" s="131" t="str">
        <f t="shared" si="49"/>
        <v>17890 - Camp Williams Environmental Building</v>
      </c>
      <c r="C3199" s="132" t="s">
        <v>4987</v>
      </c>
      <c r="D3199" s="132" t="s">
        <v>5108</v>
      </c>
      <c r="E3199" s="132" t="s">
        <v>5090</v>
      </c>
      <c r="F3199" s="132" t="s">
        <v>3408</v>
      </c>
      <c r="G3199" s="133">
        <v>1600</v>
      </c>
      <c r="H3199" s="132">
        <v>2007</v>
      </c>
      <c r="I3199" s="134">
        <v>42530</v>
      </c>
      <c r="J3199" s="135"/>
    </row>
    <row r="3200" spans="1:10" ht="16.5" customHeight="1" x14ac:dyDescent="0.25">
      <c r="A3200" s="130" t="s">
        <v>10045</v>
      </c>
      <c r="B3200" s="131" t="str">
        <f t="shared" si="49"/>
        <v>17891 - Camp Williams Battalion Maintenance Facility</v>
      </c>
      <c r="C3200" s="132" t="s">
        <v>4987</v>
      </c>
      <c r="D3200" s="132" t="s">
        <v>5109</v>
      </c>
      <c r="E3200" s="132" t="s">
        <v>5090</v>
      </c>
      <c r="F3200" s="132" t="s">
        <v>3408</v>
      </c>
      <c r="G3200" s="133">
        <v>2000</v>
      </c>
      <c r="H3200" s="132">
        <v>2004</v>
      </c>
      <c r="I3200" s="134">
        <v>42530</v>
      </c>
      <c r="J3200" s="135"/>
    </row>
    <row r="3201" spans="1:10" ht="16.5" customHeight="1" x14ac:dyDescent="0.25">
      <c r="A3201" s="130" t="s">
        <v>10046</v>
      </c>
      <c r="B3201" s="131" t="str">
        <f t="shared" si="49"/>
        <v>17892 - Camp Williams Utes Storage Building 3</v>
      </c>
      <c r="C3201" s="132" t="s">
        <v>4987</v>
      </c>
      <c r="D3201" s="132" t="s">
        <v>5110</v>
      </c>
      <c r="E3201" s="132" t="s">
        <v>5090</v>
      </c>
      <c r="F3201" s="132" t="s">
        <v>3408</v>
      </c>
      <c r="G3201" s="133">
        <v>900</v>
      </c>
      <c r="H3201" s="132">
        <v>1983</v>
      </c>
      <c r="I3201" s="134">
        <v>42530</v>
      </c>
      <c r="J3201" s="135"/>
    </row>
    <row r="3202" spans="1:10" ht="16.5" customHeight="1" x14ac:dyDescent="0.25">
      <c r="A3202" s="130" t="s">
        <v>10047</v>
      </c>
      <c r="B3202" s="131" t="str">
        <f t="shared" si="49"/>
        <v>17893 - St George Armory Complex</v>
      </c>
      <c r="C3202" s="132" t="s">
        <v>4987</v>
      </c>
      <c r="D3202" s="132" t="s">
        <v>5111</v>
      </c>
      <c r="E3202" s="132" t="s">
        <v>5112</v>
      </c>
      <c r="F3202" s="132" t="s">
        <v>144</v>
      </c>
      <c r="G3202" s="133">
        <v>2839</v>
      </c>
      <c r="H3202" s="132">
        <v>2003</v>
      </c>
      <c r="I3202" s="134">
        <v>42530</v>
      </c>
      <c r="J3202" s="135"/>
    </row>
    <row r="3203" spans="1:10" ht="16.5" customHeight="1" x14ac:dyDescent="0.25">
      <c r="A3203" s="130" t="s">
        <v>10048</v>
      </c>
      <c r="B3203" s="131" t="str">
        <f t="shared" si="49"/>
        <v>17894 - West Jordan Armory Storage #7</v>
      </c>
      <c r="C3203" s="132" t="s">
        <v>4987</v>
      </c>
      <c r="D3203" s="132" t="s">
        <v>5113</v>
      </c>
      <c r="E3203" s="132" t="s">
        <v>5039</v>
      </c>
      <c r="F3203" s="132" t="s">
        <v>301</v>
      </c>
      <c r="G3203" s="133">
        <v>4474</v>
      </c>
      <c r="H3203" s="132">
        <v>2004</v>
      </c>
      <c r="I3203" s="134">
        <v>42530</v>
      </c>
      <c r="J3203" s="135"/>
    </row>
    <row r="3204" spans="1:10" ht="16.5" customHeight="1" x14ac:dyDescent="0.25">
      <c r="A3204" s="130" t="s">
        <v>10049</v>
      </c>
      <c r="B3204" s="131" t="str">
        <f t="shared" ref="B3204:B3267" si="50">_xlfn.CONCAT(A3204," - ",D3204)</f>
        <v>17895 - West Jordan Armory Storage #5</v>
      </c>
      <c r="C3204" s="132" t="s">
        <v>4987</v>
      </c>
      <c r="D3204" s="132" t="s">
        <v>5114</v>
      </c>
      <c r="E3204" s="132" t="s">
        <v>5039</v>
      </c>
      <c r="F3204" s="132" t="s">
        <v>301</v>
      </c>
      <c r="G3204" s="133">
        <v>3928</v>
      </c>
      <c r="H3204" s="132">
        <v>1993</v>
      </c>
      <c r="I3204" s="134">
        <v>42530</v>
      </c>
      <c r="J3204" s="135"/>
    </row>
    <row r="3205" spans="1:10" ht="16.5" customHeight="1" x14ac:dyDescent="0.25">
      <c r="A3205" s="130" t="s">
        <v>10050</v>
      </c>
      <c r="B3205" s="131" t="str">
        <f t="shared" si="50"/>
        <v>17896 - Draper CFMO Storage North</v>
      </c>
      <c r="C3205" s="132" t="s">
        <v>4987</v>
      </c>
      <c r="D3205" s="132" t="s">
        <v>5115</v>
      </c>
      <c r="E3205" s="132" t="s">
        <v>5058</v>
      </c>
      <c r="F3205" s="132" t="s">
        <v>214</v>
      </c>
      <c r="G3205" s="133">
        <v>2400</v>
      </c>
      <c r="H3205" s="132">
        <v>2008</v>
      </c>
      <c r="I3205" s="134">
        <v>42530</v>
      </c>
      <c r="J3205" s="135"/>
    </row>
    <row r="3206" spans="1:10" ht="16.5" customHeight="1" x14ac:dyDescent="0.25">
      <c r="A3206" s="130" t="s">
        <v>10051</v>
      </c>
      <c r="B3206" s="131" t="str">
        <f t="shared" si="50"/>
        <v>17897 - Draper CFMO Storage South</v>
      </c>
      <c r="C3206" s="132" t="s">
        <v>4987</v>
      </c>
      <c r="D3206" s="132" t="s">
        <v>5116</v>
      </c>
      <c r="E3206" s="132" t="s">
        <v>5058</v>
      </c>
      <c r="F3206" s="132" t="s">
        <v>214</v>
      </c>
      <c r="G3206" s="133">
        <v>480</v>
      </c>
      <c r="H3206" s="132">
        <v>2008</v>
      </c>
      <c r="I3206" s="134">
        <v>42530</v>
      </c>
      <c r="J3206" s="135"/>
    </row>
    <row r="3207" spans="1:10" ht="16.5" customHeight="1" x14ac:dyDescent="0.25">
      <c r="A3207" s="130" t="s">
        <v>10052</v>
      </c>
      <c r="B3207" s="131" t="str">
        <f t="shared" si="50"/>
        <v>17898 - Manti FMS</v>
      </c>
      <c r="C3207" s="132" t="s">
        <v>4987</v>
      </c>
      <c r="D3207" s="132" t="s">
        <v>5117</v>
      </c>
      <c r="E3207" s="132" t="s">
        <v>5118</v>
      </c>
      <c r="F3207" s="132" t="s">
        <v>310</v>
      </c>
      <c r="G3207" s="133">
        <v>3227</v>
      </c>
      <c r="H3207" s="132">
        <v>1960</v>
      </c>
      <c r="I3207" s="134">
        <v>42530</v>
      </c>
      <c r="J3207" s="135"/>
    </row>
    <row r="3208" spans="1:10" ht="16.5" customHeight="1" x14ac:dyDescent="0.25">
      <c r="A3208" s="130" t="s">
        <v>10053</v>
      </c>
      <c r="B3208" s="131" t="str">
        <f t="shared" si="50"/>
        <v>17908 - Cedar City Armory Storage #1</v>
      </c>
      <c r="C3208" s="132" t="s">
        <v>4987</v>
      </c>
      <c r="D3208" s="132" t="s">
        <v>5119</v>
      </c>
      <c r="E3208" s="132" t="s">
        <v>4997</v>
      </c>
      <c r="F3208" s="132" t="s">
        <v>315</v>
      </c>
      <c r="G3208" s="133">
        <v>124</v>
      </c>
      <c r="H3208" s="132">
        <v>1992</v>
      </c>
      <c r="I3208" s="134">
        <v>42530</v>
      </c>
      <c r="J3208" s="135"/>
    </row>
    <row r="3209" spans="1:10" ht="16.5" customHeight="1" x14ac:dyDescent="0.25">
      <c r="A3209" s="130" t="s">
        <v>10054</v>
      </c>
      <c r="B3209" s="131" t="str">
        <f t="shared" si="50"/>
        <v>17909 - Cedar City Armory Storage #2</v>
      </c>
      <c r="C3209" s="132" t="s">
        <v>4987</v>
      </c>
      <c r="D3209" s="132" t="s">
        <v>5120</v>
      </c>
      <c r="E3209" s="132" t="s">
        <v>4997</v>
      </c>
      <c r="F3209" s="132" t="s">
        <v>315</v>
      </c>
      <c r="G3209" s="133">
        <v>841</v>
      </c>
      <c r="H3209" s="132">
        <v>1988</v>
      </c>
      <c r="I3209" s="134">
        <v>42530</v>
      </c>
      <c r="J3209" s="135"/>
    </row>
    <row r="3210" spans="1:10" ht="16.5" customHeight="1" x14ac:dyDescent="0.25">
      <c r="A3210" s="130" t="s">
        <v>10055</v>
      </c>
      <c r="B3210" s="131" t="str">
        <f t="shared" si="50"/>
        <v>17910 - Cedar City Armory Storage #3</v>
      </c>
      <c r="C3210" s="132" t="s">
        <v>4987</v>
      </c>
      <c r="D3210" s="132" t="s">
        <v>5121</v>
      </c>
      <c r="E3210" s="132" t="s">
        <v>4997</v>
      </c>
      <c r="F3210" s="132" t="s">
        <v>315</v>
      </c>
      <c r="G3210" s="133">
        <v>258</v>
      </c>
      <c r="H3210" s="132">
        <v>1978</v>
      </c>
      <c r="I3210" s="134">
        <v>42530</v>
      </c>
      <c r="J3210" s="135"/>
    </row>
    <row r="3211" spans="1:10" ht="16.5" customHeight="1" x14ac:dyDescent="0.25">
      <c r="A3211" s="130" t="s">
        <v>10056</v>
      </c>
      <c r="B3211" s="131" t="str">
        <f t="shared" si="50"/>
        <v>17911 - Cedar City Armory Storage #4</v>
      </c>
      <c r="C3211" s="132" t="s">
        <v>4987</v>
      </c>
      <c r="D3211" s="132" t="s">
        <v>5122</v>
      </c>
      <c r="E3211" s="132" t="s">
        <v>5123</v>
      </c>
      <c r="F3211" s="132" t="s">
        <v>315</v>
      </c>
      <c r="G3211" s="133">
        <v>1995</v>
      </c>
      <c r="H3211" s="132">
        <v>1988</v>
      </c>
      <c r="I3211" s="134">
        <v>42530</v>
      </c>
      <c r="J3211" s="135"/>
    </row>
    <row r="3212" spans="1:10" ht="16.5" customHeight="1" x14ac:dyDescent="0.25">
      <c r="A3212" s="130" t="s">
        <v>10057</v>
      </c>
      <c r="B3212" s="131" t="str">
        <f t="shared" si="50"/>
        <v>17912 - Cedar City Armory Storage #5</v>
      </c>
      <c r="C3212" s="132" t="s">
        <v>4987</v>
      </c>
      <c r="D3212" s="132" t="s">
        <v>5124</v>
      </c>
      <c r="E3212" s="132" t="s">
        <v>4997</v>
      </c>
      <c r="F3212" s="132" t="s">
        <v>315</v>
      </c>
      <c r="G3212" s="133">
        <v>159</v>
      </c>
      <c r="H3212" s="132">
        <v>1978</v>
      </c>
      <c r="I3212" s="134">
        <v>42530</v>
      </c>
      <c r="J3212" s="135"/>
    </row>
    <row r="3213" spans="1:10" ht="16.5" customHeight="1" x14ac:dyDescent="0.25">
      <c r="A3213" s="130" t="s">
        <v>10058</v>
      </c>
      <c r="B3213" s="131" t="str">
        <f t="shared" si="50"/>
        <v>17919 - Camp Williams Joint Language Training Center Storage Building</v>
      </c>
      <c r="C3213" s="132" t="s">
        <v>4987</v>
      </c>
      <c r="D3213" s="132" t="s">
        <v>5125</v>
      </c>
      <c r="E3213" s="132" t="s">
        <v>5090</v>
      </c>
      <c r="F3213" s="132" t="s">
        <v>3408</v>
      </c>
      <c r="G3213" s="133">
        <v>960</v>
      </c>
      <c r="H3213" s="132">
        <v>2012</v>
      </c>
      <c r="I3213" s="134">
        <v>42535</v>
      </c>
      <c r="J3213" s="135"/>
    </row>
    <row r="3214" spans="1:10" ht="16.5" customHeight="1" x14ac:dyDescent="0.25">
      <c r="A3214" s="130" t="s">
        <v>10059</v>
      </c>
      <c r="B3214" s="131" t="str">
        <f t="shared" si="50"/>
        <v>17920 - Camp Williams Physical Fitness Building</v>
      </c>
      <c r="C3214" s="132" t="s">
        <v>4987</v>
      </c>
      <c r="D3214" s="132" t="s">
        <v>5126</v>
      </c>
      <c r="E3214" s="132" t="s">
        <v>5090</v>
      </c>
      <c r="F3214" s="132" t="s">
        <v>3408</v>
      </c>
      <c r="G3214" s="133">
        <v>7840</v>
      </c>
      <c r="H3214" s="132">
        <v>2013</v>
      </c>
      <c r="I3214" s="134">
        <v>42535</v>
      </c>
      <c r="J3214" s="135"/>
    </row>
    <row r="3215" spans="1:10" ht="16.5" customHeight="1" x14ac:dyDescent="0.25">
      <c r="A3215" s="130" t="s">
        <v>10060</v>
      </c>
      <c r="B3215" s="131" t="str">
        <f t="shared" si="50"/>
        <v>17921 - Camp Williams Building Storage</v>
      </c>
      <c r="C3215" s="132" t="s">
        <v>4987</v>
      </c>
      <c r="D3215" s="132" t="s">
        <v>5127</v>
      </c>
      <c r="E3215" s="132" t="s">
        <v>5090</v>
      </c>
      <c r="F3215" s="132" t="s">
        <v>3408</v>
      </c>
      <c r="G3215" s="133">
        <v>176</v>
      </c>
      <c r="H3215" s="132">
        <v>1991</v>
      </c>
      <c r="I3215" s="134">
        <v>42535</v>
      </c>
      <c r="J3215" s="135"/>
    </row>
    <row r="3216" spans="1:10" ht="16.5" customHeight="1" x14ac:dyDescent="0.25">
      <c r="A3216" s="130" t="s">
        <v>10061</v>
      </c>
      <c r="B3216" s="131" t="str">
        <f t="shared" si="50"/>
        <v>17922 - St George FMS</v>
      </c>
      <c r="C3216" s="132" t="s">
        <v>4987</v>
      </c>
      <c r="D3216" s="132" t="s">
        <v>5128</v>
      </c>
      <c r="E3216" s="132" t="s">
        <v>5112</v>
      </c>
      <c r="F3216" s="132" t="s">
        <v>144</v>
      </c>
      <c r="G3216" s="133">
        <v>5122</v>
      </c>
      <c r="H3216" s="132">
        <v>1994</v>
      </c>
      <c r="I3216" s="134">
        <v>42535</v>
      </c>
      <c r="J3216" s="135"/>
    </row>
    <row r="3217" spans="1:10" ht="16.5" customHeight="1" x14ac:dyDescent="0.25">
      <c r="A3217" s="130" t="s">
        <v>10062</v>
      </c>
      <c r="B3217" s="131" t="str">
        <f t="shared" si="50"/>
        <v>17923 - St George Cold Storage #2</v>
      </c>
      <c r="C3217" s="132" t="s">
        <v>4987</v>
      </c>
      <c r="D3217" s="132" t="s">
        <v>5129</v>
      </c>
      <c r="E3217" s="132" t="s">
        <v>5112</v>
      </c>
      <c r="F3217" s="132" t="s">
        <v>144</v>
      </c>
      <c r="G3217" s="133">
        <v>320</v>
      </c>
      <c r="H3217" s="132">
        <v>1994</v>
      </c>
      <c r="I3217" s="134">
        <v>42535</v>
      </c>
      <c r="J3217" s="135"/>
    </row>
    <row r="3218" spans="1:10" ht="16.5" customHeight="1" x14ac:dyDescent="0.25">
      <c r="A3218" s="130" t="s">
        <v>10063</v>
      </c>
      <c r="B3218" s="131" t="str">
        <f t="shared" si="50"/>
        <v>17924 - St George Cold Storage #3</v>
      </c>
      <c r="C3218" s="132" t="s">
        <v>4987</v>
      </c>
      <c r="D3218" s="132" t="s">
        <v>5130</v>
      </c>
      <c r="E3218" s="132" t="s">
        <v>5112</v>
      </c>
      <c r="F3218" s="132" t="s">
        <v>144</v>
      </c>
      <c r="G3218" s="133">
        <v>324</v>
      </c>
      <c r="H3218" s="132">
        <v>1994</v>
      </c>
      <c r="I3218" s="134">
        <v>42535</v>
      </c>
      <c r="J3218" s="135"/>
    </row>
    <row r="3219" spans="1:10" ht="16.5" customHeight="1" x14ac:dyDescent="0.25">
      <c r="A3219" s="130" t="s">
        <v>10064</v>
      </c>
      <c r="B3219" s="131" t="str">
        <f t="shared" si="50"/>
        <v>17925 - St George Cold Storage #4</v>
      </c>
      <c r="C3219" s="132" t="s">
        <v>4987</v>
      </c>
      <c r="D3219" s="132" t="s">
        <v>5131</v>
      </c>
      <c r="E3219" s="132" t="s">
        <v>5112</v>
      </c>
      <c r="F3219" s="132" t="s">
        <v>144</v>
      </c>
      <c r="G3219" s="133">
        <v>550</v>
      </c>
      <c r="H3219" s="132">
        <v>1994</v>
      </c>
      <c r="I3219" s="134">
        <v>42535</v>
      </c>
      <c r="J3219" s="135"/>
    </row>
    <row r="3220" spans="1:10" ht="16.5" customHeight="1" x14ac:dyDescent="0.25">
      <c r="A3220" s="130" t="s">
        <v>10065</v>
      </c>
      <c r="B3220" s="131" t="str">
        <f t="shared" si="50"/>
        <v>17926 - Lehi Storage Building</v>
      </c>
      <c r="C3220" s="132" t="s">
        <v>4987</v>
      </c>
      <c r="D3220" s="132" t="s">
        <v>5132</v>
      </c>
      <c r="E3220" s="132" t="s">
        <v>5133</v>
      </c>
      <c r="F3220" s="132" t="s">
        <v>1022</v>
      </c>
      <c r="G3220" s="133">
        <v>1200</v>
      </c>
      <c r="H3220" s="132">
        <v>2006</v>
      </c>
      <c r="I3220" s="134">
        <v>42535</v>
      </c>
      <c r="J3220" s="135"/>
    </row>
    <row r="3221" spans="1:10" ht="16.5" customHeight="1" x14ac:dyDescent="0.25">
      <c r="A3221" s="130" t="s">
        <v>10066</v>
      </c>
      <c r="B3221" s="131" t="str">
        <f t="shared" si="50"/>
        <v>17927 - Brigham City Vehicle Storage</v>
      </c>
      <c r="C3221" s="132" t="s">
        <v>4987</v>
      </c>
      <c r="D3221" s="132" t="s">
        <v>5134</v>
      </c>
      <c r="E3221" s="132" t="s">
        <v>5135</v>
      </c>
      <c r="F3221" s="132" t="s">
        <v>576</v>
      </c>
      <c r="G3221" s="133">
        <v>2950</v>
      </c>
      <c r="H3221" s="132">
        <v>2014</v>
      </c>
      <c r="I3221" s="134">
        <v>42535</v>
      </c>
      <c r="J3221" s="135"/>
    </row>
    <row r="3222" spans="1:10" ht="16.5" customHeight="1" x14ac:dyDescent="0.25">
      <c r="A3222" s="130" t="s">
        <v>10067</v>
      </c>
      <c r="B3222" s="131" t="str">
        <f t="shared" si="50"/>
        <v>17928 - Brigham City Storage Building</v>
      </c>
      <c r="C3222" s="132" t="s">
        <v>4987</v>
      </c>
      <c r="D3222" s="132" t="s">
        <v>5136</v>
      </c>
      <c r="E3222" s="132" t="s">
        <v>5135</v>
      </c>
      <c r="F3222" s="132" t="s">
        <v>576</v>
      </c>
      <c r="G3222" s="133">
        <v>1998</v>
      </c>
      <c r="H3222" s="132">
        <v>1998</v>
      </c>
      <c r="I3222" s="134">
        <v>42535</v>
      </c>
      <c r="J3222" s="135"/>
    </row>
    <row r="3223" spans="1:10" ht="16.5" customHeight="1" x14ac:dyDescent="0.25">
      <c r="A3223" s="130" t="s">
        <v>10068</v>
      </c>
      <c r="B3223" s="131" t="str">
        <f t="shared" si="50"/>
        <v>17929 - Ogden Storage Building #2</v>
      </c>
      <c r="C3223" s="132" t="s">
        <v>4987</v>
      </c>
      <c r="D3223" s="132" t="s">
        <v>5137</v>
      </c>
      <c r="E3223" s="132" t="s">
        <v>5084</v>
      </c>
      <c r="F3223" s="132" t="s">
        <v>285</v>
      </c>
      <c r="G3223" s="133">
        <v>1380</v>
      </c>
      <c r="H3223" s="132">
        <v>1988</v>
      </c>
      <c r="I3223" s="134">
        <v>42535</v>
      </c>
      <c r="J3223" s="135"/>
    </row>
    <row r="3224" spans="1:10" ht="16.5" customHeight="1" x14ac:dyDescent="0.25">
      <c r="A3224" s="130" t="s">
        <v>10069</v>
      </c>
      <c r="B3224" s="131" t="str">
        <f t="shared" si="50"/>
        <v>17930 - Ogden Storage Building #1</v>
      </c>
      <c r="C3224" s="132" t="s">
        <v>4987</v>
      </c>
      <c r="D3224" s="132" t="s">
        <v>5138</v>
      </c>
      <c r="E3224" s="132" t="s">
        <v>5084</v>
      </c>
      <c r="F3224" s="132" t="s">
        <v>285</v>
      </c>
      <c r="G3224" s="133">
        <v>1380</v>
      </c>
      <c r="H3224" s="132">
        <v>2016</v>
      </c>
      <c r="I3224" s="134">
        <v>42535</v>
      </c>
      <c r="J3224" s="135"/>
    </row>
    <row r="3225" spans="1:10" ht="16.5" customHeight="1" x14ac:dyDescent="0.25">
      <c r="A3225" s="130" t="s">
        <v>10070</v>
      </c>
      <c r="B3225" s="131" t="str">
        <f t="shared" si="50"/>
        <v>17931 - Ogden Storage Building #3</v>
      </c>
      <c r="C3225" s="132" t="s">
        <v>4987</v>
      </c>
      <c r="D3225" s="132" t="s">
        <v>5139</v>
      </c>
      <c r="E3225" s="132" t="s">
        <v>5084</v>
      </c>
      <c r="F3225" s="132" t="s">
        <v>285</v>
      </c>
      <c r="G3225" s="133">
        <v>249</v>
      </c>
      <c r="H3225" s="132">
        <v>1959</v>
      </c>
      <c r="I3225" s="134">
        <v>42535</v>
      </c>
      <c r="J3225" s="135"/>
    </row>
    <row r="3226" spans="1:10" ht="16.5" customHeight="1" x14ac:dyDescent="0.25">
      <c r="A3226" s="130" t="s">
        <v>10071</v>
      </c>
      <c r="B3226" s="131" t="str">
        <f t="shared" si="50"/>
        <v>17932 - Ogden Storage Building #4</v>
      </c>
      <c r="C3226" s="132" t="s">
        <v>4987</v>
      </c>
      <c r="D3226" s="132" t="s">
        <v>5140</v>
      </c>
      <c r="E3226" s="132" t="s">
        <v>5084</v>
      </c>
      <c r="F3226" s="132" t="s">
        <v>285</v>
      </c>
      <c r="G3226" s="133">
        <v>240</v>
      </c>
      <c r="H3226" s="132">
        <v>1988</v>
      </c>
      <c r="I3226" s="134">
        <v>42535</v>
      </c>
      <c r="J3226" s="135"/>
    </row>
    <row r="3227" spans="1:10" ht="16.5" customHeight="1" x14ac:dyDescent="0.25">
      <c r="A3227" s="130" t="s">
        <v>10072</v>
      </c>
      <c r="B3227" s="131" t="str">
        <f t="shared" si="50"/>
        <v>17933 - American Fork Storage Building #1</v>
      </c>
      <c r="C3227" s="132" t="s">
        <v>4987</v>
      </c>
      <c r="D3227" s="132" t="s">
        <v>5141</v>
      </c>
      <c r="E3227" s="132" t="s">
        <v>5011</v>
      </c>
      <c r="F3227" s="132" t="s">
        <v>349</v>
      </c>
      <c r="G3227" s="133">
        <v>2679</v>
      </c>
      <c r="H3227" s="132">
        <v>1992</v>
      </c>
      <c r="I3227" s="134">
        <v>42535</v>
      </c>
      <c r="J3227" s="135"/>
    </row>
    <row r="3228" spans="1:10" ht="16.5" customHeight="1" x14ac:dyDescent="0.25">
      <c r="A3228" s="130" t="s">
        <v>10073</v>
      </c>
      <c r="B3228" s="131" t="str">
        <f t="shared" si="50"/>
        <v>17934 - American Fork Storage Building #2</v>
      </c>
      <c r="C3228" s="132" t="s">
        <v>4987</v>
      </c>
      <c r="D3228" s="132" t="s">
        <v>5142</v>
      </c>
      <c r="E3228" s="132" t="s">
        <v>5011</v>
      </c>
      <c r="F3228" s="132" t="s">
        <v>349</v>
      </c>
      <c r="G3228" s="133">
        <v>625</v>
      </c>
      <c r="H3228" s="132">
        <v>1995</v>
      </c>
      <c r="I3228" s="134">
        <v>42535</v>
      </c>
      <c r="J3228" s="135"/>
    </row>
    <row r="3229" spans="1:10" ht="16.5" customHeight="1" x14ac:dyDescent="0.25">
      <c r="A3229" s="130" t="s">
        <v>10074</v>
      </c>
      <c r="B3229" s="131" t="str">
        <f t="shared" si="50"/>
        <v>17935 - American Fork Storage Building #3</v>
      </c>
      <c r="C3229" s="132" t="s">
        <v>4987</v>
      </c>
      <c r="D3229" s="132" t="s">
        <v>5143</v>
      </c>
      <c r="E3229" s="132" t="s">
        <v>5011</v>
      </c>
      <c r="F3229" s="132" t="s">
        <v>349</v>
      </c>
      <c r="G3229" s="133">
        <v>256</v>
      </c>
      <c r="H3229" s="132">
        <v>1992</v>
      </c>
      <c r="I3229" s="134">
        <v>42535</v>
      </c>
      <c r="J3229" s="135"/>
    </row>
    <row r="3230" spans="1:10" ht="16.5" customHeight="1" x14ac:dyDescent="0.25">
      <c r="A3230" s="130" t="s">
        <v>10075</v>
      </c>
      <c r="B3230" s="131" t="str">
        <f t="shared" si="50"/>
        <v>17936 - American Fork Storage Building #4</v>
      </c>
      <c r="C3230" s="132" t="s">
        <v>4987</v>
      </c>
      <c r="D3230" s="132" t="s">
        <v>5144</v>
      </c>
      <c r="E3230" s="132" t="s">
        <v>5011</v>
      </c>
      <c r="F3230" s="132" t="s">
        <v>349</v>
      </c>
      <c r="G3230" s="133">
        <v>2400</v>
      </c>
      <c r="H3230" s="132">
        <v>2013</v>
      </c>
      <c r="I3230" s="134">
        <v>42535</v>
      </c>
      <c r="J3230" s="135"/>
    </row>
    <row r="3231" spans="1:10" ht="16.5" customHeight="1" x14ac:dyDescent="0.25">
      <c r="A3231" s="130" t="s">
        <v>10076</v>
      </c>
      <c r="B3231" s="131" t="str">
        <f t="shared" si="50"/>
        <v>17937 - American Fork Storage Building #5</v>
      </c>
      <c r="C3231" s="132" t="s">
        <v>4987</v>
      </c>
      <c r="D3231" s="132" t="s">
        <v>5145</v>
      </c>
      <c r="E3231" s="132" t="s">
        <v>5011</v>
      </c>
      <c r="F3231" s="132" t="s">
        <v>349</v>
      </c>
      <c r="G3231" s="133">
        <v>600</v>
      </c>
      <c r="H3231" s="132">
        <v>2013</v>
      </c>
      <c r="I3231" s="134">
        <v>42535</v>
      </c>
      <c r="J3231" s="135"/>
    </row>
    <row r="3232" spans="1:10" ht="16.5" customHeight="1" x14ac:dyDescent="0.25">
      <c r="A3232" s="130" t="s">
        <v>10077</v>
      </c>
      <c r="B3232" s="131" t="str">
        <f t="shared" si="50"/>
        <v>17938 - Spanish Fork Storage Building #1</v>
      </c>
      <c r="C3232" s="132" t="s">
        <v>4987</v>
      </c>
      <c r="D3232" s="132" t="s">
        <v>5146</v>
      </c>
      <c r="E3232" s="132" t="s">
        <v>5147</v>
      </c>
      <c r="F3232" s="132" t="s">
        <v>357</v>
      </c>
      <c r="G3232" s="133">
        <v>274</v>
      </c>
      <c r="H3232" s="132">
        <v>1993</v>
      </c>
      <c r="I3232" s="134">
        <v>42535</v>
      </c>
      <c r="J3232" s="135"/>
    </row>
    <row r="3233" spans="1:10" ht="16.5" customHeight="1" x14ac:dyDescent="0.25">
      <c r="A3233" s="130" t="s">
        <v>10078</v>
      </c>
      <c r="B3233" s="131" t="str">
        <f t="shared" si="50"/>
        <v>17939 - Spanish Fork Storage Building #2</v>
      </c>
      <c r="C3233" s="132" t="s">
        <v>4987</v>
      </c>
      <c r="D3233" s="132" t="s">
        <v>5148</v>
      </c>
      <c r="E3233" s="132" t="s">
        <v>5147</v>
      </c>
      <c r="F3233" s="132" t="s">
        <v>357</v>
      </c>
      <c r="G3233" s="133">
        <v>240</v>
      </c>
      <c r="H3233" s="132">
        <v>1993</v>
      </c>
      <c r="I3233" s="134">
        <v>42535</v>
      </c>
      <c r="J3233" s="135"/>
    </row>
    <row r="3234" spans="1:10" ht="16.5" customHeight="1" x14ac:dyDescent="0.25">
      <c r="A3234" s="130" t="s">
        <v>10079</v>
      </c>
      <c r="B3234" s="131" t="str">
        <f t="shared" si="50"/>
        <v>17940 - Spanish Fork Wash Building</v>
      </c>
      <c r="C3234" s="132" t="s">
        <v>4987</v>
      </c>
      <c r="D3234" s="132" t="s">
        <v>5149</v>
      </c>
      <c r="E3234" s="132" t="s">
        <v>5147</v>
      </c>
      <c r="F3234" s="132" t="s">
        <v>357</v>
      </c>
      <c r="G3234" s="133">
        <v>992</v>
      </c>
      <c r="H3234" s="132">
        <v>1993</v>
      </c>
      <c r="I3234" s="134">
        <v>42535</v>
      </c>
      <c r="J3234" s="135"/>
    </row>
    <row r="3235" spans="1:10" ht="16.5" customHeight="1" x14ac:dyDescent="0.25">
      <c r="A3235" s="130" t="s">
        <v>10080</v>
      </c>
      <c r="B3235" s="131" t="str">
        <f t="shared" si="50"/>
        <v>17941 - Spanish Fork Storage Building #3</v>
      </c>
      <c r="C3235" s="132" t="s">
        <v>4987</v>
      </c>
      <c r="D3235" s="132" t="s">
        <v>5150</v>
      </c>
      <c r="E3235" s="132" t="s">
        <v>5147</v>
      </c>
      <c r="F3235" s="132" t="s">
        <v>357</v>
      </c>
      <c r="G3235" s="133">
        <v>4292</v>
      </c>
      <c r="H3235" s="132">
        <v>1996</v>
      </c>
      <c r="I3235" s="134">
        <v>42535</v>
      </c>
      <c r="J3235" s="135"/>
    </row>
    <row r="3236" spans="1:10" ht="16.5" customHeight="1" x14ac:dyDescent="0.25">
      <c r="A3236" s="130" t="s">
        <v>10081</v>
      </c>
      <c r="B3236" s="131" t="str">
        <f t="shared" si="50"/>
        <v>17942 - Spanish Fork Storage Building #4</v>
      </c>
      <c r="C3236" s="132" t="s">
        <v>4987</v>
      </c>
      <c r="D3236" s="132" t="s">
        <v>5151</v>
      </c>
      <c r="E3236" s="132" t="s">
        <v>5147</v>
      </c>
      <c r="F3236" s="132" t="s">
        <v>357</v>
      </c>
      <c r="G3236" s="133">
        <v>4289</v>
      </c>
      <c r="H3236" s="132">
        <v>1996</v>
      </c>
      <c r="I3236" s="134">
        <v>42535</v>
      </c>
      <c r="J3236" s="135"/>
    </row>
    <row r="3237" spans="1:10" ht="16.5" customHeight="1" x14ac:dyDescent="0.25">
      <c r="A3237" s="130" t="s">
        <v>10082</v>
      </c>
      <c r="B3237" s="131" t="str">
        <f t="shared" si="50"/>
        <v>17943 - Spanish Fork Storage Building #5</v>
      </c>
      <c r="C3237" s="132" t="s">
        <v>4987</v>
      </c>
      <c r="D3237" s="132" t="s">
        <v>5152</v>
      </c>
      <c r="E3237" s="132" t="s">
        <v>5147</v>
      </c>
      <c r="F3237" s="132" t="s">
        <v>357</v>
      </c>
      <c r="G3237" s="133">
        <v>3840</v>
      </c>
      <c r="H3237" s="132">
        <v>2012</v>
      </c>
      <c r="I3237" s="134">
        <v>42535</v>
      </c>
      <c r="J3237" s="135"/>
    </row>
    <row r="3238" spans="1:10" ht="16.5" customHeight="1" x14ac:dyDescent="0.25">
      <c r="A3238" s="130" t="s">
        <v>10083</v>
      </c>
      <c r="B3238" s="131" t="str">
        <f t="shared" si="50"/>
        <v>17944 - Spanish Fork Storage Building #6</v>
      </c>
      <c r="C3238" s="132" t="s">
        <v>4987</v>
      </c>
      <c r="D3238" s="132" t="s">
        <v>5153</v>
      </c>
      <c r="E3238" s="132" t="s">
        <v>5147</v>
      </c>
      <c r="F3238" s="132" t="s">
        <v>357</v>
      </c>
      <c r="G3238" s="133">
        <v>1236</v>
      </c>
      <c r="H3238" s="132">
        <v>2003</v>
      </c>
      <c r="I3238" s="134">
        <v>42535</v>
      </c>
      <c r="J3238" s="135"/>
    </row>
    <row r="3239" spans="1:10" ht="16.5" customHeight="1" x14ac:dyDescent="0.25">
      <c r="A3239" s="130" t="s">
        <v>10084</v>
      </c>
      <c r="B3239" s="131" t="str">
        <f t="shared" si="50"/>
        <v>17945 - Mt Pleasant Vehicle Storage Building</v>
      </c>
      <c r="C3239" s="132" t="s">
        <v>4987</v>
      </c>
      <c r="D3239" s="132" t="s">
        <v>5154</v>
      </c>
      <c r="E3239" s="132" t="s">
        <v>5003</v>
      </c>
      <c r="F3239" s="132" t="s">
        <v>3190</v>
      </c>
      <c r="G3239" s="133">
        <v>5103</v>
      </c>
      <c r="H3239" s="132">
        <v>1982</v>
      </c>
      <c r="I3239" s="134">
        <v>42535</v>
      </c>
      <c r="J3239" s="135"/>
    </row>
    <row r="3240" spans="1:10" ht="16.5" customHeight="1" x14ac:dyDescent="0.25">
      <c r="A3240" s="130" t="s">
        <v>10085</v>
      </c>
      <c r="B3240" s="131" t="str">
        <f t="shared" si="50"/>
        <v>17946 - Mt Pleasant Storage Building #1</v>
      </c>
      <c r="C3240" s="132" t="s">
        <v>4987</v>
      </c>
      <c r="D3240" s="132" t="s">
        <v>5155</v>
      </c>
      <c r="E3240" s="132" t="s">
        <v>5003</v>
      </c>
      <c r="F3240" s="132" t="s">
        <v>3190</v>
      </c>
      <c r="G3240" s="133">
        <v>3000</v>
      </c>
      <c r="H3240" s="132">
        <v>1988</v>
      </c>
      <c r="I3240" s="134">
        <v>42535</v>
      </c>
      <c r="J3240" s="135"/>
    </row>
    <row r="3241" spans="1:10" ht="16.5" customHeight="1" x14ac:dyDescent="0.25">
      <c r="A3241" s="130" t="s">
        <v>10086</v>
      </c>
      <c r="B3241" s="131" t="str">
        <f t="shared" si="50"/>
        <v>17947 - Mt Pleasant Storage Building #2</v>
      </c>
      <c r="C3241" s="132" t="s">
        <v>4987</v>
      </c>
      <c r="D3241" s="132" t="s">
        <v>5156</v>
      </c>
      <c r="E3241" s="132" t="s">
        <v>5003</v>
      </c>
      <c r="F3241" s="132" t="s">
        <v>3190</v>
      </c>
      <c r="G3241" s="133">
        <v>103</v>
      </c>
      <c r="H3241" s="132">
        <v>1982</v>
      </c>
      <c r="I3241" s="134">
        <v>42535</v>
      </c>
      <c r="J3241" s="135"/>
    </row>
    <row r="3242" spans="1:10" ht="16.5" customHeight="1" x14ac:dyDescent="0.25">
      <c r="A3242" s="130" t="s">
        <v>10087</v>
      </c>
      <c r="B3242" s="131" t="str">
        <f t="shared" si="50"/>
        <v>17948 - Price Storage Building</v>
      </c>
      <c r="C3242" s="132" t="s">
        <v>4987</v>
      </c>
      <c r="D3242" s="132" t="s">
        <v>5157</v>
      </c>
      <c r="E3242" s="132" t="s">
        <v>4995</v>
      </c>
      <c r="F3242" s="132" t="s">
        <v>374</v>
      </c>
      <c r="G3242" s="133">
        <v>249</v>
      </c>
      <c r="H3242" s="132">
        <v>1992</v>
      </c>
      <c r="I3242" s="134">
        <v>42535</v>
      </c>
      <c r="J3242" s="135"/>
    </row>
    <row r="3243" spans="1:10" ht="16.5" customHeight="1" x14ac:dyDescent="0.25">
      <c r="A3243" s="130" t="s">
        <v>10088</v>
      </c>
      <c r="B3243" s="131" t="str">
        <f t="shared" si="50"/>
        <v>17949 - Richfield Storage Building #1</v>
      </c>
      <c r="C3243" s="132" t="s">
        <v>4987</v>
      </c>
      <c r="D3243" s="132" t="s">
        <v>5158</v>
      </c>
      <c r="E3243" s="132" t="s">
        <v>5088</v>
      </c>
      <c r="F3243" s="132" t="s">
        <v>373</v>
      </c>
      <c r="G3243" s="133">
        <v>2976</v>
      </c>
      <c r="H3243" s="132">
        <v>1988</v>
      </c>
      <c r="I3243" s="134">
        <v>42535</v>
      </c>
      <c r="J3243" s="135"/>
    </row>
    <row r="3244" spans="1:10" ht="16.5" customHeight="1" x14ac:dyDescent="0.25">
      <c r="A3244" s="130" t="s">
        <v>10089</v>
      </c>
      <c r="B3244" s="131" t="str">
        <f t="shared" si="50"/>
        <v>17950 - Richfield Strorage Building #2</v>
      </c>
      <c r="C3244" s="132" t="s">
        <v>4987</v>
      </c>
      <c r="D3244" s="132" t="s">
        <v>5159</v>
      </c>
      <c r="E3244" s="132" t="s">
        <v>5088</v>
      </c>
      <c r="F3244" s="132" t="s">
        <v>373</v>
      </c>
      <c r="G3244" s="133">
        <v>520</v>
      </c>
      <c r="H3244" s="132">
        <v>1974</v>
      </c>
      <c r="I3244" s="134">
        <v>42535</v>
      </c>
      <c r="J3244" s="135"/>
    </row>
    <row r="3245" spans="1:10" ht="16.5" customHeight="1" x14ac:dyDescent="0.25">
      <c r="A3245" s="130" t="s">
        <v>10090</v>
      </c>
      <c r="B3245" s="131" t="str">
        <f t="shared" si="50"/>
        <v>17951 - Richfield Storage Building #3</v>
      </c>
      <c r="C3245" s="132" t="s">
        <v>4987</v>
      </c>
      <c r="D3245" s="132" t="s">
        <v>5160</v>
      </c>
      <c r="E3245" s="132" t="s">
        <v>5088</v>
      </c>
      <c r="F3245" s="132" t="s">
        <v>373</v>
      </c>
      <c r="G3245" s="133">
        <v>1680</v>
      </c>
      <c r="H3245" s="132">
        <v>1992</v>
      </c>
      <c r="I3245" s="134">
        <v>42535</v>
      </c>
      <c r="J3245" s="135"/>
    </row>
    <row r="3246" spans="1:10" ht="16.5" customHeight="1" x14ac:dyDescent="0.25">
      <c r="A3246" s="130" t="s">
        <v>10091</v>
      </c>
      <c r="B3246" s="131" t="str">
        <f t="shared" si="50"/>
        <v>17952 - Richfield Storage Building #4</v>
      </c>
      <c r="C3246" s="132" t="s">
        <v>4987</v>
      </c>
      <c r="D3246" s="132" t="s">
        <v>5161</v>
      </c>
      <c r="E3246" s="132" t="s">
        <v>5088</v>
      </c>
      <c r="F3246" s="132" t="s">
        <v>373</v>
      </c>
      <c r="G3246" s="133">
        <v>288</v>
      </c>
      <c r="H3246" s="132">
        <v>1973</v>
      </c>
      <c r="I3246" s="134">
        <v>42535</v>
      </c>
      <c r="J3246" s="135"/>
    </row>
    <row r="3247" spans="1:10" ht="16.5" customHeight="1" x14ac:dyDescent="0.25">
      <c r="A3247" s="130" t="s">
        <v>10092</v>
      </c>
      <c r="B3247" s="131" t="str">
        <f t="shared" si="50"/>
        <v>17953 - Richfield Storage Building #5</v>
      </c>
      <c r="C3247" s="132" t="s">
        <v>4987</v>
      </c>
      <c r="D3247" s="132" t="s">
        <v>5162</v>
      </c>
      <c r="E3247" s="132" t="s">
        <v>5088</v>
      </c>
      <c r="F3247" s="132" t="s">
        <v>373</v>
      </c>
      <c r="G3247" s="133">
        <v>288</v>
      </c>
      <c r="H3247" s="132">
        <v>2001</v>
      </c>
      <c r="I3247" s="134">
        <v>42535</v>
      </c>
      <c r="J3247" s="135"/>
    </row>
    <row r="3248" spans="1:10" ht="16.5" customHeight="1" x14ac:dyDescent="0.25">
      <c r="A3248" s="130" t="s">
        <v>10093</v>
      </c>
      <c r="B3248" s="131" t="str">
        <f t="shared" si="50"/>
        <v>17954 - Beaver Storage Building #1</v>
      </c>
      <c r="C3248" s="132" t="s">
        <v>4987</v>
      </c>
      <c r="D3248" s="132" t="s">
        <v>5163</v>
      </c>
      <c r="E3248" s="132" t="s">
        <v>4989</v>
      </c>
      <c r="F3248" s="132" t="s">
        <v>3218</v>
      </c>
      <c r="G3248" s="133">
        <v>1229</v>
      </c>
      <c r="H3248" s="132">
        <v>1988</v>
      </c>
      <c r="I3248" s="134">
        <v>42535</v>
      </c>
      <c r="J3248" s="135"/>
    </row>
    <row r="3249" spans="1:10" ht="16.5" customHeight="1" x14ac:dyDescent="0.25">
      <c r="A3249" s="130" t="s">
        <v>10094</v>
      </c>
      <c r="B3249" s="131" t="str">
        <f t="shared" si="50"/>
        <v>17955 - Beaver Storage Building #2</v>
      </c>
      <c r="C3249" s="132" t="s">
        <v>4987</v>
      </c>
      <c r="D3249" s="132" t="s">
        <v>5164</v>
      </c>
      <c r="E3249" s="132" t="s">
        <v>4989</v>
      </c>
      <c r="F3249" s="132" t="s">
        <v>3218</v>
      </c>
      <c r="G3249" s="133">
        <v>268</v>
      </c>
      <c r="H3249" s="132">
        <v>1963</v>
      </c>
      <c r="I3249" s="134">
        <v>42535</v>
      </c>
      <c r="J3249" s="135"/>
    </row>
    <row r="3250" spans="1:10" ht="16.5" customHeight="1" x14ac:dyDescent="0.25">
      <c r="A3250" s="130" t="s">
        <v>10095</v>
      </c>
      <c r="B3250" s="131" t="str">
        <f t="shared" si="50"/>
        <v>17956 - Beaver Storage Building #3</v>
      </c>
      <c r="C3250" s="132" t="s">
        <v>4987</v>
      </c>
      <c r="D3250" s="132" t="s">
        <v>5165</v>
      </c>
      <c r="E3250" s="132" t="s">
        <v>4989</v>
      </c>
      <c r="F3250" s="132" t="s">
        <v>3218</v>
      </c>
      <c r="G3250" s="133">
        <v>269</v>
      </c>
      <c r="H3250" s="132">
        <v>1992</v>
      </c>
      <c r="I3250" s="134">
        <v>42535</v>
      </c>
      <c r="J3250" s="135"/>
    </row>
    <row r="3251" spans="1:10" ht="16.5" customHeight="1" x14ac:dyDescent="0.25">
      <c r="A3251" s="130" t="s">
        <v>10096</v>
      </c>
      <c r="B3251" s="131" t="str">
        <f t="shared" si="50"/>
        <v>18457 - West Jordan Parking Cover</v>
      </c>
      <c r="C3251" s="132" t="s">
        <v>4987</v>
      </c>
      <c r="D3251" s="132" t="s">
        <v>5166</v>
      </c>
      <c r="E3251" s="132" t="s">
        <v>4999</v>
      </c>
      <c r="F3251" s="132" t="s">
        <v>301</v>
      </c>
      <c r="G3251" s="133">
        <v>8000</v>
      </c>
      <c r="H3251" s="132">
        <v>2017</v>
      </c>
      <c r="I3251" s="134">
        <v>43258</v>
      </c>
      <c r="J3251" s="135"/>
    </row>
    <row r="3252" spans="1:10" ht="16.5" customHeight="1" x14ac:dyDescent="0.25">
      <c r="A3252" s="130" t="s">
        <v>10097</v>
      </c>
      <c r="B3252" s="131" t="str">
        <f t="shared" si="50"/>
        <v>18458 - West Jordan Simulator Cover</v>
      </c>
      <c r="C3252" s="132" t="s">
        <v>4987</v>
      </c>
      <c r="D3252" s="132" t="s">
        <v>5167</v>
      </c>
      <c r="E3252" s="132" t="s">
        <v>5039</v>
      </c>
      <c r="F3252" s="132" t="s">
        <v>301</v>
      </c>
      <c r="G3252" s="133">
        <v>4940</v>
      </c>
      <c r="H3252" s="132">
        <v>2017</v>
      </c>
      <c r="I3252" s="134">
        <v>43258</v>
      </c>
      <c r="J3252" s="135"/>
    </row>
    <row r="3253" spans="1:10" ht="16.5" customHeight="1" x14ac:dyDescent="0.25">
      <c r="A3253" s="130" t="s">
        <v>10098</v>
      </c>
      <c r="B3253" s="131" t="str">
        <f t="shared" si="50"/>
        <v>18459 - Camp Williams Bldg 9000 Solar Canopy</v>
      </c>
      <c r="C3253" s="132" t="s">
        <v>4987</v>
      </c>
      <c r="D3253" s="132" t="s">
        <v>5168</v>
      </c>
      <c r="E3253" s="132" t="s">
        <v>5028</v>
      </c>
      <c r="F3253" s="132" t="s">
        <v>3408</v>
      </c>
      <c r="G3253" s="133">
        <v>6720</v>
      </c>
      <c r="H3253" s="132">
        <v>2018</v>
      </c>
      <c r="I3253" s="134">
        <v>43258</v>
      </c>
      <c r="J3253" s="135"/>
    </row>
    <row r="3254" spans="1:10" ht="16.5" customHeight="1" x14ac:dyDescent="0.25">
      <c r="A3254" s="130" t="s">
        <v>10099</v>
      </c>
      <c r="B3254" s="131" t="str">
        <f t="shared" si="50"/>
        <v>18460 - West Jordan Armory Storage #9</v>
      </c>
      <c r="C3254" s="132" t="s">
        <v>4987</v>
      </c>
      <c r="D3254" s="132" t="s">
        <v>5169</v>
      </c>
      <c r="E3254" s="132" t="s">
        <v>5039</v>
      </c>
      <c r="F3254" s="132" t="s">
        <v>301</v>
      </c>
      <c r="G3254" s="133">
        <v>456</v>
      </c>
      <c r="H3254" s="132">
        <v>2017</v>
      </c>
      <c r="I3254" s="134">
        <v>43258</v>
      </c>
      <c r="J3254" s="135"/>
    </row>
    <row r="3255" spans="1:10" ht="16.5" customHeight="1" x14ac:dyDescent="0.25">
      <c r="A3255" s="130" t="s">
        <v>10100</v>
      </c>
      <c r="B3255" s="131" t="str">
        <f t="shared" si="50"/>
        <v>18461 - West Jordan Aviation Parking Cover</v>
      </c>
      <c r="C3255" s="132" t="s">
        <v>4987</v>
      </c>
      <c r="D3255" s="132" t="s">
        <v>5170</v>
      </c>
      <c r="E3255" s="132" t="s">
        <v>4999</v>
      </c>
      <c r="F3255" s="132" t="s">
        <v>301</v>
      </c>
      <c r="G3255" s="133">
        <v>6500</v>
      </c>
      <c r="H3255" s="132">
        <v>2017</v>
      </c>
      <c r="I3255" s="134">
        <v>43258</v>
      </c>
      <c r="J3255" s="135"/>
    </row>
    <row r="3256" spans="1:10" ht="16.5" customHeight="1" x14ac:dyDescent="0.25">
      <c r="A3256" s="130" t="s">
        <v>10101</v>
      </c>
      <c r="B3256" s="131" t="str">
        <f t="shared" si="50"/>
        <v>18462 - Draper Parking Cover #1</v>
      </c>
      <c r="C3256" s="132" t="s">
        <v>4987</v>
      </c>
      <c r="D3256" s="132" t="s">
        <v>5171</v>
      </c>
      <c r="E3256" s="132" t="s">
        <v>5172</v>
      </c>
      <c r="F3256" s="132" t="s">
        <v>214</v>
      </c>
      <c r="G3256" s="133">
        <v>9600</v>
      </c>
      <c r="H3256" s="132">
        <v>2017</v>
      </c>
      <c r="I3256" s="134">
        <v>43258</v>
      </c>
      <c r="J3256" s="135"/>
    </row>
    <row r="3257" spans="1:10" ht="16.5" customHeight="1" x14ac:dyDescent="0.25">
      <c r="A3257" s="130" t="s">
        <v>10102</v>
      </c>
      <c r="B3257" s="131" t="str">
        <f t="shared" si="50"/>
        <v>18463 - Draper Parking Cover #2</v>
      </c>
      <c r="C3257" s="132" t="s">
        <v>4987</v>
      </c>
      <c r="D3257" s="132" t="s">
        <v>5173</v>
      </c>
      <c r="E3257" s="132" t="s">
        <v>5172</v>
      </c>
      <c r="F3257" s="132" t="s">
        <v>214</v>
      </c>
      <c r="G3257" s="133">
        <v>9600</v>
      </c>
      <c r="H3257" s="132">
        <v>2017</v>
      </c>
      <c r="I3257" s="134">
        <v>43258</v>
      </c>
      <c r="J3257" s="135"/>
    </row>
    <row r="3258" spans="1:10" ht="16.5" customHeight="1" x14ac:dyDescent="0.25">
      <c r="A3258" s="130" t="s">
        <v>10103</v>
      </c>
      <c r="B3258" s="131" t="str">
        <f t="shared" si="50"/>
        <v>20020 - Camp Williams FEMA-CEM</v>
      </c>
      <c r="C3258" s="132" t="s">
        <v>4987</v>
      </c>
      <c r="D3258" s="132" t="s">
        <v>5174</v>
      </c>
      <c r="E3258" s="132" t="s">
        <v>5175</v>
      </c>
      <c r="F3258" s="132" t="s">
        <v>5029</v>
      </c>
      <c r="G3258" s="133">
        <v>6628</v>
      </c>
      <c r="H3258" s="132">
        <v>1995</v>
      </c>
      <c r="I3258" s="134">
        <v>40725</v>
      </c>
      <c r="J3258" s="135"/>
    </row>
    <row r="3259" spans="1:10" ht="16.5" customHeight="1" x14ac:dyDescent="0.25">
      <c r="A3259" s="130" t="s">
        <v>10104</v>
      </c>
      <c r="B3259" s="131" t="str">
        <f t="shared" si="50"/>
        <v>20021 - Camp Williams FEMA-CEM</v>
      </c>
      <c r="C3259" s="132" t="s">
        <v>4987</v>
      </c>
      <c r="D3259" s="132" t="s">
        <v>5174</v>
      </c>
      <c r="E3259" s="132" t="s">
        <v>5175</v>
      </c>
      <c r="F3259" s="132" t="s">
        <v>5029</v>
      </c>
      <c r="G3259" s="133">
        <v>6295</v>
      </c>
      <c r="H3259" s="132">
        <v>1995</v>
      </c>
      <c r="I3259" s="134">
        <v>40725</v>
      </c>
      <c r="J3259" s="135"/>
    </row>
    <row r="3260" spans="1:10" ht="16.5" customHeight="1" x14ac:dyDescent="0.25">
      <c r="A3260" s="130" t="s">
        <v>10105</v>
      </c>
      <c r="B3260" s="131" t="str">
        <f t="shared" si="50"/>
        <v>20150 - Draper Recruiting Storage</v>
      </c>
      <c r="C3260" s="132" t="s">
        <v>4987</v>
      </c>
      <c r="D3260" s="132" t="s">
        <v>5176</v>
      </c>
      <c r="E3260" s="132" t="s">
        <v>5172</v>
      </c>
      <c r="F3260" s="132" t="s">
        <v>214</v>
      </c>
      <c r="G3260" s="133">
        <v>2400</v>
      </c>
      <c r="H3260" s="132">
        <v>2009</v>
      </c>
      <c r="I3260" s="134">
        <v>40725</v>
      </c>
      <c r="J3260" s="135"/>
    </row>
    <row r="3261" spans="1:10" ht="16.5" customHeight="1" x14ac:dyDescent="0.25">
      <c r="A3261" s="130" t="s">
        <v>10106</v>
      </c>
      <c r="B3261" s="131" t="str">
        <f t="shared" si="50"/>
        <v>21000 - Camp Williams TISA Cold Storage Facility</v>
      </c>
      <c r="C3261" s="132" t="s">
        <v>4987</v>
      </c>
      <c r="D3261" s="132" t="s">
        <v>5177</v>
      </c>
      <c r="E3261" s="132" t="s">
        <v>5175</v>
      </c>
      <c r="F3261" s="132" t="s">
        <v>5029</v>
      </c>
      <c r="G3261" s="133">
        <v>46958</v>
      </c>
      <c r="H3261" s="132">
        <v>1996</v>
      </c>
      <c r="I3261" s="134">
        <v>40725</v>
      </c>
      <c r="J3261" s="135"/>
    </row>
    <row r="3262" spans="1:10" ht="16.5" customHeight="1" x14ac:dyDescent="0.25">
      <c r="A3262" s="130" t="s">
        <v>10107</v>
      </c>
      <c r="B3262" s="131" t="str">
        <f t="shared" si="50"/>
        <v>21101 - Camp Williams RTI Classroom #1</v>
      </c>
      <c r="C3262" s="132" t="s">
        <v>4987</v>
      </c>
      <c r="D3262" s="132" t="s">
        <v>5178</v>
      </c>
      <c r="E3262" s="132" t="s">
        <v>5175</v>
      </c>
      <c r="F3262" s="132" t="s">
        <v>5029</v>
      </c>
      <c r="G3262" s="133">
        <v>1248</v>
      </c>
      <c r="H3262" s="132">
        <v>1984</v>
      </c>
      <c r="I3262" s="134">
        <v>40725</v>
      </c>
      <c r="J3262" s="135"/>
    </row>
    <row r="3263" spans="1:10" ht="16.5" customHeight="1" x14ac:dyDescent="0.25">
      <c r="A3263" s="130" t="s">
        <v>10108</v>
      </c>
      <c r="B3263" s="131" t="str">
        <f t="shared" si="50"/>
        <v>21102 - Camp Williams RTI Classroom #2</v>
      </c>
      <c r="C3263" s="132" t="s">
        <v>4987</v>
      </c>
      <c r="D3263" s="132" t="s">
        <v>5179</v>
      </c>
      <c r="E3263" s="132" t="s">
        <v>5175</v>
      </c>
      <c r="F3263" s="132" t="s">
        <v>5029</v>
      </c>
      <c r="G3263" s="133">
        <v>1248</v>
      </c>
      <c r="H3263" s="132">
        <v>1984</v>
      </c>
      <c r="I3263" s="134">
        <v>40725</v>
      </c>
      <c r="J3263" s="135"/>
    </row>
    <row r="3264" spans="1:10" ht="16.5" customHeight="1" x14ac:dyDescent="0.25">
      <c r="A3264" s="130" t="s">
        <v>10109</v>
      </c>
      <c r="B3264" s="131" t="str">
        <f t="shared" si="50"/>
        <v>21103 - Camp Williams RTI Classroom #3</v>
      </c>
      <c r="C3264" s="132" t="s">
        <v>4987</v>
      </c>
      <c r="D3264" s="132" t="s">
        <v>5180</v>
      </c>
      <c r="E3264" s="132" t="s">
        <v>5175</v>
      </c>
      <c r="F3264" s="132" t="s">
        <v>5029</v>
      </c>
      <c r="G3264" s="133">
        <v>1248</v>
      </c>
      <c r="H3264" s="132">
        <v>1984</v>
      </c>
      <c r="I3264" s="134">
        <v>40725</v>
      </c>
      <c r="J3264" s="135"/>
    </row>
    <row r="3265" spans="1:10" ht="16.5" customHeight="1" x14ac:dyDescent="0.25">
      <c r="A3265" s="130" t="s">
        <v>10110</v>
      </c>
      <c r="B3265" s="131" t="str">
        <f t="shared" si="50"/>
        <v>21104 - Camp Williams RTI Classroom #4</v>
      </c>
      <c r="C3265" s="132" t="s">
        <v>4987</v>
      </c>
      <c r="D3265" s="132" t="s">
        <v>5181</v>
      </c>
      <c r="E3265" s="132" t="s">
        <v>5175</v>
      </c>
      <c r="F3265" s="132" t="s">
        <v>5029</v>
      </c>
      <c r="G3265" s="133">
        <v>1248</v>
      </c>
      <c r="H3265" s="132">
        <v>1984</v>
      </c>
      <c r="I3265" s="134">
        <v>40725</v>
      </c>
      <c r="J3265" s="135"/>
    </row>
    <row r="3266" spans="1:10" ht="16.5" customHeight="1" x14ac:dyDescent="0.25">
      <c r="A3266" s="130" t="s">
        <v>10111</v>
      </c>
      <c r="B3266" s="131" t="str">
        <f t="shared" si="50"/>
        <v>21110 - Camp Williams RTI Classroom #5</v>
      </c>
      <c r="C3266" s="132" t="s">
        <v>4987</v>
      </c>
      <c r="D3266" s="132" t="s">
        <v>5182</v>
      </c>
      <c r="E3266" s="132" t="s">
        <v>5183</v>
      </c>
      <c r="F3266" s="132" t="s">
        <v>689</v>
      </c>
      <c r="G3266" s="133">
        <v>1248</v>
      </c>
      <c r="H3266" s="132">
        <v>1984</v>
      </c>
      <c r="I3266" s="134">
        <v>40725</v>
      </c>
      <c r="J3266" s="135"/>
    </row>
    <row r="3267" spans="1:10" ht="16.5" customHeight="1" x14ac:dyDescent="0.25">
      <c r="A3267" s="130" t="s">
        <v>10112</v>
      </c>
      <c r="B3267" s="131" t="str">
        <f t="shared" si="50"/>
        <v>21111 - Camp Williams RTI Classroom #6</v>
      </c>
      <c r="C3267" s="132" t="s">
        <v>4987</v>
      </c>
      <c r="D3267" s="132" t="s">
        <v>5184</v>
      </c>
      <c r="E3267" s="132" t="s">
        <v>5185</v>
      </c>
      <c r="F3267" s="132" t="s">
        <v>5186</v>
      </c>
      <c r="G3267" s="133">
        <v>1248</v>
      </c>
      <c r="H3267" s="132">
        <v>1984</v>
      </c>
      <c r="I3267" s="134">
        <v>40725</v>
      </c>
      <c r="J3267" s="135"/>
    </row>
    <row r="3268" spans="1:10" ht="16.5" customHeight="1" x14ac:dyDescent="0.25">
      <c r="A3268" s="130" t="s">
        <v>10113</v>
      </c>
      <c r="B3268" s="131" t="str">
        <f t="shared" ref="B3268:B3331" si="51">_xlfn.CONCAT(A3268," - ",D3268)</f>
        <v>21112 - Camp Williams RTI Classroom #7</v>
      </c>
      <c r="C3268" s="132" t="s">
        <v>4987</v>
      </c>
      <c r="D3268" s="132" t="s">
        <v>5187</v>
      </c>
      <c r="E3268" s="132" t="s">
        <v>5028</v>
      </c>
      <c r="F3268" s="132" t="s">
        <v>3408</v>
      </c>
      <c r="G3268" s="133">
        <v>1248</v>
      </c>
      <c r="H3268" s="132">
        <v>1984</v>
      </c>
      <c r="I3268" s="134">
        <v>40725</v>
      </c>
      <c r="J3268" s="135"/>
    </row>
    <row r="3269" spans="1:10" ht="16.5" customHeight="1" x14ac:dyDescent="0.25">
      <c r="A3269" s="130" t="s">
        <v>10114</v>
      </c>
      <c r="B3269" s="131" t="str">
        <f t="shared" si="51"/>
        <v>21114 - Camp Williams RTI Classroom #9</v>
      </c>
      <c r="C3269" s="132" t="s">
        <v>4987</v>
      </c>
      <c r="D3269" s="132" t="s">
        <v>5188</v>
      </c>
      <c r="E3269" s="132" t="s">
        <v>5028</v>
      </c>
      <c r="F3269" s="132" t="s">
        <v>3408</v>
      </c>
      <c r="G3269" s="133">
        <v>1280</v>
      </c>
      <c r="H3269" s="132">
        <v>1984</v>
      </c>
      <c r="I3269" s="134">
        <v>40725</v>
      </c>
      <c r="J3269" s="135"/>
    </row>
    <row r="3270" spans="1:10" ht="16.5" customHeight="1" x14ac:dyDescent="0.25">
      <c r="A3270" s="130" t="s">
        <v>10115</v>
      </c>
      <c r="B3270" s="131" t="str">
        <f t="shared" si="51"/>
        <v>21150 - Camp Williams USPFO Contingency Warehouse</v>
      </c>
      <c r="C3270" s="132" t="s">
        <v>4987</v>
      </c>
      <c r="D3270" s="132" t="s">
        <v>5189</v>
      </c>
      <c r="E3270" s="132" t="s">
        <v>5028</v>
      </c>
      <c r="F3270" s="132" t="s">
        <v>3408</v>
      </c>
      <c r="G3270" s="133">
        <v>10336</v>
      </c>
      <c r="H3270" s="132">
        <v>1989</v>
      </c>
      <c r="I3270" s="134">
        <v>40725</v>
      </c>
      <c r="J3270" s="135"/>
    </row>
    <row r="3271" spans="1:10" ht="16.5" customHeight="1" x14ac:dyDescent="0.25">
      <c r="A3271" s="130" t="s">
        <v>10116</v>
      </c>
      <c r="B3271" s="131" t="str">
        <f t="shared" si="51"/>
        <v>21190 - Camp Williams Facility Maintenance Building</v>
      </c>
      <c r="C3271" s="132" t="s">
        <v>4987</v>
      </c>
      <c r="D3271" s="132" t="s">
        <v>5190</v>
      </c>
      <c r="E3271" s="132" t="s">
        <v>5028</v>
      </c>
      <c r="F3271" s="132" t="s">
        <v>3408</v>
      </c>
      <c r="G3271" s="133">
        <v>19519</v>
      </c>
      <c r="H3271" s="132">
        <v>1990</v>
      </c>
      <c r="I3271" s="134">
        <v>40725</v>
      </c>
      <c r="J3271" s="135"/>
    </row>
    <row r="3272" spans="1:10" ht="16.5" customHeight="1" x14ac:dyDescent="0.25">
      <c r="A3272" s="130" t="s">
        <v>10117</v>
      </c>
      <c r="B3272" s="131" t="str">
        <f t="shared" si="51"/>
        <v>21272 - Camp Williams Battalion Maintenance Facility</v>
      </c>
      <c r="C3272" s="132" t="s">
        <v>4987</v>
      </c>
      <c r="D3272" s="132" t="s">
        <v>5109</v>
      </c>
      <c r="E3272" s="132" t="s">
        <v>5059</v>
      </c>
      <c r="F3272" s="132" t="s">
        <v>3408</v>
      </c>
      <c r="G3272" s="133">
        <v>2000</v>
      </c>
      <c r="H3272" s="132">
        <v>1984</v>
      </c>
      <c r="I3272" s="134">
        <v>40725</v>
      </c>
      <c r="J3272" s="135"/>
    </row>
    <row r="3273" spans="1:10" ht="16.5" customHeight="1" x14ac:dyDescent="0.25">
      <c r="A3273" s="130" t="s">
        <v>10118</v>
      </c>
      <c r="B3273" s="131" t="str">
        <f t="shared" si="51"/>
        <v>21280 - Camp Williams Battalion Maintenance Facility</v>
      </c>
      <c r="C3273" s="132" t="s">
        <v>4987</v>
      </c>
      <c r="D3273" s="132" t="s">
        <v>5109</v>
      </c>
      <c r="E3273" s="132" t="s">
        <v>5175</v>
      </c>
      <c r="F3273" s="132" t="s">
        <v>5029</v>
      </c>
      <c r="G3273" s="133">
        <v>2000</v>
      </c>
      <c r="H3273" s="132">
        <v>1991</v>
      </c>
      <c r="I3273" s="134">
        <v>40725</v>
      </c>
      <c r="J3273" s="135"/>
    </row>
    <row r="3274" spans="1:10" ht="16.5" customHeight="1" x14ac:dyDescent="0.25">
      <c r="A3274" s="130" t="s">
        <v>10119</v>
      </c>
      <c r="B3274" s="131" t="str">
        <f t="shared" si="51"/>
        <v>21303 - Camp Williams Water Supply Building - Nonpotable</v>
      </c>
      <c r="C3274" s="132" t="s">
        <v>4987</v>
      </c>
      <c r="D3274" s="132" t="s">
        <v>5191</v>
      </c>
      <c r="E3274" s="132" t="s">
        <v>5175</v>
      </c>
      <c r="F3274" s="132" t="s">
        <v>5029</v>
      </c>
      <c r="G3274" s="133">
        <v>72</v>
      </c>
      <c r="H3274" s="132">
        <v>1989</v>
      </c>
      <c r="I3274" s="134">
        <v>40725</v>
      </c>
      <c r="J3274" s="135"/>
    </row>
    <row r="3275" spans="1:10" ht="16.5" customHeight="1" x14ac:dyDescent="0.25">
      <c r="A3275" s="130" t="s">
        <v>10120</v>
      </c>
      <c r="B3275" s="131" t="str">
        <f t="shared" si="51"/>
        <v>21490 - Camp Williams Unit Storage - 300th mi</v>
      </c>
      <c r="C3275" s="132" t="s">
        <v>4987</v>
      </c>
      <c r="D3275" s="132" t="s">
        <v>5192</v>
      </c>
      <c r="E3275" s="132" t="s">
        <v>5175</v>
      </c>
      <c r="F3275" s="132" t="s">
        <v>5029</v>
      </c>
      <c r="G3275" s="133">
        <v>4595</v>
      </c>
      <c r="H3275" s="132">
        <v>1988</v>
      </c>
      <c r="I3275" s="134">
        <v>40725</v>
      </c>
      <c r="J3275" s="135"/>
    </row>
    <row r="3276" spans="1:10" ht="16.5" customHeight="1" x14ac:dyDescent="0.25">
      <c r="A3276" s="130" t="s">
        <v>10121</v>
      </c>
      <c r="B3276" s="131" t="str">
        <f t="shared" si="51"/>
        <v>21500 - Camp Williams Unit Storage 193 AV &amp; 115 EN</v>
      </c>
      <c r="C3276" s="132" t="s">
        <v>4987</v>
      </c>
      <c r="D3276" s="132" t="s">
        <v>5193</v>
      </c>
      <c r="E3276" s="132" t="s">
        <v>5175</v>
      </c>
      <c r="F3276" s="132" t="s">
        <v>5029</v>
      </c>
      <c r="G3276" s="133">
        <v>4607</v>
      </c>
      <c r="H3276" s="132">
        <v>1988</v>
      </c>
      <c r="I3276" s="134">
        <v>40725</v>
      </c>
      <c r="J3276" s="135"/>
    </row>
    <row r="3277" spans="1:10" ht="16.5" customHeight="1" x14ac:dyDescent="0.25">
      <c r="A3277" s="130" t="s">
        <v>10122</v>
      </c>
      <c r="B3277" s="131" t="str">
        <f t="shared" si="51"/>
        <v>21510 - Camp Williams Unit Storage - 115th</v>
      </c>
      <c r="C3277" s="132" t="s">
        <v>4987</v>
      </c>
      <c r="D3277" s="132" t="s">
        <v>5194</v>
      </c>
      <c r="E3277" s="132" t="s">
        <v>5175</v>
      </c>
      <c r="F3277" s="132" t="s">
        <v>5029</v>
      </c>
      <c r="G3277" s="133">
        <v>2979</v>
      </c>
      <c r="H3277" s="132">
        <v>1988</v>
      </c>
      <c r="I3277" s="134">
        <v>40725</v>
      </c>
      <c r="J3277" s="135"/>
    </row>
    <row r="3278" spans="1:10" ht="16.5" customHeight="1" x14ac:dyDescent="0.25">
      <c r="A3278" s="130" t="s">
        <v>10123</v>
      </c>
      <c r="B3278" s="131" t="str">
        <f t="shared" si="51"/>
        <v>21520 - Camp Williams Unit Storage - 115th</v>
      </c>
      <c r="C3278" s="132" t="s">
        <v>4987</v>
      </c>
      <c r="D3278" s="132" t="s">
        <v>5194</v>
      </c>
      <c r="E3278" s="132" t="s">
        <v>5175</v>
      </c>
      <c r="F3278" s="132" t="s">
        <v>5029</v>
      </c>
      <c r="G3278" s="133">
        <v>3011</v>
      </c>
      <c r="H3278" s="132">
        <v>1988</v>
      </c>
      <c r="I3278" s="134">
        <v>40725</v>
      </c>
      <c r="J3278" s="135"/>
    </row>
    <row r="3279" spans="1:10" ht="16.5" customHeight="1" x14ac:dyDescent="0.25">
      <c r="A3279" s="130" t="s">
        <v>10124</v>
      </c>
      <c r="B3279" s="131" t="str">
        <f t="shared" si="51"/>
        <v>21530 - Camp Williams Unit Storage - 19SF SFEP</v>
      </c>
      <c r="C3279" s="132" t="s">
        <v>4987</v>
      </c>
      <c r="D3279" s="132" t="s">
        <v>5195</v>
      </c>
      <c r="E3279" s="132" t="s">
        <v>5175</v>
      </c>
      <c r="F3279" s="132" t="s">
        <v>5029</v>
      </c>
      <c r="G3279" s="133">
        <v>2700</v>
      </c>
      <c r="H3279" s="132">
        <v>1988</v>
      </c>
      <c r="I3279" s="134">
        <v>40725</v>
      </c>
      <c r="J3279" s="135"/>
    </row>
    <row r="3280" spans="1:10" ht="16.5" customHeight="1" x14ac:dyDescent="0.25">
      <c r="A3280" s="130" t="s">
        <v>10125</v>
      </c>
      <c r="B3280" s="131" t="str">
        <f t="shared" si="51"/>
        <v>21540 - Camp Williams Unit Storage - 142 MI</v>
      </c>
      <c r="C3280" s="132" t="s">
        <v>4987</v>
      </c>
      <c r="D3280" s="132" t="s">
        <v>5196</v>
      </c>
      <c r="E3280" s="132" t="s">
        <v>5175</v>
      </c>
      <c r="F3280" s="132" t="s">
        <v>5029</v>
      </c>
      <c r="G3280" s="133">
        <v>2706</v>
      </c>
      <c r="H3280" s="132">
        <v>1988</v>
      </c>
      <c r="I3280" s="134">
        <v>40725</v>
      </c>
      <c r="J3280" s="135"/>
    </row>
    <row r="3281" spans="1:10" ht="16.5" customHeight="1" x14ac:dyDescent="0.25">
      <c r="A3281" s="130" t="s">
        <v>10126</v>
      </c>
      <c r="B3281" s="131" t="str">
        <f t="shared" si="51"/>
        <v>21550 - Camp Williams Unit Storage - 211 AV BN</v>
      </c>
      <c r="C3281" s="132" t="s">
        <v>4987</v>
      </c>
      <c r="D3281" s="132" t="s">
        <v>5197</v>
      </c>
      <c r="E3281" s="132" t="s">
        <v>5175</v>
      </c>
      <c r="F3281" s="132" t="s">
        <v>5029</v>
      </c>
      <c r="G3281" s="133">
        <v>1705</v>
      </c>
      <c r="H3281" s="132">
        <v>1988</v>
      </c>
      <c r="I3281" s="134">
        <v>40725</v>
      </c>
      <c r="J3281" s="135"/>
    </row>
    <row r="3282" spans="1:10" ht="16.5" customHeight="1" x14ac:dyDescent="0.25">
      <c r="A3282" s="130" t="s">
        <v>10127</v>
      </c>
      <c r="B3282" s="131" t="str">
        <f t="shared" si="51"/>
        <v>21560 - Camp Williams Unit Storage - 211 AV BN</v>
      </c>
      <c r="C3282" s="132" t="s">
        <v>4987</v>
      </c>
      <c r="D3282" s="132" t="s">
        <v>5197</v>
      </c>
      <c r="E3282" s="132" t="s">
        <v>5175</v>
      </c>
      <c r="F3282" s="132" t="s">
        <v>5029</v>
      </c>
      <c r="G3282" s="133">
        <v>1707</v>
      </c>
      <c r="H3282" s="132">
        <v>1988</v>
      </c>
      <c r="I3282" s="134">
        <v>40725</v>
      </c>
      <c r="J3282" s="135"/>
    </row>
    <row r="3283" spans="1:10" ht="16.5" customHeight="1" x14ac:dyDescent="0.25">
      <c r="A3283" s="130" t="s">
        <v>10128</v>
      </c>
      <c r="B3283" s="131" t="str">
        <f t="shared" si="51"/>
        <v>21570 - Camp Williams Unit Storage - 19th SF SPT</v>
      </c>
      <c r="C3283" s="132" t="s">
        <v>4987</v>
      </c>
      <c r="D3283" s="132" t="s">
        <v>5198</v>
      </c>
      <c r="E3283" s="132" t="s">
        <v>5175</v>
      </c>
      <c r="F3283" s="132" t="s">
        <v>5029</v>
      </c>
      <c r="G3283" s="133">
        <v>1896</v>
      </c>
      <c r="H3283" s="132">
        <v>1988</v>
      </c>
      <c r="I3283" s="134">
        <v>40725</v>
      </c>
      <c r="J3283" s="135"/>
    </row>
    <row r="3284" spans="1:10" ht="16.5" customHeight="1" x14ac:dyDescent="0.25">
      <c r="A3284" s="130" t="s">
        <v>10129</v>
      </c>
      <c r="B3284" s="131" t="str">
        <f t="shared" si="51"/>
        <v>21580 - Camp Williams Unit Storage - 211th IBN</v>
      </c>
      <c r="C3284" s="132" t="s">
        <v>4987</v>
      </c>
      <c r="D3284" s="132" t="s">
        <v>5199</v>
      </c>
      <c r="E3284" s="132" t="s">
        <v>5175</v>
      </c>
      <c r="F3284" s="132" t="s">
        <v>5029</v>
      </c>
      <c r="G3284" s="133">
        <v>1896</v>
      </c>
      <c r="H3284" s="132">
        <v>1988</v>
      </c>
      <c r="I3284" s="134">
        <v>40725</v>
      </c>
      <c r="J3284" s="135"/>
    </row>
    <row r="3285" spans="1:10" ht="16.5" customHeight="1" x14ac:dyDescent="0.25">
      <c r="A3285" s="130" t="s">
        <v>10130</v>
      </c>
      <c r="B3285" s="131" t="str">
        <f t="shared" si="51"/>
        <v>21590 - Camp Williams Unit Storage - HHB ICA</v>
      </c>
      <c r="C3285" s="132" t="s">
        <v>4987</v>
      </c>
      <c r="D3285" s="132" t="s">
        <v>5200</v>
      </c>
      <c r="E3285" s="132" t="s">
        <v>5175</v>
      </c>
      <c r="F3285" s="132" t="s">
        <v>5029</v>
      </c>
      <c r="G3285" s="133">
        <v>3296</v>
      </c>
      <c r="H3285" s="132">
        <v>1988</v>
      </c>
      <c r="I3285" s="134">
        <v>40725</v>
      </c>
      <c r="J3285" s="135"/>
    </row>
    <row r="3286" spans="1:10" ht="16.5" customHeight="1" x14ac:dyDescent="0.25">
      <c r="A3286" s="130" t="s">
        <v>10131</v>
      </c>
      <c r="B3286" s="131" t="str">
        <f t="shared" si="51"/>
        <v>21600 - Camp Williams Unit Storage - HHB ICA</v>
      </c>
      <c r="C3286" s="132" t="s">
        <v>4987</v>
      </c>
      <c r="D3286" s="132" t="s">
        <v>5200</v>
      </c>
      <c r="E3286" s="132" t="s">
        <v>5175</v>
      </c>
      <c r="F3286" s="132" t="s">
        <v>5029</v>
      </c>
      <c r="G3286" s="133">
        <v>3207</v>
      </c>
      <c r="H3286" s="132">
        <v>1988</v>
      </c>
      <c r="I3286" s="134">
        <v>40725</v>
      </c>
      <c r="J3286" s="135"/>
    </row>
    <row r="3287" spans="1:10" ht="16.5" customHeight="1" x14ac:dyDescent="0.25">
      <c r="A3287" s="130" t="s">
        <v>10132</v>
      </c>
      <c r="B3287" s="131" t="str">
        <f t="shared" si="51"/>
        <v>21610 - Camp Williams Unit Storage - HHC 115</v>
      </c>
      <c r="C3287" s="132" t="s">
        <v>4987</v>
      </c>
      <c r="D3287" s="132" t="s">
        <v>5201</v>
      </c>
      <c r="E3287" s="132" t="s">
        <v>5175</v>
      </c>
      <c r="F3287" s="132" t="s">
        <v>5029</v>
      </c>
      <c r="G3287" s="133">
        <v>3296</v>
      </c>
      <c r="H3287" s="132">
        <v>1988</v>
      </c>
      <c r="I3287" s="134">
        <v>40725</v>
      </c>
      <c r="J3287" s="135"/>
    </row>
    <row r="3288" spans="1:10" ht="16.5" customHeight="1" x14ac:dyDescent="0.25">
      <c r="A3288" s="130" t="s">
        <v>10133</v>
      </c>
      <c r="B3288" s="131" t="str">
        <f t="shared" si="51"/>
        <v>21620 - Camp Williams Unit Storage - HHC 115</v>
      </c>
      <c r="C3288" s="132" t="s">
        <v>4987</v>
      </c>
      <c r="D3288" s="132" t="s">
        <v>5201</v>
      </c>
      <c r="E3288" s="132" t="s">
        <v>5175</v>
      </c>
      <c r="F3288" s="132" t="s">
        <v>5029</v>
      </c>
      <c r="G3288" s="133">
        <v>3302</v>
      </c>
      <c r="H3288" s="132">
        <v>1988</v>
      </c>
      <c r="I3288" s="134">
        <v>40725</v>
      </c>
      <c r="J3288" s="135"/>
    </row>
    <row r="3289" spans="1:10" ht="16.5" customHeight="1" x14ac:dyDescent="0.25">
      <c r="A3289" s="130" t="s">
        <v>10134</v>
      </c>
      <c r="B3289" s="131" t="str">
        <f t="shared" si="51"/>
        <v>21630 - Camp Williams Unit Storage STARC</v>
      </c>
      <c r="C3289" s="132" t="s">
        <v>4987</v>
      </c>
      <c r="D3289" s="132" t="s">
        <v>5202</v>
      </c>
      <c r="E3289" s="132" t="s">
        <v>5175</v>
      </c>
      <c r="F3289" s="132" t="s">
        <v>5029</v>
      </c>
      <c r="G3289" s="133">
        <v>954</v>
      </c>
      <c r="H3289" s="132">
        <v>1960</v>
      </c>
      <c r="I3289" s="134">
        <v>40725</v>
      </c>
      <c r="J3289" s="135"/>
    </row>
    <row r="3290" spans="1:10" ht="16.5" customHeight="1" x14ac:dyDescent="0.25">
      <c r="A3290" s="130" t="s">
        <v>10135</v>
      </c>
      <c r="B3290" s="131" t="str">
        <f t="shared" si="51"/>
        <v>21640 - Camp Williams Unit Storage - B/1457 EN</v>
      </c>
      <c r="C3290" s="132" t="s">
        <v>4987</v>
      </c>
      <c r="D3290" s="132" t="s">
        <v>5203</v>
      </c>
      <c r="E3290" s="132" t="s">
        <v>5175</v>
      </c>
      <c r="F3290" s="132" t="s">
        <v>5029</v>
      </c>
      <c r="G3290" s="133">
        <v>902</v>
      </c>
      <c r="H3290" s="132">
        <v>1988</v>
      </c>
      <c r="I3290" s="134">
        <v>40725</v>
      </c>
      <c r="J3290" s="135"/>
    </row>
    <row r="3291" spans="1:10" ht="16.5" customHeight="1" x14ac:dyDescent="0.25">
      <c r="A3291" s="130" t="s">
        <v>10136</v>
      </c>
      <c r="B3291" s="131" t="str">
        <f t="shared" si="51"/>
        <v>21650 - Camp Williams Unit Storage - B/1457 EN</v>
      </c>
      <c r="C3291" s="132" t="s">
        <v>4987</v>
      </c>
      <c r="D3291" s="132" t="s">
        <v>5203</v>
      </c>
      <c r="E3291" s="132" t="s">
        <v>5175</v>
      </c>
      <c r="F3291" s="132" t="s">
        <v>5029</v>
      </c>
      <c r="G3291" s="133">
        <v>918</v>
      </c>
      <c r="H3291" s="132">
        <v>1988</v>
      </c>
      <c r="I3291" s="134">
        <v>40725</v>
      </c>
      <c r="J3291" s="135"/>
    </row>
    <row r="3292" spans="1:10" ht="16.5" customHeight="1" x14ac:dyDescent="0.25">
      <c r="A3292" s="130" t="s">
        <v>10137</v>
      </c>
      <c r="B3292" s="131" t="str">
        <f t="shared" si="51"/>
        <v>21660 - Camp Williams Unit Storage - 145SVC</v>
      </c>
      <c r="C3292" s="132" t="s">
        <v>4987</v>
      </c>
      <c r="D3292" s="132" t="s">
        <v>5204</v>
      </c>
      <c r="E3292" s="132" t="s">
        <v>5175</v>
      </c>
      <c r="F3292" s="132" t="s">
        <v>5029</v>
      </c>
      <c r="G3292" s="133">
        <v>2949</v>
      </c>
      <c r="H3292" s="132">
        <v>1988</v>
      </c>
      <c r="I3292" s="134">
        <v>40725</v>
      </c>
      <c r="J3292" s="135"/>
    </row>
    <row r="3293" spans="1:10" ht="16.5" customHeight="1" x14ac:dyDescent="0.25">
      <c r="A3293" s="130" t="s">
        <v>10138</v>
      </c>
      <c r="B3293" s="131" t="str">
        <f t="shared" si="51"/>
        <v>21670 - Camp Williams Armory 1670</v>
      </c>
      <c r="C3293" s="132" t="s">
        <v>4987</v>
      </c>
      <c r="D3293" s="132" t="s">
        <v>5205</v>
      </c>
      <c r="E3293" s="132" t="s">
        <v>5175</v>
      </c>
      <c r="F3293" s="132" t="s">
        <v>5029</v>
      </c>
      <c r="G3293" s="133">
        <v>2940</v>
      </c>
      <c r="H3293" s="132">
        <v>1988</v>
      </c>
      <c r="I3293" s="134">
        <v>40725</v>
      </c>
      <c r="J3293" s="135"/>
    </row>
    <row r="3294" spans="1:10" ht="16.5" customHeight="1" x14ac:dyDescent="0.25">
      <c r="A3294" s="130" t="s">
        <v>10139</v>
      </c>
      <c r="B3294" s="131" t="str">
        <f t="shared" si="51"/>
        <v>21680 - Camp Williams Unit Storage - HHB ICA</v>
      </c>
      <c r="C3294" s="132" t="s">
        <v>4987</v>
      </c>
      <c r="D3294" s="132" t="s">
        <v>5200</v>
      </c>
      <c r="E3294" s="132" t="s">
        <v>5175</v>
      </c>
      <c r="F3294" s="132" t="s">
        <v>5029</v>
      </c>
      <c r="G3294" s="133">
        <v>779</v>
      </c>
      <c r="H3294" s="132">
        <v>1988</v>
      </c>
      <c r="I3294" s="134">
        <v>40725</v>
      </c>
      <c r="J3294" s="135"/>
    </row>
    <row r="3295" spans="1:10" ht="16.5" customHeight="1" x14ac:dyDescent="0.25">
      <c r="A3295" s="130" t="s">
        <v>10140</v>
      </c>
      <c r="B3295" s="131" t="str">
        <f t="shared" si="51"/>
        <v>21700 - Camp Williams Unit Storage - 115 CSE</v>
      </c>
      <c r="C3295" s="132" t="s">
        <v>4987</v>
      </c>
      <c r="D3295" s="132" t="s">
        <v>5206</v>
      </c>
      <c r="E3295" s="132" t="s">
        <v>5175</v>
      </c>
      <c r="F3295" s="132" t="s">
        <v>5029</v>
      </c>
      <c r="G3295" s="133">
        <v>4604</v>
      </c>
      <c r="H3295" s="132">
        <v>1988</v>
      </c>
      <c r="I3295" s="134">
        <v>40725</v>
      </c>
      <c r="J3295" s="135"/>
    </row>
    <row r="3296" spans="1:10" ht="16.5" customHeight="1" x14ac:dyDescent="0.25">
      <c r="A3296" s="130" t="s">
        <v>10141</v>
      </c>
      <c r="B3296" s="131" t="str">
        <f t="shared" si="51"/>
        <v>21710 - Camp Williams Unit Storage - HHC-1457 EN</v>
      </c>
      <c r="C3296" s="132" t="s">
        <v>4987</v>
      </c>
      <c r="D3296" s="132" t="s">
        <v>5207</v>
      </c>
      <c r="E3296" s="132" t="s">
        <v>5175</v>
      </c>
      <c r="F3296" s="132" t="s">
        <v>5029</v>
      </c>
      <c r="G3296" s="133">
        <v>3120</v>
      </c>
      <c r="H3296" s="132">
        <v>1988</v>
      </c>
      <c r="I3296" s="134">
        <v>40725</v>
      </c>
      <c r="J3296" s="135"/>
    </row>
    <row r="3297" spans="1:10" ht="16.5" customHeight="1" x14ac:dyDescent="0.25">
      <c r="A3297" s="130" t="s">
        <v>10142</v>
      </c>
      <c r="B3297" s="131" t="str">
        <f t="shared" si="51"/>
        <v>21720 - Camp Williams Unit Storage - HHC/1457 EN</v>
      </c>
      <c r="C3297" s="132" t="s">
        <v>4987</v>
      </c>
      <c r="D3297" s="132" t="s">
        <v>5208</v>
      </c>
      <c r="E3297" s="132" t="s">
        <v>5175</v>
      </c>
      <c r="F3297" s="132" t="s">
        <v>5029</v>
      </c>
      <c r="G3297" s="133">
        <v>3111</v>
      </c>
      <c r="H3297" s="132">
        <v>1988</v>
      </c>
      <c r="I3297" s="134">
        <v>40725</v>
      </c>
      <c r="J3297" s="135"/>
    </row>
    <row r="3298" spans="1:10" ht="16.5" customHeight="1" x14ac:dyDescent="0.25">
      <c r="A3298" s="130" t="s">
        <v>10143</v>
      </c>
      <c r="B3298" s="131" t="str">
        <f t="shared" si="51"/>
        <v>21730 - Camp Williams Unit Storage HHC/115 EN BN</v>
      </c>
      <c r="C3298" s="132" t="s">
        <v>4987</v>
      </c>
      <c r="D3298" s="132" t="s">
        <v>5209</v>
      </c>
      <c r="E3298" s="132" t="s">
        <v>5175</v>
      </c>
      <c r="F3298" s="132" t="s">
        <v>5029</v>
      </c>
      <c r="G3298" s="133">
        <v>2998</v>
      </c>
      <c r="H3298" s="132">
        <v>1988</v>
      </c>
      <c r="I3298" s="134">
        <v>40725</v>
      </c>
      <c r="J3298" s="135"/>
    </row>
    <row r="3299" spans="1:10" ht="16.5" customHeight="1" x14ac:dyDescent="0.25">
      <c r="A3299" s="130" t="s">
        <v>10144</v>
      </c>
      <c r="B3299" s="131" t="str">
        <f t="shared" si="51"/>
        <v>21740 - Camp Williams Unit Storage - 116 SCE</v>
      </c>
      <c r="C3299" s="132" t="s">
        <v>4987</v>
      </c>
      <c r="D3299" s="132" t="s">
        <v>5210</v>
      </c>
      <c r="E3299" s="132" t="s">
        <v>5175</v>
      </c>
      <c r="F3299" s="132" t="s">
        <v>5029</v>
      </c>
      <c r="G3299" s="133">
        <v>3003</v>
      </c>
      <c r="H3299" s="132">
        <v>1988</v>
      </c>
      <c r="I3299" s="134">
        <v>40725</v>
      </c>
      <c r="J3299" s="135"/>
    </row>
    <row r="3300" spans="1:10" ht="16.5" customHeight="1" x14ac:dyDescent="0.25">
      <c r="A3300" s="130" t="s">
        <v>10145</v>
      </c>
      <c r="B3300" s="131" t="str">
        <f t="shared" si="51"/>
        <v>21750 - Camp Williams Unit Storage - 116 CSE</v>
      </c>
      <c r="C3300" s="132" t="s">
        <v>4987</v>
      </c>
      <c r="D3300" s="132" t="s">
        <v>5211</v>
      </c>
      <c r="E3300" s="132" t="s">
        <v>5175</v>
      </c>
      <c r="F3300" s="132" t="s">
        <v>5029</v>
      </c>
      <c r="G3300" s="133">
        <v>2040</v>
      </c>
      <c r="H3300" s="132">
        <v>1988</v>
      </c>
      <c r="I3300" s="134">
        <v>40725</v>
      </c>
      <c r="J3300" s="135"/>
    </row>
    <row r="3301" spans="1:10" ht="16.5" customHeight="1" x14ac:dyDescent="0.25">
      <c r="A3301" s="130" t="s">
        <v>10146</v>
      </c>
      <c r="B3301" s="131" t="str">
        <f t="shared" si="51"/>
        <v>21760 - Camp Williams Unit Storage - OMS 9</v>
      </c>
      <c r="C3301" s="132" t="s">
        <v>4987</v>
      </c>
      <c r="D3301" s="132" t="s">
        <v>5212</v>
      </c>
      <c r="E3301" s="132" t="s">
        <v>5175</v>
      </c>
      <c r="F3301" s="132" t="s">
        <v>5029</v>
      </c>
      <c r="G3301" s="133">
        <v>2035</v>
      </c>
      <c r="H3301" s="132">
        <v>1988</v>
      </c>
      <c r="I3301" s="134">
        <v>40725</v>
      </c>
      <c r="J3301" s="135"/>
    </row>
    <row r="3302" spans="1:10" ht="16.5" customHeight="1" x14ac:dyDescent="0.25">
      <c r="A3302" s="130" t="s">
        <v>10147</v>
      </c>
      <c r="B3302" s="131" t="str">
        <f t="shared" si="51"/>
        <v>21800 - Camp Williams Unit Storage SVC/145</v>
      </c>
      <c r="C3302" s="132" t="s">
        <v>4987</v>
      </c>
      <c r="D3302" s="132" t="s">
        <v>5213</v>
      </c>
      <c r="E3302" s="132" t="s">
        <v>5175</v>
      </c>
      <c r="F3302" s="132" t="s">
        <v>5029</v>
      </c>
      <c r="G3302" s="133">
        <v>2257</v>
      </c>
      <c r="H3302" s="132">
        <v>1989</v>
      </c>
      <c r="I3302" s="134">
        <v>40725</v>
      </c>
      <c r="J3302" s="135"/>
    </row>
    <row r="3303" spans="1:10" ht="16.5" customHeight="1" x14ac:dyDescent="0.25">
      <c r="A3303" s="130" t="s">
        <v>10148</v>
      </c>
      <c r="B3303" s="131" t="str">
        <f t="shared" si="51"/>
        <v>21810 - Camp Williams Unit Storage SVC/145</v>
      </c>
      <c r="C3303" s="132" t="s">
        <v>4987</v>
      </c>
      <c r="D3303" s="132" t="s">
        <v>5213</v>
      </c>
      <c r="E3303" s="132" t="s">
        <v>5175</v>
      </c>
      <c r="F3303" s="132" t="s">
        <v>5029</v>
      </c>
      <c r="G3303" s="133">
        <v>1801</v>
      </c>
      <c r="H3303" s="132">
        <v>1989</v>
      </c>
      <c r="I3303" s="134">
        <v>40725</v>
      </c>
      <c r="J3303" s="135"/>
    </row>
    <row r="3304" spans="1:10" ht="16.5" customHeight="1" x14ac:dyDescent="0.25">
      <c r="A3304" s="130" t="s">
        <v>10149</v>
      </c>
      <c r="B3304" s="131" t="str">
        <f t="shared" si="51"/>
        <v>21830 - Camp Williams Armory-117 Engineers</v>
      </c>
      <c r="C3304" s="132" t="s">
        <v>4987</v>
      </c>
      <c r="D3304" s="132" t="s">
        <v>5214</v>
      </c>
      <c r="E3304" s="132" t="s">
        <v>5175</v>
      </c>
      <c r="F3304" s="132" t="s">
        <v>5029</v>
      </c>
      <c r="G3304" s="133">
        <v>12611</v>
      </c>
      <c r="H3304" s="132">
        <v>1992</v>
      </c>
      <c r="I3304" s="134">
        <v>40725</v>
      </c>
      <c r="J3304" s="135"/>
    </row>
    <row r="3305" spans="1:10" ht="16.5" customHeight="1" x14ac:dyDescent="0.25">
      <c r="A3305" s="130" t="s">
        <v>10150</v>
      </c>
      <c r="B3305" s="131" t="str">
        <f t="shared" si="51"/>
        <v>22160 - Camp Williams Flammable Material Storehouse</v>
      </c>
      <c r="C3305" s="132" t="s">
        <v>4987</v>
      </c>
      <c r="D3305" s="132" t="s">
        <v>5215</v>
      </c>
      <c r="E3305" s="132" t="s">
        <v>5175</v>
      </c>
      <c r="F3305" s="132" t="s">
        <v>5029</v>
      </c>
      <c r="G3305" s="133">
        <v>200</v>
      </c>
      <c r="H3305" s="132">
        <v>1965</v>
      </c>
      <c r="I3305" s="134">
        <v>40725</v>
      </c>
      <c r="J3305" s="135"/>
    </row>
    <row r="3306" spans="1:10" ht="16.5" customHeight="1" x14ac:dyDescent="0.25">
      <c r="A3306" s="130" t="s">
        <v>10151</v>
      </c>
      <c r="B3306" s="131" t="str">
        <f t="shared" si="51"/>
        <v>22190 - Camp Williams Unit Storage-DOL</v>
      </c>
      <c r="C3306" s="132" t="s">
        <v>4987</v>
      </c>
      <c r="D3306" s="132" t="s">
        <v>5216</v>
      </c>
      <c r="E3306" s="132" t="s">
        <v>5175</v>
      </c>
      <c r="F3306" s="132" t="s">
        <v>5029</v>
      </c>
      <c r="G3306" s="133">
        <v>1160</v>
      </c>
      <c r="H3306" s="132">
        <v>1967</v>
      </c>
      <c r="I3306" s="134">
        <v>40725</v>
      </c>
      <c r="J3306" s="135"/>
    </row>
    <row r="3307" spans="1:10" ht="16.5" customHeight="1" x14ac:dyDescent="0.25">
      <c r="A3307" s="130" t="s">
        <v>10152</v>
      </c>
      <c r="B3307" s="131" t="str">
        <f t="shared" si="51"/>
        <v>22193 - Camp Williams Billeting Storage</v>
      </c>
      <c r="C3307" s="132" t="s">
        <v>4987</v>
      </c>
      <c r="D3307" s="132" t="s">
        <v>5217</v>
      </c>
      <c r="E3307" s="132" t="s">
        <v>5175</v>
      </c>
      <c r="F3307" s="132" t="s">
        <v>5029</v>
      </c>
      <c r="G3307" s="133">
        <v>840</v>
      </c>
      <c r="H3307" s="132">
        <v>1990</v>
      </c>
      <c r="I3307" s="134">
        <v>40725</v>
      </c>
      <c r="J3307" s="135"/>
    </row>
    <row r="3308" spans="1:10" ht="16.5" customHeight="1" x14ac:dyDescent="0.25">
      <c r="A3308" s="130" t="s">
        <v>10153</v>
      </c>
      <c r="B3308" s="131" t="str">
        <f t="shared" si="51"/>
        <v>22194 - Camp Williams Weapons Cleaning Building</v>
      </c>
      <c r="C3308" s="132" t="s">
        <v>4987</v>
      </c>
      <c r="D3308" s="132" t="s">
        <v>5218</v>
      </c>
      <c r="E3308" s="132" t="s">
        <v>5175</v>
      </c>
      <c r="F3308" s="132" t="s">
        <v>5029</v>
      </c>
      <c r="G3308" s="133">
        <v>1450</v>
      </c>
      <c r="H3308" s="132">
        <v>1977</v>
      </c>
      <c r="I3308" s="134">
        <v>40725</v>
      </c>
      <c r="J3308" s="135"/>
    </row>
    <row r="3309" spans="1:10" ht="16.5" customHeight="1" x14ac:dyDescent="0.25">
      <c r="A3309" s="130" t="s">
        <v>10154</v>
      </c>
      <c r="B3309" s="131" t="str">
        <f t="shared" si="51"/>
        <v>22200 - Camp Williams Utes Building West</v>
      </c>
      <c r="C3309" s="132" t="s">
        <v>4987</v>
      </c>
      <c r="D3309" s="132" t="s">
        <v>5219</v>
      </c>
      <c r="E3309" s="132" t="s">
        <v>5175</v>
      </c>
      <c r="F3309" s="132" t="s">
        <v>5029</v>
      </c>
      <c r="G3309" s="133">
        <v>13659</v>
      </c>
      <c r="H3309" s="132">
        <v>1975</v>
      </c>
      <c r="I3309" s="134">
        <v>40725</v>
      </c>
      <c r="J3309" s="135"/>
    </row>
    <row r="3310" spans="1:10" ht="16.5" customHeight="1" x14ac:dyDescent="0.25">
      <c r="A3310" s="130" t="s">
        <v>10155</v>
      </c>
      <c r="B3310" s="131" t="str">
        <f t="shared" si="51"/>
        <v>22204 - Camp Williams Utes Hazmat Storage #1</v>
      </c>
      <c r="C3310" s="132" t="s">
        <v>4987</v>
      </c>
      <c r="D3310" s="132" t="s">
        <v>5220</v>
      </c>
      <c r="E3310" s="132" t="s">
        <v>5175</v>
      </c>
      <c r="F3310" s="132" t="s">
        <v>5029</v>
      </c>
      <c r="G3310" s="133">
        <v>280</v>
      </c>
      <c r="H3310" s="132">
        <v>1992</v>
      </c>
      <c r="I3310" s="134">
        <v>40725</v>
      </c>
      <c r="J3310" s="135"/>
    </row>
    <row r="3311" spans="1:10" ht="16.5" customHeight="1" x14ac:dyDescent="0.25">
      <c r="A3311" s="130" t="s">
        <v>10156</v>
      </c>
      <c r="B3311" s="131" t="str">
        <f t="shared" si="51"/>
        <v>22206 - Camp Williams Utes Flammable Storage 2</v>
      </c>
      <c r="C3311" s="132" t="s">
        <v>4987</v>
      </c>
      <c r="D3311" s="132" t="s">
        <v>5221</v>
      </c>
      <c r="E3311" s="132" t="s">
        <v>5175</v>
      </c>
      <c r="F3311" s="132" t="s">
        <v>5029</v>
      </c>
      <c r="G3311" s="133">
        <v>80</v>
      </c>
      <c r="H3311" s="132">
        <v>1984</v>
      </c>
      <c r="I3311" s="134">
        <v>40725</v>
      </c>
      <c r="J3311" s="135"/>
    </row>
    <row r="3312" spans="1:10" ht="16.5" customHeight="1" x14ac:dyDescent="0.25">
      <c r="A3312" s="130" t="s">
        <v>10157</v>
      </c>
      <c r="B3312" s="131" t="str">
        <f t="shared" si="51"/>
        <v>22208 - Camp Williams Utes Storage Building 2</v>
      </c>
      <c r="C3312" s="132" t="s">
        <v>4987</v>
      </c>
      <c r="D3312" s="132" t="s">
        <v>5222</v>
      </c>
      <c r="E3312" s="132" t="s">
        <v>5175</v>
      </c>
      <c r="F3312" s="132" t="s">
        <v>5029</v>
      </c>
      <c r="G3312" s="133">
        <v>1000</v>
      </c>
      <c r="H3312" s="132">
        <v>1995</v>
      </c>
      <c r="I3312" s="134">
        <v>40725</v>
      </c>
      <c r="J3312" s="135"/>
    </row>
    <row r="3313" spans="1:10" ht="16.5" customHeight="1" x14ac:dyDescent="0.25">
      <c r="A3313" s="130" t="s">
        <v>10158</v>
      </c>
      <c r="B3313" s="131" t="str">
        <f t="shared" si="51"/>
        <v>22220 - Camp Williams Firehouse</v>
      </c>
      <c r="C3313" s="132" t="s">
        <v>4987</v>
      </c>
      <c r="D3313" s="132" t="s">
        <v>5223</v>
      </c>
      <c r="E3313" s="132" t="s">
        <v>5175</v>
      </c>
      <c r="F3313" s="132" t="s">
        <v>5029</v>
      </c>
      <c r="G3313" s="133">
        <v>3559</v>
      </c>
      <c r="H3313" s="132">
        <v>1987</v>
      </c>
      <c r="I3313" s="134">
        <v>40725</v>
      </c>
      <c r="J3313" s="135"/>
    </row>
    <row r="3314" spans="1:10" ht="16.5" customHeight="1" x14ac:dyDescent="0.25">
      <c r="A3314" s="130" t="s">
        <v>10159</v>
      </c>
      <c r="B3314" s="131" t="str">
        <f t="shared" si="51"/>
        <v>22500 - Camp Williams Utes Building East</v>
      </c>
      <c r="C3314" s="132" t="s">
        <v>4987</v>
      </c>
      <c r="D3314" s="132" t="s">
        <v>5224</v>
      </c>
      <c r="E3314" s="132" t="s">
        <v>5175</v>
      </c>
      <c r="F3314" s="132" t="s">
        <v>5029</v>
      </c>
      <c r="G3314" s="133">
        <v>17176</v>
      </c>
      <c r="H3314" s="132">
        <v>1981</v>
      </c>
      <c r="I3314" s="134">
        <v>40725</v>
      </c>
      <c r="J3314" s="135"/>
    </row>
    <row r="3315" spans="1:10" ht="16.5" customHeight="1" x14ac:dyDescent="0.25">
      <c r="A3315" s="130" t="s">
        <v>10160</v>
      </c>
      <c r="B3315" s="131" t="str">
        <f t="shared" si="51"/>
        <v>22510 - Camp Williams Utes Hazmat Storage #2</v>
      </c>
      <c r="C3315" s="132" t="s">
        <v>4987</v>
      </c>
      <c r="D3315" s="132" t="s">
        <v>5225</v>
      </c>
      <c r="E3315" s="132" t="s">
        <v>5175</v>
      </c>
      <c r="F3315" s="132" t="s">
        <v>5029</v>
      </c>
      <c r="G3315" s="133">
        <v>240</v>
      </c>
      <c r="H3315" s="132">
        <v>1992</v>
      </c>
      <c r="I3315" s="134">
        <v>40725</v>
      </c>
      <c r="J3315" s="135"/>
    </row>
    <row r="3316" spans="1:10" ht="16.5" customHeight="1" x14ac:dyDescent="0.25">
      <c r="A3316" s="130" t="s">
        <v>10161</v>
      </c>
      <c r="B3316" s="131" t="str">
        <f t="shared" si="51"/>
        <v>22520 - Camp Williams Utes Flammable Storage 1</v>
      </c>
      <c r="C3316" s="132" t="s">
        <v>4987</v>
      </c>
      <c r="D3316" s="132" t="s">
        <v>5226</v>
      </c>
      <c r="E3316" s="132" t="s">
        <v>5175</v>
      </c>
      <c r="F3316" s="132" t="s">
        <v>5029</v>
      </c>
      <c r="G3316" s="133">
        <v>90</v>
      </c>
      <c r="H3316" s="132">
        <v>1981</v>
      </c>
      <c r="I3316" s="134">
        <v>40725</v>
      </c>
      <c r="J3316" s="135"/>
    </row>
    <row r="3317" spans="1:10" ht="16.5" customHeight="1" x14ac:dyDescent="0.25">
      <c r="A3317" s="130" t="s">
        <v>10162</v>
      </c>
      <c r="B3317" s="131" t="str">
        <f t="shared" si="51"/>
        <v>22540 - Camp Williams Maintenance Storage</v>
      </c>
      <c r="C3317" s="132" t="s">
        <v>4987</v>
      </c>
      <c r="D3317" s="132" t="s">
        <v>5227</v>
      </c>
      <c r="E3317" s="132" t="s">
        <v>5175</v>
      </c>
      <c r="F3317" s="132" t="s">
        <v>5029</v>
      </c>
      <c r="G3317" s="133">
        <v>870</v>
      </c>
      <c r="H3317" s="132">
        <v>1984</v>
      </c>
      <c r="I3317" s="134">
        <v>40725</v>
      </c>
      <c r="J3317" s="135"/>
    </row>
    <row r="3318" spans="1:10" ht="16.5" customHeight="1" x14ac:dyDescent="0.25">
      <c r="A3318" s="130" t="s">
        <v>10163</v>
      </c>
      <c r="B3318" s="131" t="str">
        <f t="shared" si="51"/>
        <v>23010 - Camp Williams 19th SF</v>
      </c>
      <c r="C3318" s="132" t="s">
        <v>4987</v>
      </c>
      <c r="D3318" s="132" t="s">
        <v>5228</v>
      </c>
      <c r="E3318" s="132" t="s">
        <v>5175</v>
      </c>
      <c r="F3318" s="132" t="s">
        <v>5029</v>
      </c>
      <c r="G3318" s="133">
        <v>7712</v>
      </c>
      <c r="H3318" s="132">
        <v>1975</v>
      </c>
      <c r="I3318" s="134">
        <v>40725</v>
      </c>
      <c r="J3318" s="135"/>
    </row>
    <row r="3319" spans="1:10" ht="16.5" customHeight="1" x14ac:dyDescent="0.25">
      <c r="A3319" s="130" t="s">
        <v>10164</v>
      </c>
      <c r="B3319" s="131" t="str">
        <f t="shared" si="51"/>
        <v>23020 - Camp Williams Environmental Building</v>
      </c>
      <c r="C3319" s="132" t="s">
        <v>4987</v>
      </c>
      <c r="D3319" s="132" t="s">
        <v>5108</v>
      </c>
      <c r="E3319" s="132" t="s">
        <v>5175</v>
      </c>
      <c r="F3319" s="132" t="s">
        <v>5029</v>
      </c>
      <c r="G3319" s="133">
        <v>1770</v>
      </c>
      <c r="H3319" s="132">
        <v>1975</v>
      </c>
      <c r="I3319" s="134">
        <v>40725</v>
      </c>
      <c r="J3319" s="135"/>
    </row>
    <row r="3320" spans="1:10" ht="16.5" customHeight="1" x14ac:dyDescent="0.25">
      <c r="A3320" s="130" t="s">
        <v>10165</v>
      </c>
      <c r="B3320" s="131" t="str">
        <f t="shared" si="51"/>
        <v>23030 - Camp Williams RTI Applied Instruction Building</v>
      </c>
      <c r="C3320" s="132" t="s">
        <v>4987</v>
      </c>
      <c r="D3320" s="132" t="s">
        <v>5229</v>
      </c>
      <c r="E3320" s="132" t="s">
        <v>5175</v>
      </c>
      <c r="F3320" s="132" t="s">
        <v>5029</v>
      </c>
      <c r="G3320" s="133">
        <v>19870</v>
      </c>
      <c r="H3320" s="132">
        <v>1996</v>
      </c>
      <c r="I3320" s="134">
        <v>40725</v>
      </c>
      <c r="J3320" s="135"/>
    </row>
    <row r="3321" spans="1:10" ht="16.5" customHeight="1" x14ac:dyDescent="0.25">
      <c r="A3321" s="130" t="s">
        <v>10166</v>
      </c>
      <c r="B3321" s="131" t="str">
        <f t="shared" si="51"/>
        <v>23040 - Camp Williams ITAM Office</v>
      </c>
      <c r="C3321" s="132" t="s">
        <v>4987</v>
      </c>
      <c r="D3321" s="132" t="s">
        <v>5230</v>
      </c>
      <c r="E3321" s="132" t="s">
        <v>5175</v>
      </c>
      <c r="F3321" s="132" t="s">
        <v>5029</v>
      </c>
      <c r="G3321" s="133">
        <v>1625</v>
      </c>
      <c r="H3321" s="132">
        <v>1940</v>
      </c>
      <c r="I3321" s="134">
        <v>40725</v>
      </c>
      <c r="J3321" s="135"/>
    </row>
    <row r="3322" spans="1:10" ht="16.5" customHeight="1" x14ac:dyDescent="0.25">
      <c r="A3322" s="130" t="s">
        <v>10167</v>
      </c>
      <c r="B3322" s="131" t="str">
        <f t="shared" si="51"/>
        <v>23050 - Camp Williams RTI Offices</v>
      </c>
      <c r="C3322" s="132" t="s">
        <v>4987</v>
      </c>
      <c r="D3322" s="132" t="s">
        <v>5231</v>
      </c>
      <c r="E3322" s="132" t="s">
        <v>5175</v>
      </c>
      <c r="F3322" s="132" t="s">
        <v>5029</v>
      </c>
      <c r="G3322" s="133">
        <v>3353</v>
      </c>
      <c r="H3322" s="132">
        <v>2001</v>
      </c>
      <c r="I3322" s="134">
        <v>40725</v>
      </c>
      <c r="J3322" s="135"/>
    </row>
    <row r="3323" spans="1:10" ht="16.5" customHeight="1" x14ac:dyDescent="0.25">
      <c r="A3323" s="130" t="s">
        <v>10168</v>
      </c>
      <c r="B3323" s="131" t="str">
        <f t="shared" si="51"/>
        <v>23060 - Camp Williams Training Aids Center</v>
      </c>
      <c r="C3323" s="132" t="s">
        <v>4987</v>
      </c>
      <c r="D3323" s="132" t="s">
        <v>5232</v>
      </c>
      <c r="E3323" s="132" t="s">
        <v>5175</v>
      </c>
      <c r="F3323" s="132" t="s">
        <v>5029</v>
      </c>
      <c r="G3323" s="133">
        <v>3463</v>
      </c>
      <c r="H3323" s="132">
        <v>1990</v>
      </c>
      <c r="I3323" s="134">
        <v>40725</v>
      </c>
      <c r="J3323" s="135"/>
    </row>
    <row r="3324" spans="1:10" ht="16.5" customHeight="1" x14ac:dyDescent="0.25">
      <c r="A3324" s="130" t="s">
        <v>10169</v>
      </c>
      <c r="B3324" s="131" t="str">
        <f t="shared" si="51"/>
        <v>23070 - Camp Williams RTI Simulator Facility</v>
      </c>
      <c r="C3324" s="132" t="s">
        <v>4987</v>
      </c>
      <c r="D3324" s="132" t="s">
        <v>5233</v>
      </c>
      <c r="E3324" s="132" t="s">
        <v>5175</v>
      </c>
      <c r="F3324" s="132" t="s">
        <v>5029</v>
      </c>
      <c r="G3324" s="133">
        <v>2384</v>
      </c>
      <c r="H3324" s="132">
        <v>1988</v>
      </c>
      <c r="I3324" s="134">
        <v>40725</v>
      </c>
      <c r="J3324" s="135"/>
    </row>
    <row r="3325" spans="1:10" ht="16.5" customHeight="1" x14ac:dyDescent="0.25">
      <c r="A3325" s="130" t="s">
        <v>10170</v>
      </c>
      <c r="B3325" s="131" t="str">
        <f t="shared" si="51"/>
        <v>24000 - Camp Williams Waiting Shelter</v>
      </c>
      <c r="C3325" s="132" t="s">
        <v>4987</v>
      </c>
      <c r="D3325" s="132" t="s">
        <v>5234</v>
      </c>
      <c r="E3325" s="132" t="s">
        <v>5175</v>
      </c>
      <c r="F3325" s="132" t="s">
        <v>5029</v>
      </c>
      <c r="G3325" s="133">
        <v>121</v>
      </c>
      <c r="H3325" s="132">
        <v>1992</v>
      </c>
      <c r="I3325" s="134">
        <v>40725</v>
      </c>
      <c r="J3325" s="135"/>
    </row>
    <row r="3326" spans="1:10" ht="16.5" customHeight="1" x14ac:dyDescent="0.25">
      <c r="A3326" s="130" t="s">
        <v>10171</v>
      </c>
      <c r="B3326" s="131" t="str">
        <f t="shared" si="51"/>
        <v>24100 - Camp Williams Enlisted Barracks</v>
      </c>
      <c r="C3326" s="132" t="s">
        <v>4987</v>
      </c>
      <c r="D3326" s="132" t="s">
        <v>5235</v>
      </c>
      <c r="E3326" s="132" t="s">
        <v>5175</v>
      </c>
      <c r="F3326" s="132" t="s">
        <v>5029</v>
      </c>
      <c r="G3326" s="133">
        <v>14576</v>
      </c>
      <c r="H3326" s="132">
        <v>1979</v>
      </c>
      <c r="I3326" s="134">
        <v>40725</v>
      </c>
      <c r="J3326" s="135"/>
    </row>
    <row r="3327" spans="1:10" ht="16.5" customHeight="1" x14ac:dyDescent="0.25">
      <c r="A3327" s="130" t="s">
        <v>10172</v>
      </c>
      <c r="B3327" s="131" t="str">
        <f t="shared" si="51"/>
        <v>24101 - Camp Williams Separate Toilet/Shower</v>
      </c>
      <c r="C3327" s="132" t="s">
        <v>4987</v>
      </c>
      <c r="D3327" s="132" t="s">
        <v>5236</v>
      </c>
      <c r="E3327" s="132" t="s">
        <v>5175</v>
      </c>
      <c r="F3327" s="132" t="s">
        <v>5029</v>
      </c>
      <c r="G3327" s="133">
        <v>1625</v>
      </c>
      <c r="H3327" s="132">
        <v>1940</v>
      </c>
      <c r="I3327" s="134">
        <v>40725</v>
      </c>
      <c r="J3327" s="135"/>
    </row>
    <row r="3328" spans="1:10" ht="16.5" customHeight="1" x14ac:dyDescent="0.25">
      <c r="A3328" s="130" t="s">
        <v>10173</v>
      </c>
      <c r="B3328" s="131" t="str">
        <f t="shared" si="51"/>
        <v>24110 - Camp Williams Enlisted Barracks</v>
      </c>
      <c r="C3328" s="132" t="s">
        <v>4987</v>
      </c>
      <c r="D3328" s="132" t="s">
        <v>5235</v>
      </c>
      <c r="E3328" s="132" t="s">
        <v>5175</v>
      </c>
      <c r="F3328" s="132" t="s">
        <v>5029</v>
      </c>
      <c r="G3328" s="133">
        <v>15568</v>
      </c>
      <c r="H3328" s="132">
        <v>1979</v>
      </c>
      <c r="I3328" s="134">
        <v>40725</v>
      </c>
      <c r="J3328" s="135"/>
    </row>
    <row r="3329" spans="1:10" ht="16.5" customHeight="1" x14ac:dyDescent="0.25">
      <c r="A3329" s="130" t="s">
        <v>10174</v>
      </c>
      <c r="B3329" s="131" t="str">
        <f t="shared" si="51"/>
        <v>24120 - Camp Williams Enlisted Barracks</v>
      </c>
      <c r="C3329" s="132" t="s">
        <v>4987</v>
      </c>
      <c r="D3329" s="132" t="s">
        <v>5235</v>
      </c>
      <c r="E3329" s="132" t="s">
        <v>5175</v>
      </c>
      <c r="F3329" s="132" t="s">
        <v>5029</v>
      </c>
      <c r="G3329" s="133">
        <v>15568</v>
      </c>
      <c r="H3329" s="132">
        <v>1979</v>
      </c>
      <c r="I3329" s="134">
        <v>40725</v>
      </c>
      <c r="J3329" s="135"/>
    </row>
    <row r="3330" spans="1:10" ht="16.5" customHeight="1" x14ac:dyDescent="0.25">
      <c r="A3330" s="130" t="s">
        <v>10175</v>
      </c>
      <c r="B3330" s="131" t="str">
        <f t="shared" si="51"/>
        <v>24130 - Camp Williams Enlisted Barracks</v>
      </c>
      <c r="C3330" s="132" t="s">
        <v>4987</v>
      </c>
      <c r="D3330" s="132" t="s">
        <v>5235</v>
      </c>
      <c r="E3330" s="132" t="s">
        <v>5175</v>
      </c>
      <c r="F3330" s="132" t="s">
        <v>5029</v>
      </c>
      <c r="G3330" s="133">
        <v>15568</v>
      </c>
      <c r="H3330" s="132">
        <v>1982</v>
      </c>
      <c r="I3330" s="134">
        <v>40725</v>
      </c>
      <c r="J3330" s="135"/>
    </row>
    <row r="3331" spans="1:10" ht="16.5" customHeight="1" x14ac:dyDescent="0.25">
      <c r="A3331" s="130" t="s">
        <v>10176</v>
      </c>
      <c r="B3331" s="131" t="str">
        <f t="shared" si="51"/>
        <v>24140 - Camp Williams Enlisted Barracks</v>
      </c>
      <c r="C3331" s="132" t="s">
        <v>4987</v>
      </c>
      <c r="D3331" s="132" t="s">
        <v>5235</v>
      </c>
      <c r="E3331" s="132" t="s">
        <v>5175</v>
      </c>
      <c r="F3331" s="132" t="s">
        <v>5029</v>
      </c>
      <c r="G3331" s="133">
        <v>15568</v>
      </c>
      <c r="H3331" s="132">
        <v>1982</v>
      </c>
      <c r="I3331" s="134">
        <v>40725</v>
      </c>
      <c r="J3331" s="135"/>
    </row>
    <row r="3332" spans="1:10" ht="16.5" customHeight="1" x14ac:dyDescent="0.25">
      <c r="A3332" s="130" t="s">
        <v>10177</v>
      </c>
      <c r="B3332" s="131" t="str">
        <f t="shared" ref="B3332:B3395" si="52">_xlfn.CONCAT(A3332," - ",D3332)</f>
        <v>24141 - Camp Williams Latrine</v>
      </c>
      <c r="C3332" s="132" t="s">
        <v>4987</v>
      </c>
      <c r="D3332" s="132" t="s">
        <v>5237</v>
      </c>
      <c r="E3332" s="132" t="s">
        <v>5175</v>
      </c>
      <c r="F3332" s="132" t="s">
        <v>5029</v>
      </c>
      <c r="G3332" s="133">
        <v>1788</v>
      </c>
      <c r="H3332" s="132">
        <v>1940</v>
      </c>
      <c r="I3332" s="134">
        <v>40725</v>
      </c>
      <c r="J3332" s="135"/>
    </row>
    <row r="3333" spans="1:10" ht="16.5" customHeight="1" x14ac:dyDescent="0.25">
      <c r="A3333" s="130" t="s">
        <v>10178</v>
      </c>
      <c r="B3333" s="131" t="str">
        <f t="shared" si="52"/>
        <v>25020 - Camp Williams RTI Supply Building</v>
      </c>
      <c r="C3333" s="132" t="s">
        <v>4987</v>
      </c>
      <c r="D3333" s="132" t="s">
        <v>5238</v>
      </c>
      <c r="E3333" s="132" t="s">
        <v>5175</v>
      </c>
      <c r="F3333" s="132" t="s">
        <v>5029</v>
      </c>
      <c r="G3333" s="133">
        <v>6778</v>
      </c>
      <c r="H3333" s="132">
        <v>1940</v>
      </c>
      <c r="I3333" s="134">
        <v>40725</v>
      </c>
      <c r="J3333" s="135"/>
    </row>
    <row r="3334" spans="1:10" ht="16.5" customHeight="1" x14ac:dyDescent="0.25">
      <c r="A3334" s="130" t="s">
        <v>10179</v>
      </c>
      <c r="B3334" s="131" t="str">
        <f t="shared" si="52"/>
        <v>25030 - Camp Williams Enlisted Dining Facility</v>
      </c>
      <c r="C3334" s="132" t="s">
        <v>4987</v>
      </c>
      <c r="D3334" s="132" t="s">
        <v>5239</v>
      </c>
      <c r="E3334" s="132" t="s">
        <v>5175</v>
      </c>
      <c r="F3334" s="132" t="s">
        <v>5029</v>
      </c>
      <c r="G3334" s="133">
        <v>8556</v>
      </c>
      <c r="H3334" s="132">
        <v>1940</v>
      </c>
      <c r="I3334" s="134">
        <v>40725</v>
      </c>
      <c r="J3334" s="135"/>
    </row>
    <row r="3335" spans="1:10" ht="16.5" customHeight="1" x14ac:dyDescent="0.25">
      <c r="A3335" s="130" t="s">
        <v>10180</v>
      </c>
      <c r="B3335" s="131" t="str">
        <f t="shared" si="52"/>
        <v>25050 - Camp Williams Enlisted Dining Facility</v>
      </c>
      <c r="C3335" s="132" t="s">
        <v>4987</v>
      </c>
      <c r="D3335" s="132" t="s">
        <v>5239</v>
      </c>
      <c r="E3335" s="132" t="s">
        <v>5175</v>
      </c>
      <c r="F3335" s="132" t="s">
        <v>5029</v>
      </c>
      <c r="G3335" s="133">
        <v>5022</v>
      </c>
      <c r="H3335" s="132">
        <v>1940</v>
      </c>
      <c r="I3335" s="134">
        <v>40725</v>
      </c>
      <c r="J3335" s="135"/>
    </row>
    <row r="3336" spans="1:10" ht="16.5" customHeight="1" x14ac:dyDescent="0.25">
      <c r="A3336" s="130" t="s">
        <v>10181</v>
      </c>
      <c r="B3336" s="131" t="str">
        <f t="shared" si="52"/>
        <v>25060 - Camp Williams Enlisted Dining Facility</v>
      </c>
      <c r="C3336" s="132" t="s">
        <v>4987</v>
      </c>
      <c r="D3336" s="132" t="s">
        <v>5239</v>
      </c>
      <c r="E3336" s="132" t="s">
        <v>5175</v>
      </c>
      <c r="F3336" s="132" t="s">
        <v>5029</v>
      </c>
      <c r="G3336" s="133">
        <v>5022</v>
      </c>
      <c r="H3336" s="132">
        <v>1940</v>
      </c>
      <c r="I3336" s="134">
        <v>40725</v>
      </c>
      <c r="J3336" s="135"/>
    </row>
    <row r="3337" spans="1:10" ht="16.5" customHeight="1" x14ac:dyDescent="0.25">
      <c r="A3337" s="130" t="s">
        <v>10182</v>
      </c>
      <c r="B3337" s="131" t="str">
        <f t="shared" si="52"/>
        <v>25070 - Camp Williams Enlisted Dining Facility</v>
      </c>
      <c r="C3337" s="132" t="s">
        <v>4987</v>
      </c>
      <c r="D3337" s="132" t="s">
        <v>5239</v>
      </c>
      <c r="E3337" s="132" t="s">
        <v>5175</v>
      </c>
      <c r="F3337" s="132" t="s">
        <v>5029</v>
      </c>
      <c r="G3337" s="133">
        <v>5022</v>
      </c>
      <c r="H3337" s="132">
        <v>1940</v>
      </c>
      <c r="I3337" s="134">
        <v>40725</v>
      </c>
      <c r="J3337" s="135"/>
    </row>
    <row r="3338" spans="1:10" ht="16.5" customHeight="1" x14ac:dyDescent="0.25">
      <c r="A3338" s="130" t="s">
        <v>10183</v>
      </c>
      <c r="B3338" s="131" t="str">
        <f t="shared" si="52"/>
        <v>25080 - Camp Williams Enlisted Dining Facility</v>
      </c>
      <c r="C3338" s="132" t="s">
        <v>4987</v>
      </c>
      <c r="D3338" s="132" t="s">
        <v>5239</v>
      </c>
      <c r="E3338" s="132" t="s">
        <v>5175</v>
      </c>
      <c r="F3338" s="132" t="s">
        <v>5029</v>
      </c>
      <c r="G3338" s="133">
        <v>3614</v>
      </c>
      <c r="H3338" s="132">
        <v>1940</v>
      </c>
      <c r="I3338" s="134">
        <v>40725</v>
      </c>
      <c r="J3338" s="135"/>
    </row>
    <row r="3339" spans="1:10" ht="16.5" customHeight="1" x14ac:dyDescent="0.25">
      <c r="A3339" s="130" t="s">
        <v>10184</v>
      </c>
      <c r="B3339" s="131" t="str">
        <f t="shared" si="52"/>
        <v>25100 - Camp Williams Enlisted Dining Facility</v>
      </c>
      <c r="C3339" s="132" t="s">
        <v>4987</v>
      </c>
      <c r="D3339" s="132" t="s">
        <v>5239</v>
      </c>
      <c r="E3339" s="132" t="s">
        <v>5175</v>
      </c>
      <c r="F3339" s="132" t="s">
        <v>5029</v>
      </c>
      <c r="G3339" s="133">
        <v>3614</v>
      </c>
      <c r="H3339" s="132">
        <v>1940</v>
      </c>
      <c r="I3339" s="134">
        <v>40725</v>
      </c>
      <c r="J3339" s="135"/>
    </row>
    <row r="3340" spans="1:10" ht="16.5" customHeight="1" x14ac:dyDescent="0.25">
      <c r="A3340" s="130" t="s">
        <v>10185</v>
      </c>
      <c r="B3340" s="131" t="str">
        <f t="shared" si="52"/>
        <v>25110 - Camp Williams Administration General Purpose</v>
      </c>
      <c r="C3340" s="132" t="s">
        <v>4987</v>
      </c>
      <c r="D3340" s="132" t="s">
        <v>5240</v>
      </c>
      <c r="E3340" s="132" t="s">
        <v>5175</v>
      </c>
      <c r="F3340" s="132" t="s">
        <v>5029</v>
      </c>
      <c r="G3340" s="133">
        <v>1230</v>
      </c>
      <c r="H3340" s="132">
        <v>1940</v>
      </c>
      <c r="I3340" s="134">
        <v>40725</v>
      </c>
      <c r="J3340" s="135"/>
    </row>
    <row r="3341" spans="1:10" ht="16.5" customHeight="1" x14ac:dyDescent="0.25">
      <c r="A3341" s="130" t="s">
        <v>10186</v>
      </c>
      <c r="B3341" s="131" t="str">
        <f t="shared" si="52"/>
        <v>25130 - Camp Williams Training Site Command</v>
      </c>
      <c r="C3341" s="132" t="s">
        <v>4987</v>
      </c>
      <c r="D3341" s="132" t="s">
        <v>5241</v>
      </c>
      <c r="E3341" s="132" t="s">
        <v>5175</v>
      </c>
      <c r="F3341" s="132" t="s">
        <v>5029</v>
      </c>
      <c r="G3341" s="133">
        <v>2040</v>
      </c>
      <c r="H3341" s="132">
        <v>1940</v>
      </c>
      <c r="I3341" s="134">
        <v>40725</v>
      </c>
      <c r="J3341" s="135"/>
    </row>
    <row r="3342" spans="1:10" ht="16.5" customHeight="1" x14ac:dyDescent="0.25">
      <c r="A3342" s="130" t="s">
        <v>10187</v>
      </c>
      <c r="B3342" s="131" t="str">
        <f t="shared" si="52"/>
        <v>25131 - Camp Williams Operations/Range Control</v>
      </c>
      <c r="C3342" s="132" t="s">
        <v>4987</v>
      </c>
      <c r="D3342" s="132" t="s">
        <v>5242</v>
      </c>
      <c r="E3342" s="132" t="s">
        <v>5175</v>
      </c>
      <c r="F3342" s="132" t="s">
        <v>5029</v>
      </c>
      <c r="G3342" s="133">
        <v>13711</v>
      </c>
      <c r="H3342" s="132">
        <v>1998</v>
      </c>
      <c r="I3342" s="134">
        <v>40725</v>
      </c>
      <c r="J3342" s="135"/>
    </row>
    <row r="3343" spans="1:10" ht="16.5" customHeight="1" x14ac:dyDescent="0.25">
      <c r="A3343" s="130" t="s">
        <v>10188</v>
      </c>
      <c r="B3343" s="131" t="str">
        <f t="shared" si="52"/>
        <v>25150 - Camp Williams Storage Facility</v>
      </c>
      <c r="C3343" s="132" t="s">
        <v>4987</v>
      </c>
      <c r="D3343" s="132" t="s">
        <v>5043</v>
      </c>
      <c r="E3343" s="132" t="s">
        <v>5175</v>
      </c>
      <c r="F3343" s="132" t="s">
        <v>5029</v>
      </c>
      <c r="G3343" s="133">
        <v>624</v>
      </c>
      <c r="H3343" s="132">
        <v>1940</v>
      </c>
      <c r="I3343" s="134">
        <v>40725</v>
      </c>
      <c r="J3343" s="135"/>
    </row>
    <row r="3344" spans="1:10" ht="16.5" customHeight="1" x14ac:dyDescent="0.25">
      <c r="A3344" s="130" t="s">
        <v>10189</v>
      </c>
      <c r="B3344" s="131" t="str">
        <f t="shared" si="52"/>
        <v>25160 - Camp Williams Parachute Maintenance Building</v>
      </c>
      <c r="C3344" s="132" t="s">
        <v>4987</v>
      </c>
      <c r="D3344" s="132" t="s">
        <v>5243</v>
      </c>
      <c r="E3344" s="132" t="s">
        <v>5175</v>
      </c>
      <c r="F3344" s="132" t="s">
        <v>5029</v>
      </c>
      <c r="G3344" s="133">
        <v>25160</v>
      </c>
      <c r="H3344" s="132">
        <v>1974</v>
      </c>
      <c r="I3344" s="134">
        <v>40725</v>
      </c>
      <c r="J3344" s="135"/>
    </row>
    <row r="3345" spans="1:10" ht="16.5" customHeight="1" x14ac:dyDescent="0.25">
      <c r="A3345" s="130" t="s">
        <v>10190</v>
      </c>
      <c r="B3345" s="131" t="str">
        <f t="shared" si="52"/>
        <v>26040 - Camp Williams BN Headquarters Buildings</v>
      </c>
      <c r="C3345" s="132" t="s">
        <v>4987</v>
      </c>
      <c r="D3345" s="132" t="s">
        <v>5244</v>
      </c>
      <c r="E3345" s="132" t="s">
        <v>5175</v>
      </c>
      <c r="F3345" s="132" t="s">
        <v>5029</v>
      </c>
      <c r="G3345" s="133">
        <v>2364</v>
      </c>
      <c r="H3345" s="132">
        <v>1927</v>
      </c>
      <c r="I3345" s="134">
        <v>40725</v>
      </c>
      <c r="J3345" s="135"/>
    </row>
    <row r="3346" spans="1:10" ht="16.5" customHeight="1" x14ac:dyDescent="0.25">
      <c r="A3346" s="130" t="s">
        <v>10191</v>
      </c>
      <c r="B3346" s="131" t="str">
        <f t="shared" si="52"/>
        <v>26050 - Camp Williams CFMO</v>
      </c>
      <c r="C3346" s="132" t="s">
        <v>4987</v>
      </c>
      <c r="D3346" s="132" t="s">
        <v>5245</v>
      </c>
      <c r="E3346" s="132" t="s">
        <v>5175</v>
      </c>
      <c r="F3346" s="132" t="s">
        <v>5029</v>
      </c>
      <c r="G3346" s="133">
        <v>2364</v>
      </c>
      <c r="H3346" s="132">
        <v>1927</v>
      </c>
      <c r="I3346" s="134">
        <v>40725</v>
      </c>
      <c r="J3346" s="135"/>
    </row>
    <row r="3347" spans="1:10" ht="16.5" customHeight="1" x14ac:dyDescent="0.25">
      <c r="A3347" s="130" t="s">
        <v>10192</v>
      </c>
      <c r="B3347" s="131" t="str">
        <f t="shared" si="52"/>
        <v>26060 - Camp Williams BN 19th SF Headquarters Building</v>
      </c>
      <c r="C3347" s="132" t="s">
        <v>4987</v>
      </c>
      <c r="D3347" s="132" t="s">
        <v>5246</v>
      </c>
      <c r="E3347" s="132" t="s">
        <v>5175</v>
      </c>
      <c r="F3347" s="132" t="s">
        <v>5029</v>
      </c>
      <c r="G3347" s="133">
        <v>2364</v>
      </c>
      <c r="H3347" s="132">
        <v>1927</v>
      </c>
      <c r="I3347" s="134">
        <v>40725</v>
      </c>
      <c r="J3347" s="135"/>
    </row>
    <row r="3348" spans="1:10" ht="16.5" customHeight="1" x14ac:dyDescent="0.25">
      <c r="A3348" s="130" t="s">
        <v>10193</v>
      </c>
      <c r="B3348" s="131" t="str">
        <f t="shared" si="52"/>
        <v>26070 - Camp Williams Laundry</v>
      </c>
      <c r="C3348" s="132" t="s">
        <v>4987</v>
      </c>
      <c r="D3348" s="132" t="s">
        <v>5247</v>
      </c>
      <c r="E3348" s="132" t="s">
        <v>5175</v>
      </c>
      <c r="F3348" s="132" t="s">
        <v>5029</v>
      </c>
      <c r="G3348" s="133">
        <v>2364</v>
      </c>
      <c r="H3348" s="132">
        <v>1927</v>
      </c>
      <c r="I3348" s="134">
        <v>40725</v>
      </c>
      <c r="J3348" s="135"/>
    </row>
    <row r="3349" spans="1:10" ht="16.5" customHeight="1" x14ac:dyDescent="0.25">
      <c r="A3349" s="130" t="s">
        <v>10194</v>
      </c>
      <c r="B3349" s="131" t="str">
        <f t="shared" si="52"/>
        <v>26080 - Camp Williams BN Headquarters Building</v>
      </c>
      <c r="C3349" s="132" t="s">
        <v>4987</v>
      </c>
      <c r="D3349" s="132" t="s">
        <v>5248</v>
      </c>
      <c r="E3349" s="132" t="s">
        <v>5175</v>
      </c>
      <c r="F3349" s="132" t="s">
        <v>5029</v>
      </c>
      <c r="G3349" s="133">
        <v>2420</v>
      </c>
      <c r="H3349" s="132">
        <v>1927</v>
      </c>
      <c r="I3349" s="134">
        <v>40725</v>
      </c>
      <c r="J3349" s="135"/>
    </row>
    <row r="3350" spans="1:10" ht="16.5" customHeight="1" x14ac:dyDescent="0.25">
      <c r="A3350" s="130" t="s">
        <v>10195</v>
      </c>
      <c r="B3350" s="131" t="str">
        <f t="shared" si="52"/>
        <v>26090 - Camp Williams BN Headquarters Building</v>
      </c>
      <c r="C3350" s="132" t="s">
        <v>4987</v>
      </c>
      <c r="D3350" s="132" t="s">
        <v>5248</v>
      </c>
      <c r="E3350" s="132" t="s">
        <v>5175</v>
      </c>
      <c r="F3350" s="132" t="s">
        <v>5029</v>
      </c>
      <c r="G3350" s="133">
        <v>2420</v>
      </c>
      <c r="H3350" s="132">
        <v>1927</v>
      </c>
      <c r="I3350" s="134">
        <v>40725</v>
      </c>
      <c r="J3350" s="135"/>
    </row>
    <row r="3351" spans="1:10" ht="16.5" customHeight="1" x14ac:dyDescent="0.25">
      <c r="A3351" s="130" t="s">
        <v>10196</v>
      </c>
      <c r="B3351" s="131" t="str">
        <f t="shared" si="52"/>
        <v>26100 - Camp Williams BN Headquarters Building</v>
      </c>
      <c r="C3351" s="132" t="s">
        <v>4987</v>
      </c>
      <c r="D3351" s="132" t="s">
        <v>5248</v>
      </c>
      <c r="E3351" s="132" t="s">
        <v>5175</v>
      </c>
      <c r="F3351" s="132" t="s">
        <v>5029</v>
      </c>
      <c r="G3351" s="133">
        <v>2420</v>
      </c>
      <c r="H3351" s="132">
        <v>1927</v>
      </c>
      <c r="I3351" s="134">
        <v>40725</v>
      </c>
      <c r="J3351" s="135"/>
    </row>
    <row r="3352" spans="1:10" ht="16.5" customHeight="1" x14ac:dyDescent="0.25">
      <c r="A3352" s="130" t="s">
        <v>10197</v>
      </c>
      <c r="B3352" s="131" t="str">
        <f t="shared" si="52"/>
        <v>26110 - Camp Williams BN Headquarters Building</v>
      </c>
      <c r="C3352" s="132" t="s">
        <v>4987</v>
      </c>
      <c r="D3352" s="132" t="s">
        <v>5248</v>
      </c>
      <c r="E3352" s="132" t="s">
        <v>5175</v>
      </c>
      <c r="F3352" s="132" t="s">
        <v>5029</v>
      </c>
      <c r="G3352" s="133">
        <v>2420</v>
      </c>
      <c r="H3352" s="132">
        <v>1927</v>
      </c>
      <c r="I3352" s="134">
        <v>40725</v>
      </c>
      <c r="J3352" s="135"/>
    </row>
    <row r="3353" spans="1:10" ht="16.5" customHeight="1" x14ac:dyDescent="0.25">
      <c r="A3353" s="130" t="s">
        <v>10198</v>
      </c>
      <c r="B3353" s="131" t="str">
        <f t="shared" si="52"/>
        <v>26120 - Camp Williams BN Headquarters Building</v>
      </c>
      <c r="C3353" s="132" t="s">
        <v>4987</v>
      </c>
      <c r="D3353" s="132" t="s">
        <v>5248</v>
      </c>
      <c r="E3353" s="132" t="s">
        <v>5175</v>
      </c>
      <c r="F3353" s="132" t="s">
        <v>5029</v>
      </c>
      <c r="G3353" s="133">
        <v>1804</v>
      </c>
      <c r="H3353" s="132">
        <v>1927</v>
      </c>
      <c r="I3353" s="134">
        <v>40725</v>
      </c>
      <c r="J3353" s="135"/>
    </row>
    <row r="3354" spans="1:10" ht="16.5" customHeight="1" x14ac:dyDescent="0.25">
      <c r="A3354" s="130" t="s">
        <v>10199</v>
      </c>
      <c r="B3354" s="131" t="str">
        <f t="shared" si="52"/>
        <v>26130 - Camp Williams Funeral Honors</v>
      </c>
      <c r="C3354" s="132" t="s">
        <v>4987</v>
      </c>
      <c r="D3354" s="132" t="s">
        <v>5249</v>
      </c>
      <c r="E3354" s="132" t="s">
        <v>5175</v>
      </c>
      <c r="F3354" s="132" t="s">
        <v>5029</v>
      </c>
      <c r="G3354" s="133">
        <v>2268</v>
      </c>
      <c r="H3354" s="132">
        <v>1927</v>
      </c>
      <c r="I3354" s="134">
        <v>40725</v>
      </c>
      <c r="J3354" s="135"/>
    </row>
    <row r="3355" spans="1:10" ht="16.5" customHeight="1" x14ac:dyDescent="0.25">
      <c r="A3355" s="130" t="s">
        <v>10200</v>
      </c>
      <c r="B3355" s="131" t="str">
        <f t="shared" si="52"/>
        <v>26150 - Camp Williams General Instruction Facility</v>
      </c>
      <c r="C3355" s="132" t="s">
        <v>4987</v>
      </c>
      <c r="D3355" s="132" t="s">
        <v>5250</v>
      </c>
      <c r="E3355" s="132" t="s">
        <v>5175</v>
      </c>
      <c r="F3355" s="132" t="s">
        <v>5029</v>
      </c>
      <c r="G3355" s="133">
        <v>9171</v>
      </c>
      <c r="H3355" s="132">
        <v>1930</v>
      </c>
      <c r="I3355" s="134">
        <v>40725</v>
      </c>
      <c r="J3355" s="135"/>
    </row>
    <row r="3356" spans="1:10" ht="16.5" customHeight="1" x14ac:dyDescent="0.25">
      <c r="A3356" s="130" t="s">
        <v>10201</v>
      </c>
      <c r="B3356" s="131" t="str">
        <f t="shared" si="52"/>
        <v>26170 - Camp Williams Telephone Exchange Building &amp; Contents</v>
      </c>
      <c r="C3356" s="132" t="s">
        <v>4987</v>
      </c>
      <c r="D3356" s="132" t="s">
        <v>5251</v>
      </c>
      <c r="E3356" s="132" t="s">
        <v>5175</v>
      </c>
      <c r="F3356" s="132" t="s">
        <v>5029</v>
      </c>
      <c r="G3356" s="133">
        <v>2616</v>
      </c>
      <c r="H3356" s="132">
        <v>1989</v>
      </c>
      <c r="I3356" s="134">
        <v>40725</v>
      </c>
      <c r="J3356" s="135"/>
    </row>
    <row r="3357" spans="1:10" ht="16.5" customHeight="1" x14ac:dyDescent="0.25">
      <c r="A3357" s="130" t="s">
        <v>10202</v>
      </c>
      <c r="B3357" s="131" t="str">
        <f t="shared" si="52"/>
        <v>26180 - Camp Williams Waiting Shelter</v>
      </c>
      <c r="C3357" s="132" t="s">
        <v>4987</v>
      </c>
      <c r="D3357" s="132" t="s">
        <v>5234</v>
      </c>
      <c r="E3357" s="132" t="s">
        <v>5175</v>
      </c>
      <c r="F3357" s="132" t="s">
        <v>5029</v>
      </c>
      <c r="G3357" s="133">
        <v>135</v>
      </c>
      <c r="H3357" s="132">
        <v>1984</v>
      </c>
      <c r="I3357" s="134">
        <v>40725</v>
      </c>
      <c r="J3357" s="135"/>
    </row>
    <row r="3358" spans="1:10" ht="16.5" customHeight="1" x14ac:dyDescent="0.25">
      <c r="A3358" s="130" t="s">
        <v>10203</v>
      </c>
      <c r="B3358" s="131" t="str">
        <f t="shared" si="52"/>
        <v>26220 - Camp Williams MWR Program</v>
      </c>
      <c r="C3358" s="132" t="s">
        <v>4987</v>
      </c>
      <c r="D3358" s="132" t="s">
        <v>5252</v>
      </c>
      <c r="E3358" s="132" t="s">
        <v>5175</v>
      </c>
      <c r="F3358" s="132" t="s">
        <v>5029</v>
      </c>
      <c r="G3358" s="133">
        <v>1730</v>
      </c>
      <c r="H3358" s="132">
        <v>1927</v>
      </c>
      <c r="I3358" s="134">
        <v>40725</v>
      </c>
      <c r="J3358" s="135"/>
    </row>
    <row r="3359" spans="1:10" ht="16.5" customHeight="1" x14ac:dyDescent="0.25">
      <c r="A3359" s="130" t="s">
        <v>10204</v>
      </c>
      <c r="B3359" s="131" t="str">
        <f t="shared" si="52"/>
        <v>26240 - Camp Williams BN Headquarters Building</v>
      </c>
      <c r="C3359" s="132" t="s">
        <v>4987</v>
      </c>
      <c r="D3359" s="132" t="s">
        <v>5248</v>
      </c>
      <c r="E3359" s="132" t="s">
        <v>5175</v>
      </c>
      <c r="F3359" s="132" t="s">
        <v>5029</v>
      </c>
      <c r="G3359" s="133">
        <v>3016</v>
      </c>
      <c r="H3359" s="132">
        <v>1928</v>
      </c>
      <c r="I3359" s="134">
        <v>40725</v>
      </c>
      <c r="J3359" s="135"/>
    </row>
    <row r="3360" spans="1:10" ht="16.5" customHeight="1" x14ac:dyDescent="0.25">
      <c r="A3360" s="130" t="s">
        <v>10205</v>
      </c>
      <c r="B3360" s="131" t="str">
        <f t="shared" si="52"/>
        <v>26250 - Camp Williams Detached Latrine/Shower</v>
      </c>
      <c r="C3360" s="132" t="s">
        <v>4987</v>
      </c>
      <c r="D3360" s="132" t="s">
        <v>5253</v>
      </c>
      <c r="E3360" s="132" t="s">
        <v>5175</v>
      </c>
      <c r="F3360" s="132" t="s">
        <v>5029</v>
      </c>
      <c r="G3360" s="133">
        <v>840</v>
      </c>
      <c r="H3360" s="132">
        <v>1927</v>
      </c>
      <c r="I3360" s="134">
        <v>40725</v>
      </c>
      <c r="J3360" s="135"/>
    </row>
    <row r="3361" spans="1:10" ht="16.5" customHeight="1" x14ac:dyDescent="0.25">
      <c r="A3361" s="130" t="s">
        <v>10206</v>
      </c>
      <c r="B3361" s="131" t="str">
        <f t="shared" si="52"/>
        <v>26270 - Camp Williams Sergeant Majors House</v>
      </c>
      <c r="C3361" s="132" t="s">
        <v>4987</v>
      </c>
      <c r="D3361" s="132" t="s">
        <v>5254</v>
      </c>
      <c r="E3361" s="132" t="s">
        <v>5175</v>
      </c>
      <c r="F3361" s="132" t="s">
        <v>5029</v>
      </c>
      <c r="G3361" s="133">
        <v>2126</v>
      </c>
      <c r="H3361" s="132">
        <v>1927</v>
      </c>
      <c r="I3361" s="134">
        <v>40725</v>
      </c>
      <c r="J3361" s="135"/>
    </row>
    <row r="3362" spans="1:10" ht="16.5" customHeight="1" x14ac:dyDescent="0.25">
      <c r="A3362" s="130" t="s">
        <v>10207</v>
      </c>
      <c r="B3362" s="131" t="str">
        <f t="shared" si="52"/>
        <v>26280 - Camp Williams Senior Enlisted Quarters</v>
      </c>
      <c r="C3362" s="132" t="s">
        <v>4987</v>
      </c>
      <c r="D3362" s="132" t="s">
        <v>5255</v>
      </c>
      <c r="E3362" s="132" t="s">
        <v>5175</v>
      </c>
      <c r="F3362" s="132" t="s">
        <v>5029</v>
      </c>
      <c r="G3362" s="133">
        <v>6510</v>
      </c>
      <c r="H3362" s="132">
        <v>1927</v>
      </c>
      <c r="I3362" s="134">
        <v>40725</v>
      </c>
      <c r="J3362" s="135"/>
    </row>
    <row r="3363" spans="1:10" ht="16.5" customHeight="1" x14ac:dyDescent="0.25">
      <c r="A3363" s="130" t="s">
        <v>10208</v>
      </c>
      <c r="B3363" s="131" t="str">
        <f t="shared" si="52"/>
        <v>26290 - Camp Williams Senior Enlisted Quarters</v>
      </c>
      <c r="C3363" s="132" t="s">
        <v>4987</v>
      </c>
      <c r="D3363" s="132" t="s">
        <v>5255</v>
      </c>
      <c r="E3363" s="132" t="s">
        <v>5175</v>
      </c>
      <c r="F3363" s="132" t="s">
        <v>5029</v>
      </c>
      <c r="G3363" s="133">
        <v>6240</v>
      </c>
      <c r="H3363" s="132">
        <v>1942</v>
      </c>
      <c r="I3363" s="134">
        <v>40725</v>
      </c>
      <c r="J3363" s="135"/>
    </row>
    <row r="3364" spans="1:10" ht="16.5" customHeight="1" x14ac:dyDescent="0.25">
      <c r="A3364" s="130" t="s">
        <v>10209</v>
      </c>
      <c r="B3364" s="131" t="str">
        <f t="shared" si="52"/>
        <v>26300 - Camp Williams Senior Enlisted Quarters</v>
      </c>
      <c r="C3364" s="132" t="s">
        <v>4987</v>
      </c>
      <c r="D3364" s="132" t="s">
        <v>5255</v>
      </c>
      <c r="E3364" s="132" t="s">
        <v>5175</v>
      </c>
      <c r="F3364" s="132" t="s">
        <v>5029</v>
      </c>
      <c r="G3364" s="133">
        <v>6240</v>
      </c>
      <c r="H3364" s="132">
        <v>1942</v>
      </c>
      <c r="I3364" s="134">
        <v>40725</v>
      </c>
      <c r="J3364" s="135"/>
    </row>
    <row r="3365" spans="1:10" ht="16.5" customHeight="1" x14ac:dyDescent="0.25">
      <c r="A3365" s="130" t="s">
        <v>10210</v>
      </c>
      <c r="B3365" s="131" t="str">
        <f t="shared" si="52"/>
        <v>26400 - Camp Well House - Potable</v>
      </c>
      <c r="C3365" s="132" t="s">
        <v>4987</v>
      </c>
      <c r="D3365" s="132" t="s">
        <v>5256</v>
      </c>
      <c r="E3365" s="132" t="s">
        <v>5175</v>
      </c>
      <c r="F3365" s="132" t="s">
        <v>5029</v>
      </c>
      <c r="G3365" s="133">
        <v>260</v>
      </c>
      <c r="H3365" s="132">
        <v>1992</v>
      </c>
      <c r="I3365" s="134">
        <v>40725</v>
      </c>
      <c r="J3365" s="135"/>
    </row>
    <row r="3366" spans="1:10" ht="16.5" customHeight="1" x14ac:dyDescent="0.25">
      <c r="A3366" s="130" t="s">
        <v>10211</v>
      </c>
      <c r="B3366" s="131" t="str">
        <f t="shared" si="52"/>
        <v>27001 - Camp Williams Outdoor Pool Service Building</v>
      </c>
      <c r="C3366" s="132" t="s">
        <v>4987</v>
      </c>
      <c r="D3366" s="132" t="s">
        <v>5257</v>
      </c>
      <c r="E3366" s="132" t="s">
        <v>5175</v>
      </c>
      <c r="F3366" s="132" t="s">
        <v>5029</v>
      </c>
      <c r="G3366" s="133">
        <v>652</v>
      </c>
      <c r="H3366" s="132">
        <v>1993</v>
      </c>
      <c r="I3366" s="134">
        <v>40725</v>
      </c>
      <c r="J3366" s="135"/>
    </row>
    <row r="3367" spans="1:10" ht="16.5" customHeight="1" x14ac:dyDescent="0.25">
      <c r="A3367" s="130" t="s">
        <v>10212</v>
      </c>
      <c r="B3367" s="131" t="str">
        <f t="shared" si="52"/>
        <v>27002 - Camp Williams Recreation Shelter - Pool</v>
      </c>
      <c r="C3367" s="132" t="s">
        <v>4987</v>
      </c>
      <c r="D3367" s="132" t="s">
        <v>5258</v>
      </c>
      <c r="E3367" s="132" t="s">
        <v>5175</v>
      </c>
      <c r="F3367" s="132" t="s">
        <v>5029</v>
      </c>
      <c r="G3367" s="133">
        <v>800</v>
      </c>
      <c r="H3367" s="132">
        <v>1992</v>
      </c>
      <c r="I3367" s="134">
        <v>40725</v>
      </c>
      <c r="J3367" s="135"/>
    </row>
    <row r="3368" spans="1:10" ht="16.5" customHeight="1" x14ac:dyDescent="0.25">
      <c r="A3368" s="130" t="s">
        <v>10213</v>
      </c>
      <c r="B3368" s="131" t="str">
        <f t="shared" si="52"/>
        <v>27010 - Camp Williams Pool House</v>
      </c>
      <c r="C3368" s="132" t="s">
        <v>4987</v>
      </c>
      <c r="D3368" s="132" t="s">
        <v>5259</v>
      </c>
      <c r="E3368" s="132" t="s">
        <v>5175</v>
      </c>
      <c r="F3368" s="132" t="s">
        <v>5029</v>
      </c>
      <c r="G3368" s="133">
        <v>980</v>
      </c>
      <c r="H3368" s="132">
        <v>1940</v>
      </c>
      <c r="I3368" s="134">
        <v>40725</v>
      </c>
      <c r="J3368" s="135"/>
    </row>
    <row r="3369" spans="1:10" ht="16.5" customHeight="1" x14ac:dyDescent="0.25">
      <c r="A3369" s="130" t="s">
        <v>10214</v>
      </c>
      <c r="B3369" s="131" t="str">
        <f t="shared" si="52"/>
        <v>27011 - Camp Williams Sentry Station - Main Gate</v>
      </c>
      <c r="C3369" s="132" t="s">
        <v>4987</v>
      </c>
      <c r="D3369" s="132" t="s">
        <v>5260</v>
      </c>
      <c r="E3369" s="132" t="s">
        <v>5175</v>
      </c>
      <c r="F3369" s="132" t="s">
        <v>5029</v>
      </c>
      <c r="G3369" s="133">
        <v>532</v>
      </c>
      <c r="H3369" s="132">
        <v>1993</v>
      </c>
      <c r="I3369" s="134">
        <v>40725</v>
      </c>
      <c r="J3369" s="135"/>
    </row>
    <row r="3370" spans="1:10" ht="16.5" customHeight="1" x14ac:dyDescent="0.25">
      <c r="A3370" s="130" t="s">
        <v>10215</v>
      </c>
      <c r="B3370" s="131" t="str">
        <f t="shared" si="52"/>
        <v>27030 - Camp Williams Enlisted Dining Facility</v>
      </c>
      <c r="C3370" s="132" t="s">
        <v>4987</v>
      </c>
      <c r="D3370" s="132" t="s">
        <v>5239</v>
      </c>
      <c r="E3370" s="132" t="s">
        <v>5175</v>
      </c>
      <c r="F3370" s="132" t="s">
        <v>5029</v>
      </c>
      <c r="G3370" s="133">
        <v>4612</v>
      </c>
      <c r="H3370" s="132">
        <v>1940</v>
      </c>
      <c r="I3370" s="134">
        <v>40725</v>
      </c>
      <c r="J3370" s="135"/>
    </row>
    <row r="3371" spans="1:10" ht="16.5" customHeight="1" x14ac:dyDescent="0.25">
      <c r="A3371" s="130" t="s">
        <v>10216</v>
      </c>
      <c r="B3371" s="131" t="str">
        <f t="shared" si="52"/>
        <v>27040 - Camp Williams BN Headquarters Building</v>
      </c>
      <c r="C3371" s="132" t="s">
        <v>4987</v>
      </c>
      <c r="D3371" s="132" t="s">
        <v>5248</v>
      </c>
      <c r="E3371" s="132" t="s">
        <v>5175</v>
      </c>
      <c r="F3371" s="132" t="s">
        <v>5029</v>
      </c>
      <c r="G3371" s="133">
        <v>2020</v>
      </c>
      <c r="H3371" s="132">
        <v>1943</v>
      </c>
      <c r="I3371" s="134">
        <v>40725</v>
      </c>
      <c r="J3371" s="135"/>
    </row>
    <row r="3372" spans="1:10" ht="16.5" customHeight="1" x14ac:dyDescent="0.25">
      <c r="A3372" s="130" t="s">
        <v>10217</v>
      </c>
      <c r="B3372" s="131" t="str">
        <f t="shared" si="52"/>
        <v>27060 - Camp Williams Billet Office/Mail Room</v>
      </c>
      <c r="C3372" s="132" t="s">
        <v>4987</v>
      </c>
      <c r="D3372" s="132" t="s">
        <v>5261</v>
      </c>
      <c r="E3372" s="132" t="s">
        <v>5175</v>
      </c>
      <c r="F3372" s="132" t="s">
        <v>5029</v>
      </c>
      <c r="G3372" s="133">
        <v>2500</v>
      </c>
      <c r="H3372" s="132">
        <v>1940</v>
      </c>
      <c r="I3372" s="134">
        <v>40725</v>
      </c>
      <c r="J3372" s="135"/>
    </row>
    <row r="3373" spans="1:10" ht="16.5" customHeight="1" x14ac:dyDescent="0.25">
      <c r="A3373" s="130" t="s">
        <v>10218</v>
      </c>
      <c r="B3373" s="131" t="str">
        <f t="shared" si="52"/>
        <v>27162 - Camp Williams Joint Language Training Center Admin #6</v>
      </c>
      <c r="C3373" s="132" t="s">
        <v>4987</v>
      </c>
      <c r="D3373" s="132" t="s">
        <v>5262</v>
      </c>
      <c r="E3373" s="132" t="s">
        <v>5175</v>
      </c>
      <c r="F3373" s="132" t="s">
        <v>5029</v>
      </c>
      <c r="G3373" s="133">
        <v>5962</v>
      </c>
      <c r="H3373" s="132">
        <v>1995</v>
      </c>
      <c r="I3373" s="134">
        <v>40725</v>
      </c>
      <c r="J3373" s="135"/>
    </row>
    <row r="3374" spans="1:10" ht="16.5" customHeight="1" x14ac:dyDescent="0.25">
      <c r="A3374" s="130" t="s">
        <v>10219</v>
      </c>
      <c r="B3374" s="131" t="str">
        <f t="shared" si="52"/>
        <v>28000 - Camp Williams Garrison Headquarters Building</v>
      </c>
      <c r="C3374" s="132" t="s">
        <v>4987</v>
      </c>
      <c r="D3374" s="132" t="s">
        <v>5263</v>
      </c>
      <c r="E3374" s="132" t="s">
        <v>5175</v>
      </c>
      <c r="F3374" s="132" t="s">
        <v>5029</v>
      </c>
      <c r="G3374" s="133">
        <v>4022</v>
      </c>
      <c r="H3374" s="132">
        <v>1942</v>
      </c>
      <c r="I3374" s="134">
        <v>40725</v>
      </c>
      <c r="J3374" s="135"/>
    </row>
    <row r="3375" spans="1:10" ht="16.5" customHeight="1" x14ac:dyDescent="0.25">
      <c r="A3375" s="130" t="s">
        <v>10220</v>
      </c>
      <c r="B3375" s="131" t="str">
        <f t="shared" si="52"/>
        <v>28101 - Detached Latrine/Showers</v>
      </c>
      <c r="C3375" s="132" t="s">
        <v>4987</v>
      </c>
      <c r="D3375" s="132" t="s">
        <v>5264</v>
      </c>
      <c r="E3375" s="132" t="s">
        <v>5175</v>
      </c>
      <c r="F3375" s="132" t="s">
        <v>5029</v>
      </c>
      <c r="G3375" s="133">
        <v>192</v>
      </c>
      <c r="H3375" s="132">
        <v>1994</v>
      </c>
      <c r="I3375" s="134">
        <v>40725</v>
      </c>
      <c r="J3375" s="135"/>
    </row>
    <row r="3376" spans="1:10" ht="16.5" customHeight="1" x14ac:dyDescent="0.25">
      <c r="A3376" s="130" t="s">
        <v>10221</v>
      </c>
      <c r="B3376" s="131" t="str">
        <f t="shared" si="52"/>
        <v>28110 - Camp Williams General's House - Officer Quarters</v>
      </c>
      <c r="C3376" s="132" t="s">
        <v>4987</v>
      </c>
      <c r="D3376" s="132" t="s">
        <v>5265</v>
      </c>
      <c r="E3376" s="132" t="s">
        <v>5175</v>
      </c>
      <c r="F3376" s="132" t="s">
        <v>5029</v>
      </c>
      <c r="G3376" s="133">
        <v>3609</v>
      </c>
      <c r="H3376" s="132">
        <v>2002</v>
      </c>
      <c r="I3376" s="134">
        <v>40725</v>
      </c>
      <c r="J3376" s="135"/>
    </row>
    <row r="3377" spans="1:10" ht="16.5" customHeight="1" x14ac:dyDescent="0.25">
      <c r="A3377" s="130" t="s">
        <v>10222</v>
      </c>
      <c r="B3377" s="131" t="str">
        <f t="shared" si="52"/>
        <v>28140 - Camp Williams Distinguished Visitors Quarter A and B</v>
      </c>
      <c r="C3377" s="132" t="s">
        <v>4987</v>
      </c>
      <c r="D3377" s="132" t="s">
        <v>5266</v>
      </c>
      <c r="E3377" s="132" t="s">
        <v>5175</v>
      </c>
      <c r="F3377" s="132" t="s">
        <v>5029</v>
      </c>
      <c r="G3377" s="133">
        <v>13220</v>
      </c>
      <c r="H3377" s="132">
        <v>2000</v>
      </c>
      <c r="I3377" s="134">
        <v>40725</v>
      </c>
      <c r="J3377" s="135"/>
    </row>
    <row r="3378" spans="1:10" ht="16.5" customHeight="1" x14ac:dyDescent="0.25">
      <c r="A3378" s="130" t="s">
        <v>10223</v>
      </c>
      <c r="B3378" s="131" t="str">
        <f t="shared" si="52"/>
        <v>28201 - Camp Williams Waiting Shelter</v>
      </c>
      <c r="C3378" s="132" t="s">
        <v>4987</v>
      </c>
      <c r="D3378" s="132" t="s">
        <v>5234</v>
      </c>
      <c r="E3378" s="132" t="s">
        <v>5175</v>
      </c>
      <c r="F3378" s="132" t="s">
        <v>5029</v>
      </c>
      <c r="G3378" s="133">
        <v>135</v>
      </c>
      <c r="H3378" s="132">
        <v>1992</v>
      </c>
      <c r="I3378" s="134">
        <v>40725</v>
      </c>
      <c r="J3378" s="135"/>
    </row>
    <row r="3379" spans="1:10" ht="16.5" customHeight="1" x14ac:dyDescent="0.25">
      <c r="A3379" s="130" t="s">
        <v>10224</v>
      </c>
      <c r="B3379" s="131" t="str">
        <f t="shared" si="52"/>
        <v>29051 - Camp Williams Joint Language Training Center #4</v>
      </c>
      <c r="C3379" s="132" t="s">
        <v>4987</v>
      </c>
      <c r="D3379" s="132" t="s">
        <v>5267</v>
      </c>
      <c r="E3379" s="132" t="s">
        <v>5183</v>
      </c>
      <c r="F3379" s="132" t="s">
        <v>689</v>
      </c>
      <c r="G3379" s="133">
        <v>7597</v>
      </c>
      <c r="H3379" s="132">
        <v>2005</v>
      </c>
      <c r="I3379" s="134">
        <v>40725</v>
      </c>
      <c r="J3379" s="135"/>
    </row>
    <row r="3380" spans="1:10" ht="16.5" customHeight="1" x14ac:dyDescent="0.25">
      <c r="A3380" s="130" t="s">
        <v>10225</v>
      </c>
      <c r="B3380" s="131" t="str">
        <f t="shared" si="52"/>
        <v>29052 - Camp Williams Joint Language Training Center #3</v>
      </c>
      <c r="C3380" s="132" t="s">
        <v>4987</v>
      </c>
      <c r="D3380" s="132" t="s">
        <v>5268</v>
      </c>
      <c r="E3380" s="132" t="s">
        <v>5183</v>
      </c>
      <c r="F3380" s="132" t="s">
        <v>689</v>
      </c>
      <c r="G3380" s="133">
        <v>7597</v>
      </c>
      <c r="H3380" s="132">
        <v>2006</v>
      </c>
      <c r="I3380" s="134">
        <v>40725</v>
      </c>
      <c r="J3380" s="135"/>
    </row>
    <row r="3381" spans="1:10" ht="16.5" customHeight="1" x14ac:dyDescent="0.25">
      <c r="A3381" s="130" t="s">
        <v>10226</v>
      </c>
      <c r="B3381" s="131" t="str">
        <f t="shared" si="52"/>
        <v>29053 - Camp Williams Joint Language Training Center #2</v>
      </c>
      <c r="C3381" s="132" t="s">
        <v>4987</v>
      </c>
      <c r="D3381" s="132" t="s">
        <v>5269</v>
      </c>
      <c r="E3381" s="132" t="s">
        <v>5183</v>
      </c>
      <c r="F3381" s="132" t="s">
        <v>689</v>
      </c>
      <c r="G3381" s="133">
        <v>7597</v>
      </c>
      <c r="H3381" s="132">
        <v>2006</v>
      </c>
      <c r="I3381" s="134">
        <v>40725</v>
      </c>
      <c r="J3381" s="135"/>
    </row>
    <row r="3382" spans="1:10" ht="16.5" customHeight="1" x14ac:dyDescent="0.25">
      <c r="A3382" s="130" t="s">
        <v>10227</v>
      </c>
      <c r="B3382" s="131" t="str">
        <f t="shared" si="52"/>
        <v>17633 - Camp Williams Aaron Butler Special Forces</v>
      </c>
      <c r="C3382" s="132" t="s">
        <v>4987</v>
      </c>
      <c r="D3382" s="132" t="s">
        <v>5270</v>
      </c>
      <c r="E3382" s="132" t="s">
        <v>5103</v>
      </c>
      <c r="F3382" s="132" t="s">
        <v>3408</v>
      </c>
      <c r="G3382" s="133">
        <v>140010</v>
      </c>
      <c r="H3382" s="132">
        <v>2019</v>
      </c>
      <c r="I3382" s="134">
        <v>42136</v>
      </c>
      <c r="J3382" s="135"/>
    </row>
    <row r="3383" spans="1:10" ht="16.5" customHeight="1" x14ac:dyDescent="0.25">
      <c r="A3383" s="130" t="s">
        <v>10228</v>
      </c>
      <c r="B3383" s="131" t="str">
        <f t="shared" si="52"/>
        <v>100403 - Nephi National Guard Readiness Center</v>
      </c>
      <c r="C3383" s="132" t="s">
        <v>4987</v>
      </c>
      <c r="D3383" s="132" t="s">
        <v>5271</v>
      </c>
      <c r="E3383" s="132" t="s">
        <v>5272</v>
      </c>
      <c r="F3383" s="132" t="s">
        <v>341</v>
      </c>
      <c r="G3383" s="133">
        <v>52540</v>
      </c>
      <c r="H3383" s="132">
        <v>2026</v>
      </c>
      <c r="I3383" s="134">
        <v>44468</v>
      </c>
      <c r="J3383" s="135"/>
    </row>
    <row r="3384" spans="1:10" ht="16.5" customHeight="1" x14ac:dyDescent="0.25">
      <c r="A3384" s="130" t="s">
        <v>10229</v>
      </c>
      <c r="B3384" s="131" t="str">
        <f t="shared" si="52"/>
        <v>110291 - Helper Building</v>
      </c>
      <c r="C3384" s="132" t="s">
        <v>4987</v>
      </c>
      <c r="D3384" s="132" t="s">
        <v>5273</v>
      </c>
      <c r="E3384" s="132" t="s">
        <v>5274</v>
      </c>
      <c r="F3384" s="132" t="s">
        <v>3153</v>
      </c>
      <c r="G3384" s="133">
        <v>20000</v>
      </c>
      <c r="H3384" s="132">
        <v>2022</v>
      </c>
      <c r="I3384" s="134">
        <v>45828</v>
      </c>
      <c r="J3384" s="135"/>
    </row>
    <row r="3385" spans="1:10" ht="16.5" customHeight="1" x14ac:dyDescent="0.25">
      <c r="A3385" s="130" t="s">
        <v>10230</v>
      </c>
      <c r="B3385" s="131" t="str">
        <f t="shared" si="52"/>
        <v>07530 - Spanish Fork Armory/Maint</v>
      </c>
      <c r="C3385" s="132" t="s">
        <v>4987</v>
      </c>
      <c r="D3385" s="132" t="s">
        <v>5275</v>
      </c>
      <c r="E3385" s="135"/>
      <c r="F3385" s="135"/>
      <c r="G3385" s="133">
        <v>62548</v>
      </c>
      <c r="H3385" s="132">
        <v>1993</v>
      </c>
      <c r="I3385" s="134">
        <v>40725</v>
      </c>
      <c r="J3385" s="135"/>
    </row>
    <row r="3386" spans="1:10" ht="16.5" customHeight="1" x14ac:dyDescent="0.25">
      <c r="A3386" s="130" t="s">
        <v>10231</v>
      </c>
      <c r="B3386" s="131" t="str">
        <f t="shared" si="52"/>
        <v>21113 - Camp Williams RTI Classroom #8</v>
      </c>
      <c r="C3386" s="132" t="s">
        <v>4987</v>
      </c>
      <c r="D3386" s="132" t="s">
        <v>5276</v>
      </c>
      <c r="E3386" s="135"/>
      <c r="F3386" s="135"/>
      <c r="G3386" s="133">
        <v>1245</v>
      </c>
      <c r="H3386" s="132">
        <v>2005</v>
      </c>
      <c r="I3386" s="134">
        <v>40725</v>
      </c>
      <c r="J3386" s="135"/>
    </row>
    <row r="3387" spans="1:10" ht="16.5" customHeight="1" x14ac:dyDescent="0.25">
      <c r="A3387" s="130" t="s">
        <v>10232</v>
      </c>
      <c r="B3387" s="131" t="str">
        <f t="shared" si="52"/>
        <v>29054 - Camp Williams Joint Language Training Center #1</v>
      </c>
      <c r="C3387" s="132" t="s">
        <v>4987</v>
      </c>
      <c r="D3387" s="132" t="s">
        <v>5277</v>
      </c>
      <c r="E3387" s="135"/>
      <c r="F3387" s="135"/>
      <c r="G3387" s="133">
        <v>7575</v>
      </c>
      <c r="H3387" s="132">
        <v>2007</v>
      </c>
      <c r="I3387" s="134">
        <v>40725</v>
      </c>
      <c r="J3387" s="135"/>
    </row>
    <row r="3388" spans="1:10" ht="16.5" customHeight="1" x14ac:dyDescent="0.25">
      <c r="A3388" s="130" t="s">
        <v>10233</v>
      </c>
      <c r="B3388" s="131" t="str">
        <f t="shared" si="52"/>
        <v>03452 - USDB Salt Lake Campus</v>
      </c>
      <c r="C3388" s="132" t="s">
        <v>5278</v>
      </c>
      <c r="D3388" s="132" t="s">
        <v>5279</v>
      </c>
      <c r="E3388" s="132" t="s">
        <v>5280</v>
      </c>
      <c r="F3388" s="132" t="s">
        <v>145</v>
      </c>
      <c r="G3388" s="133">
        <v>44700</v>
      </c>
      <c r="H3388" s="132">
        <v>2009</v>
      </c>
      <c r="I3388" s="134">
        <v>40725</v>
      </c>
      <c r="J3388" s="135"/>
    </row>
    <row r="3389" spans="1:10" ht="16.5" customHeight="1" x14ac:dyDescent="0.25">
      <c r="A3389" s="130" t="s">
        <v>10234</v>
      </c>
      <c r="B3389" s="131" t="str">
        <f t="shared" si="52"/>
        <v>06647 - Portable Classroom #2</v>
      </c>
      <c r="C3389" s="132" t="s">
        <v>5278</v>
      </c>
      <c r="D3389" s="132" t="s">
        <v>5281</v>
      </c>
      <c r="E3389" s="132" t="s">
        <v>5282</v>
      </c>
      <c r="F3389" s="132" t="s">
        <v>298</v>
      </c>
      <c r="G3389" s="133">
        <v>1848</v>
      </c>
      <c r="H3389" s="132">
        <v>1988</v>
      </c>
      <c r="I3389" s="134">
        <v>40725</v>
      </c>
      <c r="J3389" s="135"/>
    </row>
    <row r="3390" spans="1:10" ht="16.5" customHeight="1" x14ac:dyDescent="0.25">
      <c r="A3390" s="130" t="s">
        <v>10235</v>
      </c>
      <c r="B3390" s="131" t="str">
        <f t="shared" si="52"/>
        <v>06649 - Portable Classroom</v>
      </c>
      <c r="C3390" s="132" t="s">
        <v>5278</v>
      </c>
      <c r="D3390" s="132" t="s">
        <v>5283</v>
      </c>
      <c r="E3390" s="132" t="s">
        <v>5284</v>
      </c>
      <c r="F3390" s="132" t="s">
        <v>298</v>
      </c>
      <c r="G3390" s="133">
        <v>2940</v>
      </c>
      <c r="H3390" s="132">
        <v>1989</v>
      </c>
      <c r="I3390" s="134">
        <v>40725</v>
      </c>
      <c r="J3390" s="135"/>
    </row>
    <row r="3391" spans="1:10" ht="16.5" customHeight="1" x14ac:dyDescent="0.25">
      <c r="A3391" s="130" t="s">
        <v>10236</v>
      </c>
      <c r="B3391" s="131" t="str">
        <f t="shared" si="52"/>
        <v>07057 - Residential Cottage #1</v>
      </c>
      <c r="C3391" s="132" t="s">
        <v>5278</v>
      </c>
      <c r="D3391" s="132" t="s">
        <v>5285</v>
      </c>
      <c r="E3391" s="132" t="s">
        <v>5286</v>
      </c>
      <c r="F3391" s="132" t="s">
        <v>285</v>
      </c>
      <c r="G3391" s="133">
        <v>2582</v>
      </c>
      <c r="H3391" s="132">
        <v>1994</v>
      </c>
      <c r="I3391" s="134">
        <v>40725</v>
      </c>
      <c r="J3391" s="135"/>
    </row>
    <row r="3392" spans="1:10" ht="16.5" customHeight="1" x14ac:dyDescent="0.25">
      <c r="A3392" s="130" t="s">
        <v>10237</v>
      </c>
      <c r="B3392" s="131" t="str">
        <f t="shared" si="52"/>
        <v>07058 - Residential Cottage #2</v>
      </c>
      <c r="C3392" s="132" t="s">
        <v>5278</v>
      </c>
      <c r="D3392" s="132" t="s">
        <v>5287</v>
      </c>
      <c r="E3392" s="132" t="s">
        <v>5286</v>
      </c>
      <c r="F3392" s="132" t="s">
        <v>285</v>
      </c>
      <c r="G3392" s="133">
        <v>2582</v>
      </c>
      <c r="H3392" s="132">
        <v>1994</v>
      </c>
      <c r="I3392" s="134">
        <v>40725</v>
      </c>
      <c r="J3392" s="135"/>
    </row>
    <row r="3393" spans="1:10" ht="16.5" customHeight="1" x14ac:dyDescent="0.25">
      <c r="A3393" s="130" t="s">
        <v>10238</v>
      </c>
      <c r="B3393" s="131" t="str">
        <f t="shared" si="52"/>
        <v>07059 - Residential Cottage #3</v>
      </c>
      <c r="C3393" s="132" t="s">
        <v>5278</v>
      </c>
      <c r="D3393" s="132" t="s">
        <v>5288</v>
      </c>
      <c r="E3393" s="132" t="s">
        <v>5286</v>
      </c>
      <c r="F3393" s="132" t="s">
        <v>285</v>
      </c>
      <c r="G3393" s="133">
        <v>2582</v>
      </c>
      <c r="H3393" s="132">
        <v>1994</v>
      </c>
      <c r="I3393" s="134">
        <v>40725</v>
      </c>
      <c r="J3393" s="135"/>
    </row>
    <row r="3394" spans="1:10" ht="16.5" customHeight="1" x14ac:dyDescent="0.25">
      <c r="A3394" s="130" t="s">
        <v>10239</v>
      </c>
      <c r="B3394" s="131" t="str">
        <f t="shared" si="52"/>
        <v>07060 - Residential Cottage #4</v>
      </c>
      <c r="C3394" s="132" t="s">
        <v>5278</v>
      </c>
      <c r="D3394" s="132" t="s">
        <v>5289</v>
      </c>
      <c r="E3394" s="132" t="s">
        <v>5286</v>
      </c>
      <c r="F3394" s="132" t="s">
        <v>285</v>
      </c>
      <c r="G3394" s="133">
        <v>2582</v>
      </c>
      <c r="H3394" s="132">
        <v>1994</v>
      </c>
      <c r="I3394" s="134">
        <v>40725</v>
      </c>
      <c r="J3394" s="135"/>
    </row>
    <row r="3395" spans="1:10" ht="16.5" customHeight="1" x14ac:dyDescent="0.25">
      <c r="A3395" s="130" t="s">
        <v>10240</v>
      </c>
      <c r="B3395" s="131" t="str">
        <f t="shared" si="52"/>
        <v>07061 - Maintenance Garage</v>
      </c>
      <c r="C3395" s="132" t="s">
        <v>5278</v>
      </c>
      <c r="D3395" s="132" t="s">
        <v>3144</v>
      </c>
      <c r="E3395" s="132" t="s">
        <v>5286</v>
      </c>
      <c r="F3395" s="132" t="s">
        <v>285</v>
      </c>
      <c r="G3395" s="133">
        <v>4100</v>
      </c>
      <c r="H3395" s="132">
        <v>1994</v>
      </c>
      <c r="I3395" s="134">
        <v>40725</v>
      </c>
      <c r="J3395" s="135"/>
    </row>
    <row r="3396" spans="1:10" ht="16.5" customHeight="1" x14ac:dyDescent="0.25">
      <c r="A3396" s="130" t="s">
        <v>10241</v>
      </c>
      <c r="B3396" s="131" t="str">
        <f t="shared" ref="B3396:B3459" si="53">_xlfn.CONCAT(A3396," - ",D3396)</f>
        <v>07470 - Portable Classroom #3</v>
      </c>
      <c r="C3396" s="132" t="s">
        <v>5278</v>
      </c>
      <c r="D3396" s="132" t="s">
        <v>5290</v>
      </c>
      <c r="E3396" s="132" t="s">
        <v>5291</v>
      </c>
      <c r="F3396" s="132" t="s">
        <v>298</v>
      </c>
      <c r="G3396" s="133">
        <v>1848</v>
      </c>
      <c r="H3396" s="132">
        <v>1994</v>
      </c>
      <c r="I3396" s="134">
        <v>40725</v>
      </c>
      <c r="J3396" s="135"/>
    </row>
    <row r="3397" spans="1:10" ht="16.5" customHeight="1" x14ac:dyDescent="0.25">
      <c r="A3397" s="130" t="s">
        <v>10242</v>
      </c>
      <c r="B3397" s="131" t="str">
        <f t="shared" si="53"/>
        <v>08716 - Storage Sheds</v>
      </c>
      <c r="C3397" s="132" t="s">
        <v>5278</v>
      </c>
      <c r="D3397" s="132" t="s">
        <v>5292</v>
      </c>
      <c r="E3397" s="132" t="s">
        <v>5286</v>
      </c>
      <c r="F3397" s="132" t="s">
        <v>285</v>
      </c>
      <c r="G3397" s="133">
        <v>240</v>
      </c>
      <c r="H3397" s="132">
        <v>1996</v>
      </c>
      <c r="I3397" s="134">
        <v>40725</v>
      </c>
      <c r="J3397" s="135"/>
    </row>
    <row r="3398" spans="1:10" ht="16.5" customHeight="1" x14ac:dyDescent="0.25">
      <c r="A3398" s="130" t="s">
        <v>10243</v>
      </c>
      <c r="B3398" s="131" t="str">
        <f t="shared" si="53"/>
        <v>08717 - Activity Center</v>
      </c>
      <c r="C3398" s="132" t="s">
        <v>5278</v>
      </c>
      <c r="D3398" s="132" t="s">
        <v>2816</v>
      </c>
      <c r="E3398" s="132" t="s">
        <v>5286</v>
      </c>
      <c r="F3398" s="132" t="s">
        <v>285</v>
      </c>
      <c r="G3398" s="133">
        <v>2016</v>
      </c>
      <c r="H3398" s="132">
        <v>1993</v>
      </c>
      <c r="I3398" s="134">
        <v>40725</v>
      </c>
      <c r="J3398" s="135"/>
    </row>
    <row r="3399" spans="1:10" ht="16.5" customHeight="1" x14ac:dyDescent="0.25">
      <c r="A3399" s="130" t="s">
        <v>10244</v>
      </c>
      <c r="B3399" s="131" t="str">
        <f t="shared" si="53"/>
        <v>09747 - USD Storage Shed</v>
      </c>
      <c r="C3399" s="132" t="s">
        <v>5278</v>
      </c>
      <c r="D3399" s="132" t="s">
        <v>5293</v>
      </c>
      <c r="E3399" s="132" t="s">
        <v>5294</v>
      </c>
      <c r="F3399" s="132" t="s">
        <v>298</v>
      </c>
      <c r="G3399" s="133">
        <v>80</v>
      </c>
      <c r="H3399" s="132">
        <v>2001</v>
      </c>
      <c r="I3399" s="134">
        <v>40725</v>
      </c>
      <c r="J3399" s="135"/>
    </row>
    <row r="3400" spans="1:10" ht="16.5" customHeight="1" x14ac:dyDescent="0.25">
      <c r="A3400" s="130" t="s">
        <v>10245</v>
      </c>
      <c r="B3400" s="131" t="str">
        <f t="shared" si="53"/>
        <v>09749 - Maintenance Shelter</v>
      </c>
      <c r="C3400" s="132" t="s">
        <v>5278</v>
      </c>
      <c r="D3400" s="132" t="s">
        <v>5295</v>
      </c>
      <c r="E3400" s="132" t="s">
        <v>5286</v>
      </c>
      <c r="F3400" s="132" t="s">
        <v>285</v>
      </c>
      <c r="G3400" s="133">
        <v>1600</v>
      </c>
      <c r="H3400" s="132">
        <v>1998</v>
      </c>
      <c r="I3400" s="134">
        <v>40725</v>
      </c>
      <c r="J3400" s="135"/>
    </row>
    <row r="3401" spans="1:10" ht="16.5" customHeight="1" x14ac:dyDescent="0.25">
      <c r="A3401" s="130" t="s">
        <v>10246</v>
      </c>
      <c r="B3401" s="131" t="str">
        <f t="shared" si="53"/>
        <v>09755 - USD Storage Shed</v>
      </c>
      <c r="C3401" s="132" t="s">
        <v>5278</v>
      </c>
      <c r="D3401" s="132" t="s">
        <v>5293</v>
      </c>
      <c r="E3401" s="132" t="s">
        <v>5296</v>
      </c>
      <c r="F3401" s="132" t="s">
        <v>298</v>
      </c>
      <c r="G3401" s="133">
        <v>120</v>
      </c>
      <c r="H3401" s="132">
        <v>2005</v>
      </c>
      <c r="I3401" s="134">
        <v>40725</v>
      </c>
      <c r="J3401" s="135"/>
    </row>
    <row r="3402" spans="1:10" ht="16.5" customHeight="1" x14ac:dyDescent="0.25">
      <c r="A3402" s="130" t="s">
        <v>10247</v>
      </c>
      <c r="B3402" s="131" t="str">
        <f t="shared" si="53"/>
        <v>17358 - OEC Campus</v>
      </c>
      <c r="C3402" s="132" t="s">
        <v>5278</v>
      </c>
      <c r="D3402" s="132" t="s">
        <v>5297</v>
      </c>
      <c r="E3402" s="132" t="s">
        <v>5280</v>
      </c>
      <c r="F3402" s="132" t="s">
        <v>145</v>
      </c>
      <c r="G3402" s="133">
        <v>50000</v>
      </c>
      <c r="H3402" s="132">
        <v>2015</v>
      </c>
      <c r="I3402" s="134">
        <v>41837</v>
      </c>
      <c r="J3402" s="135"/>
    </row>
    <row r="3403" spans="1:10" ht="16.5" customHeight="1" x14ac:dyDescent="0.25">
      <c r="A3403" s="130" t="s">
        <v>10248</v>
      </c>
      <c r="B3403" s="131" t="str">
        <f t="shared" si="53"/>
        <v>18080 - Elizabeth DeLong School</v>
      </c>
      <c r="C3403" s="132" t="s">
        <v>5278</v>
      </c>
      <c r="D3403" s="132" t="s">
        <v>5298</v>
      </c>
      <c r="E3403" s="132" t="s">
        <v>5299</v>
      </c>
      <c r="F3403" s="132" t="s">
        <v>726</v>
      </c>
      <c r="G3403" s="133">
        <v>30390</v>
      </c>
      <c r="H3403" s="132">
        <v>2019</v>
      </c>
      <c r="I3403" s="134">
        <v>43412</v>
      </c>
      <c r="J3403" s="135"/>
    </row>
    <row r="3404" spans="1:10" ht="16.5" customHeight="1" x14ac:dyDescent="0.25">
      <c r="A3404" s="130" t="s">
        <v>10249</v>
      </c>
      <c r="B3404" s="131" t="str">
        <f t="shared" si="53"/>
        <v>21254 - USD High School</v>
      </c>
      <c r="C3404" s="132" t="s">
        <v>5278</v>
      </c>
      <c r="D3404" s="132" t="s">
        <v>5300</v>
      </c>
      <c r="E3404" s="132" t="s">
        <v>5301</v>
      </c>
      <c r="F3404" s="132" t="s">
        <v>145</v>
      </c>
      <c r="G3404" s="133">
        <v>2946</v>
      </c>
      <c r="H3404" s="132">
        <v>1939</v>
      </c>
      <c r="I3404" s="134">
        <v>44446</v>
      </c>
      <c r="J3404" s="135"/>
    </row>
    <row r="3405" spans="1:10" ht="16.5" customHeight="1" x14ac:dyDescent="0.25">
      <c r="A3405" s="130" t="s">
        <v>10250</v>
      </c>
      <c r="B3405" s="131" t="str">
        <f t="shared" si="53"/>
        <v>103927 - Outreach Online Portable</v>
      </c>
      <c r="C3405" s="132" t="s">
        <v>5278</v>
      </c>
      <c r="D3405" s="132" t="s">
        <v>5302</v>
      </c>
      <c r="E3405" s="132" t="s">
        <v>5303</v>
      </c>
      <c r="F3405" s="132" t="s">
        <v>726</v>
      </c>
      <c r="G3405" s="133">
        <v>4200</v>
      </c>
      <c r="H3405" s="132">
        <v>2009</v>
      </c>
      <c r="I3405" s="134">
        <v>45054</v>
      </c>
      <c r="J3405" s="135"/>
    </row>
    <row r="3406" spans="1:10" ht="16.5" customHeight="1" x14ac:dyDescent="0.25">
      <c r="A3406" s="130" t="s">
        <v>10251</v>
      </c>
      <c r="B3406" s="131" t="str">
        <f t="shared" si="53"/>
        <v>103933 - Millcreek Portable</v>
      </c>
      <c r="C3406" s="132" t="s">
        <v>5278</v>
      </c>
      <c r="D3406" s="132" t="s">
        <v>5304</v>
      </c>
      <c r="E3406" s="132" t="s">
        <v>5305</v>
      </c>
      <c r="F3406" s="132" t="s">
        <v>145</v>
      </c>
      <c r="G3406" s="133">
        <v>2940</v>
      </c>
      <c r="H3406" s="132">
        <v>2021</v>
      </c>
      <c r="I3406" s="134">
        <v>45054</v>
      </c>
      <c r="J3406" s="135"/>
    </row>
    <row r="3407" spans="1:10" ht="16.5" customHeight="1" x14ac:dyDescent="0.25">
      <c r="A3407" s="130" t="s">
        <v>10252</v>
      </c>
      <c r="B3407" s="131" t="str">
        <f t="shared" si="53"/>
        <v>107704 - SUSD Portable Bloomington Hills</v>
      </c>
      <c r="C3407" s="132" t="s">
        <v>5278</v>
      </c>
      <c r="D3407" s="132" t="s">
        <v>5306</v>
      </c>
      <c r="E3407" s="132" t="s">
        <v>5307</v>
      </c>
      <c r="F3407" s="132" t="s">
        <v>363</v>
      </c>
      <c r="G3407" s="133">
        <v>3360</v>
      </c>
      <c r="H3407" s="132">
        <v>1988</v>
      </c>
      <c r="I3407" s="134">
        <v>45554</v>
      </c>
      <c r="J3407" s="135"/>
    </row>
    <row r="3408" spans="1:10" ht="16.5" customHeight="1" x14ac:dyDescent="0.25">
      <c r="A3408" s="130" t="s">
        <v>10253</v>
      </c>
      <c r="B3408" s="131" t="str">
        <f t="shared" si="53"/>
        <v>107706 - Ogden Portable</v>
      </c>
      <c r="C3408" s="132" t="s">
        <v>5278</v>
      </c>
      <c r="D3408" s="132" t="s">
        <v>5308</v>
      </c>
      <c r="E3408" s="132" t="s">
        <v>5309</v>
      </c>
      <c r="F3408" s="132" t="s">
        <v>285</v>
      </c>
      <c r="G3408" s="133">
        <v>1848</v>
      </c>
      <c r="H3408" s="132">
        <v>1986</v>
      </c>
      <c r="I3408" s="134">
        <v>45554</v>
      </c>
      <c r="J3408" s="135"/>
    </row>
    <row r="3409" spans="1:10" ht="16.5" customHeight="1" x14ac:dyDescent="0.25">
      <c r="A3409" s="130" t="s">
        <v>10254</v>
      </c>
      <c r="B3409" s="131" t="str">
        <f t="shared" si="53"/>
        <v>113072 - 1629 East 3300 South</v>
      </c>
      <c r="C3409" s="132" t="s">
        <v>5278</v>
      </c>
      <c r="D3409" s="132" t="s">
        <v>5310</v>
      </c>
      <c r="E3409" s="132" t="s">
        <v>5311</v>
      </c>
      <c r="F3409" s="132" t="s">
        <v>145</v>
      </c>
      <c r="G3409" s="133">
        <v>1709</v>
      </c>
      <c r="H3409" s="132">
        <v>1936</v>
      </c>
      <c r="I3409" s="134">
        <v>46119</v>
      </c>
      <c r="J3409" s="135"/>
    </row>
    <row r="3410" spans="1:10" ht="16.5" customHeight="1" x14ac:dyDescent="0.25">
      <c r="A3410" s="130" t="s">
        <v>10255</v>
      </c>
      <c r="B3410" s="131" t="str">
        <f t="shared" si="53"/>
        <v>07056 - Deaf &amp; Blind School</v>
      </c>
      <c r="C3410" s="132" t="s">
        <v>5278</v>
      </c>
      <c r="D3410" s="132" t="s">
        <v>5312</v>
      </c>
      <c r="E3410" s="132" t="s">
        <v>5313</v>
      </c>
      <c r="F3410" s="132" t="s">
        <v>285</v>
      </c>
      <c r="G3410" s="133">
        <v>118874</v>
      </c>
      <c r="H3410" s="132">
        <v>1992</v>
      </c>
      <c r="I3410" s="134">
        <v>40725</v>
      </c>
      <c r="J3410" s="135"/>
    </row>
    <row r="3411" spans="1:10" ht="16.5" customHeight="1" x14ac:dyDescent="0.25">
      <c r="A3411" s="130" t="s">
        <v>10256</v>
      </c>
      <c r="B3411" s="131" t="str">
        <f t="shared" si="53"/>
        <v>00443 - Cattle Building #8</v>
      </c>
      <c r="C3411" s="132" t="s">
        <v>5314</v>
      </c>
      <c r="D3411" s="132" t="s">
        <v>5315</v>
      </c>
      <c r="E3411" s="132" t="s">
        <v>5316</v>
      </c>
      <c r="F3411" s="132" t="s">
        <v>145</v>
      </c>
      <c r="G3411" s="133">
        <v>14726</v>
      </c>
      <c r="H3411" s="132">
        <v>1950</v>
      </c>
      <c r="I3411" s="134">
        <v>40725</v>
      </c>
      <c r="J3411" s="135"/>
    </row>
    <row r="3412" spans="1:10" ht="16.5" customHeight="1" x14ac:dyDescent="0.25">
      <c r="A3412" s="130" t="s">
        <v>10257</v>
      </c>
      <c r="B3412" s="131" t="str">
        <f t="shared" si="53"/>
        <v>00444 - Cattle Building #9</v>
      </c>
      <c r="C3412" s="132" t="s">
        <v>5314</v>
      </c>
      <c r="D3412" s="132" t="s">
        <v>5317</v>
      </c>
      <c r="E3412" s="132" t="s">
        <v>5316</v>
      </c>
      <c r="F3412" s="132" t="s">
        <v>145</v>
      </c>
      <c r="G3412" s="133">
        <v>14726</v>
      </c>
      <c r="H3412" s="132">
        <v>1950</v>
      </c>
      <c r="I3412" s="134">
        <v>40725</v>
      </c>
      <c r="J3412" s="135"/>
    </row>
    <row r="3413" spans="1:10" ht="16.5" customHeight="1" x14ac:dyDescent="0.25">
      <c r="A3413" s="130" t="s">
        <v>10258</v>
      </c>
      <c r="B3413" s="131" t="str">
        <f t="shared" si="53"/>
        <v>00445 - Cattle Building #10</v>
      </c>
      <c r="C3413" s="132" t="s">
        <v>5314</v>
      </c>
      <c r="D3413" s="132" t="s">
        <v>5318</v>
      </c>
      <c r="E3413" s="132" t="s">
        <v>5316</v>
      </c>
      <c r="F3413" s="132" t="s">
        <v>145</v>
      </c>
      <c r="G3413" s="133">
        <v>14726</v>
      </c>
      <c r="H3413" s="132">
        <v>1950</v>
      </c>
      <c r="I3413" s="134">
        <v>40725</v>
      </c>
      <c r="J3413" s="135"/>
    </row>
    <row r="3414" spans="1:10" ht="16.5" customHeight="1" x14ac:dyDescent="0.25">
      <c r="A3414" s="130" t="s">
        <v>10259</v>
      </c>
      <c r="B3414" s="131" t="str">
        <f t="shared" si="53"/>
        <v>00446 - Sheep Building #11</v>
      </c>
      <c r="C3414" s="132" t="s">
        <v>5314</v>
      </c>
      <c r="D3414" s="132" t="s">
        <v>5319</v>
      </c>
      <c r="E3414" s="132" t="s">
        <v>5316</v>
      </c>
      <c r="F3414" s="132" t="s">
        <v>145</v>
      </c>
      <c r="G3414" s="133">
        <v>14200</v>
      </c>
      <c r="H3414" s="132">
        <v>1950</v>
      </c>
      <c r="I3414" s="134">
        <v>40725</v>
      </c>
      <c r="J3414" s="135"/>
    </row>
    <row r="3415" spans="1:10" ht="16.5" customHeight="1" x14ac:dyDescent="0.25">
      <c r="A3415" s="130" t="s">
        <v>10260</v>
      </c>
      <c r="B3415" s="131" t="str">
        <f t="shared" si="53"/>
        <v>00447 - Market Building #13</v>
      </c>
      <c r="C3415" s="132" t="s">
        <v>5314</v>
      </c>
      <c r="D3415" s="132" t="s">
        <v>5320</v>
      </c>
      <c r="E3415" s="132" t="s">
        <v>5316</v>
      </c>
      <c r="F3415" s="132" t="s">
        <v>145</v>
      </c>
      <c r="G3415" s="133">
        <v>14200</v>
      </c>
      <c r="H3415" s="132">
        <v>1940</v>
      </c>
      <c r="I3415" s="134">
        <v>40725</v>
      </c>
      <c r="J3415" s="135"/>
    </row>
    <row r="3416" spans="1:10" ht="16.5" customHeight="1" x14ac:dyDescent="0.25">
      <c r="A3416" s="130" t="s">
        <v>10261</v>
      </c>
      <c r="B3416" s="131" t="str">
        <f t="shared" si="53"/>
        <v>00449 - Pioneer Building #23</v>
      </c>
      <c r="C3416" s="132" t="s">
        <v>5314</v>
      </c>
      <c r="D3416" s="132" t="s">
        <v>5321</v>
      </c>
      <c r="E3416" s="132" t="s">
        <v>5316</v>
      </c>
      <c r="F3416" s="132" t="s">
        <v>145</v>
      </c>
      <c r="G3416" s="133">
        <v>5644</v>
      </c>
      <c r="H3416" s="132">
        <v>1940</v>
      </c>
      <c r="I3416" s="134">
        <v>40725</v>
      </c>
      <c r="J3416" s="135"/>
    </row>
    <row r="3417" spans="1:10" ht="16.5" customHeight="1" x14ac:dyDescent="0.25">
      <c r="A3417" s="130" t="s">
        <v>10262</v>
      </c>
      <c r="B3417" s="131" t="str">
        <f t="shared" si="53"/>
        <v>00450 - Restroom South #25</v>
      </c>
      <c r="C3417" s="132" t="s">
        <v>5314</v>
      </c>
      <c r="D3417" s="132" t="s">
        <v>5322</v>
      </c>
      <c r="E3417" s="132" t="s">
        <v>5316</v>
      </c>
      <c r="F3417" s="132" t="s">
        <v>145</v>
      </c>
      <c r="G3417" s="133">
        <v>1496</v>
      </c>
      <c r="H3417" s="132">
        <v>2002</v>
      </c>
      <c r="I3417" s="134">
        <v>40725</v>
      </c>
      <c r="J3417" s="135"/>
    </row>
    <row r="3418" spans="1:10" ht="16.5" customHeight="1" x14ac:dyDescent="0.25">
      <c r="A3418" s="130" t="s">
        <v>10263</v>
      </c>
      <c r="B3418" s="131" t="str">
        <f t="shared" si="53"/>
        <v>00451 - Heritage Building #5</v>
      </c>
      <c r="C3418" s="132" t="s">
        <v>5314</v>
      </c>
      <c r="D3418" s="132" t="s">
        <v>5323</v>
      </c>
      <c r="E3418" s="132" t="s">
        <v>5316</v>
      </c>
      <c r="F3418" s="132" t="s">
        <v>145</v>
      </c>
      <c r="G3418" s="133">
        <v>2738</v>
      </c>
      <c r="H3418" s="132">
        <v>1950</v>
      </c>
      <c r="I3418" s="134">
        <v>40725</v>
      </c>
      <c r="J3418" s="135"/>
    </row>
    <row r="3419" spans="1:10" ht="16.5" customHeight="1" x14ac:dyDescent="0.25">
      <c r="A3419" s="130" t="s">
        <v>10264</v>
      </c>
      <c r="B3419" s="131" t="str">
        <f t="shared" si="53"/>
        <v>00453 - Wildlife Building #6</v>
      </c>
      <c r="C3419" s="132" t="s">
        <v>5314</v>
      </c>
      <c r="D3419" s="132" t="s">
        <v>5324</v>
      </c>
      <c r="E3419" s="132" t="s">
        <v>5316</v>
      </c>
      <c r="F3419" s="132" t="s">
        <v>145</v>
      </c>
      <c r="G3419" s="133">
        <v>3164</v>
      </c>
      <c r="H3419" s="132">
        <v>1930</v>
      </c>
      <c r="I3419" s="134">
        <v>40725</v>
      </c>
      <c r="J3419" s="135"/>
    </row>
    <row r="3420" spans="1:10" ht="16.5" customHeight="1" x14ac:dyDescent="0.25">
      <c r="A3420" s="130" t="s">
        <v>10265</v>
      </c>
      <c r="B3420" s="131" t="str">
        <f t="shared" si="53"/>
        <v>00456 - Promontory Hall Building #3</v>
      </c>
      <c r="C3420" s="132" t="s">
        <v>5314</v>
      </c>
      <c r="D3420" s="132" t="s">
        <v>5325</v>
      </c>
      <c r="E3420" s="132" t="s">
        <v>5316</v>
      </c>
      <c r="F3420" s="132" t="s">
        <v>145</v>
      </c>
      <c r="G3420" s="133">
        <v>12877</v>
      </c>
      <c r="H3420" s="132">
        <v>1902</v>
      </c>
      <c r="I3420" s="134">
        <v>40725</v>
      </c>
      <c r="J3420" s="135"/>
    </row>
    <row r="3421" spans="1:10" ht="16.5" customHeight="1" x14ac:dyDescent="0.25">
      <c r="A3421" s="130" t="s">
        <v>10266</v>
      </c>
      <c r="B3421" s="131" t="str">
        <f t="shared" si="53"/>
        <v>00457 - Zion Building #34</v>
      </c>
      <c r="C3421" s="132" t="s">
        <v>5314</v>
      </c>
      <c r="D3421" s="132" t="s">
        <v>5326</v>
      </c>
      <c r="E3421" s="132" t="s">
        <v>5316</v>
      </c>
      <c r="F3421" s="132" t="s">
        <v>145</v>
      </c>
      <c r="G3421" s="133">
        <v>9680</v>
      </c>
      <c r="H3421" s="132">
        <v>1940</v>
      </c>
      <c r="I3421" s="134">
        <v>40725</v>
      </c>
      <c r="J3421" s="135"/>
    </row>
    <row r="3422" spans="1:10" ht="16.5" customHeight="1" x14ac:dyDescent="0.25">
      <c r="A3422" s="130" t="s">
        <v>10267</v>
      </c>
      <c r="B3422" s="131" t="str">
        <f t="shared" si="53"/>
        <v>00460 - Grandstand Bleachers #36</v>
      </c>
      <c r="C3422" s="132" t="s">
        <v>5314</v>
      </c>
      <c r="D3422" s="132" t="s">
        <v>5327</v>
      </c>
      <c r="E3422" s="132" t="s">
        <v>5316</v>
      </c>
      <c r="F3422" s="132" t="s">
        <v>145</v>
      </c>
      <c r="G3422" s="133">
        <v>1617</v>
      </c>
      <c r="H3422" s="132">
        <v>1950</v>
      </c>
      <c r="I3422" s="134">
        <v>40725</v>
      </c>
      <c r="J3422" s="135"/>
    </row>
    <row r="3423" spans="1:10" ht="16.5" customHeight="1" x14ac:dyDescent="0.25">
      <c r="A3423" s="130" t="s">
        <v>10268</v>
      </c>
      <c r="B3423" s="131" t="str">
        <f t="shared" si="53"/>
        <v>00461 - Fairpark Grand #4</v>
      </c>
      <c r="C3423" s="132" t="s">
        <v>5314</v>
      </c>
      <c r="D3423" s="132" t="s">
        <v>5328</v>
      </c>
      <c r="E3423" s="132" t="s">
        <v>5316</v>
      </c>
      <c r="F3423" s="132" t="s">
        <v>145</v>
      </c>
      <c r="G3423" s="133">
        <v>30647</v>
      </c>
      <c r="H3423" s="132">
        <v>1905</v>
      </c>
      <c r="I3423" s="134">
        <v>40725</v>
      </c>
      <c r="J3423" s="135"/>
    </row>
    <row r="3424" spans="1:10" ht="16.5" customHeight="1" x14ac:dyDescent="0.25">
      <c r="A3424" s="130" t="s">
        <v>10269</v>
      </c>
      <c r="B3424" s="131" t="str">
        <f t="shared" si="53"/>
        <v>00462 - Fairpark Cafeteria #38</v>
      </c>
      <c r="C3424" s="132" t="s">
        <v>5314</v>
      </c>
      <c r="D3424" s="132" t="s">
        <v>5329</v>
      </c>
      <c r="E3424" s="132" t="s">
        <v>5316</v>
      </c>
      <c r="F3424" s="132" t="s">
        <v>145</v>
      </c>
      <c r="G3424" s="133">
        <v>6310</v>
      </c>
      <c r="H3424" s="132">
        <v>1980</v>
      </c>
      <c r="I3424" s="134">
        <v>40725</v>
      </c>
      <c r="J3424" s="135"/>
    </row>
    <row r="3425" spans="1:10" ht="16.5" customHeight="1" x14ac:dyDescent="0.25">
      <c r="A3425" s="130" t="s">
        <v>10270</v>
      </c>
      <c r="B3425" s="131" t="str">
        <f t="shared" si="53"/>
        <v>00463 - Maintenance Shop #50</v>
      </c>
      <c r="C3425" s="132" t="s">
        <v>5314</v>
      </c>
      <c r="D3425" s="132" t="s">
        <v>5330</v>
      </c>
      <c r="E3425" s="132" t="s">
        <v>5316</v>
      </c>
      <c r="F3425" s="132" t="s">
        <v>145</v>
      </c>
      <c r="G3425" s="133">
        <v>10950</v>
      </c>
      <c r="H3425" s="132">
        <v>1980</v>
      </c>
      <c r="I3425" s="134">
        <v>40725</v>
      </c>
      <c r="J3425" s="135"/>
    </row>
    <row r="3426" spans="1:10" ht="16.5" customHeight="1" x14ac:dyDescent="0.25">
      <c r="A3426" s="130" t="s">
        <v>10271</v>
      </c>
      <c r="B3426" s="131" t="str">
        <f t="shared" si="53"/>
        <v>00464 - Fairpark Administration #1</v>
      </c>
      <c r="C3426" s="132" t="s">
        <v>5314</v>
      </c>
      <c r="D3426" s="132" t="s">
        <v>5331</v>
      </c>
      <c r="E3426" s="132" t="s">
        <v>5316</v>
      </c>
      <c r="F3426" s="132" t="s">
        <v>145</v>
      </c>
      <c r="G3426" s="133">
        <v>4602</v>
      </c>
      <c r="H3426" s="132">
        <v>1930</v>
      </c>
      <c r="I3426" s="134">
        <v>40725</v>
      </c>
      <c r="J3426" s="135"/>
    </row>
    <row r="3427" spans="1:10" ht="16.5" customHeight="1" x14ac:dyDescent="0.25">
      <c r="A3427" s="130" t="s">
        <v>10272</v>
      </c>
      <c r="B3427" s="131" t="str">
        <f t="shared" si="53"/>
        <v>00465 - Bonneville Building #2</v>
      </c>
      <c r="C3427" s="132" t="s">
        <v>5314</v>
      </c>
      <c r="D3427" s="132" t="s">
        <v>5332</v>
      </c>
      <c r="E3427" s="132" t="s">
        <v>5316</v>
      </c>
      <c r="F3427" s="132" t="s">
        <v>145</v>
      </c>
      <c r="G3427" s="133">
        <v>9760</v>
      </c>
      <c r="H3427" s="132">
        <v>1974</v>
      </c>
      <c r="I3427" s="134">
        <v>40725</v>
      </c>
      <c r="J3427" s="135"/>
    </row>
    <row r="3428" spans="1:10" ht="16.5" customHeight="1" x14ac:dyDescent="0.25">
      <c r="A3428" s="130" t="s">
        <v>10273</v>
      </c>
      <c r="B3428" s="131" t="str">
        <f t="shared" si="53"/>
        <v>00466 - Pigeon/Poultry #24</v>
      </c>
      <c r="C3428" s="132" t="s">
        <v>5314</v>
      </c>
      <c r="D3428" s="132" t="s">
        <v>5333</v>
      </c>
      <c r="E3428" s="132" t="s">
        <v>5316</v>
      </c>
      <c r="F3428" s="132" t="s">
        <v>145</v>
      </c>
      <c r="G3428" s="133">
        <v>5000</v>
      </c>
      <c r="H3428" s="132">
        <v>1972</v>
      </c>
      <c r="I3428" s="134">
        <v>40725</v>
      </c>
      <c r="J3428" s="135"/>
    </row>
    <row r="3429" spans="1:10" ht="16.5" customHeight="1" x14ac:dyDescent="0.25">
      <c r="A3429" s="130" t="s">
        <v>10274</v>
      </c>
      <c r="B3429" s="131" t="str">
        <f t="shared" si="53"/>
        <v>00467 - Livestock Show Ring #16</v>
      </c>
      <c r="C3429" s="132" t="s">
        <v>5314</v>
      </c>
      <c r="D3429" s="132" t="s">
        <v>5334</v>
      </c>
      <c r="E3429" s="132" t="s">
        <v>5316</v>
      </c>
      <c r="F3429" s="132" t="s">
        <v>145</v>
      </c>
      <c r="G3429" s="133">
        <v>8181</v>
      </c>
      <c r="H3429" s="132">
        <v>1973</v>
      </c>
      <c r="I3429" s="134">
        <v>40725</v>
      </c>
      <c r="J3429" s="135"/>
    </row>
    <row r="3430" spans="1:10" ht="16.5" customHeight="1" x14ac:dyDescent="0.25">
      <c r="A3430" s="130" t="s">
        <v>10275</v>
      </c>
      <c r="B3430" s="131" t="str">
        <f t="shared" si="53"/>
        <v>03841 - Multi Purpose Building #51</v>
      </c>
      <c r="C3430" s="132" t="s">
        <v>5314</v>
      </c>
      <c r="D3430" s="132" t="s">
        <v>5335</v>
      </c>
      <c r="E3430" s="132" t="s">
        <v>5316</v>
      </c>
      <c r="F3430" s="132" t="s">
        <v>145</v>
      </c>
      <c r="G3430" s="133">
        <v>24249</v>
      </c>
      <c r="H3430" s="132">
        <v>1950</v>
      </c>
      <c r="I3430" s="134">
        <v>40725</v>
      </c>
      <c r="J3430" s="135"/>
    </row>
    <row r="3431" spans="1:10" ht="16.5" customHeight="1" x14ac:dyDescent="0.25">
      <c r="A3431" s="130" t="s">
        <v>10276</v>
      </c>
      <c r="B3431" s="131" t="str">
        <f t="shared" si="53"/>
        <v>05281 - Hay Barn #41</v>
      </c>
      <c r="C3431" s="132" t="s">
        <v>5314</v>
      </c>
      <c r="D3431" s="132" t="s">
        <v>5336</v>
      </c>
      <c r="E3431" s="132" t="s">
        <v>5316</v>
      </c>
      <c r="F3431" s="132" t="s">
        <v>145</v>
      </c>
      <c r="G3431" s="133">
        <v>2852</v>
      </c>
      <c r="H3431" s="132">
        <v>1990</v>
      </c>
      <c r="I3431" s="134">
        <v>40725</v>
      </c>
      <c r="J3431" s="135"/>
    </row>
    <row r="3432" spans="1:10" ht="16.5" customHeight="1" x14ac:dyDescent="0.25">
      <c r="A3432" s="130" t="s">
        <v>10277</v>
      </c>
      <c r="B3432" s="131" t="str">
        <f t="shared" si="53"/>
        <v>05283 - Grandstand Ticket Trailer #35</v>
      </c>
      <c r="C3432" s="132" t="s">
        <v>5314</v>
      </c>
      <c r="D3432" s="132" t="s">
        <v>5337</v>
      </c>
      <c r="E3432" s="132" t="s">
        <v>5316</v>
      </c>
      <c r="F3432" s="132" t="s">
        <v>145</v>
      </c>
      <c r="G3432" s="133">
        <v>416</v>
      </c>
      <c r="H3432" s="132">
        <v>1991</v>
      </c>
      <c r="I3432" s="134">
        <v>40725</v>
      </c>
      <c r="J3432" s="135"/>
    </row>
    <row r="3433" spans="1:10" ht="16.5" customHeight="1" x14ac:dyDescent="0.25">
      <c r="A3433" s="130" t="s">
        <v>10278</v>
      </c>
      <c r="B3433" s="131" t="str">
        <f t="shared" si="53"/>
        <v>05285 - Discovery Building #32</v>
      </c>
      <c r="C3433" s="132" t="s">
        <v>5314</v>
      </c>
      <c r="D3433" s="132" t="s">
        <v>5338</v>
      </c>
      <c r="E3433" s="132" t="s">
        <v>5316</v>
      </c>
      <c r="F3433" s="132" t="s">
        <v>145</v>
      </c>
      <c r="G3433" s="133">
        <v>7995</v>
      </c>
      <c r="H3433" s="132">
        <v>1950</v>
      </c>
      <c r="I3433" s="134">
        <v>40725</v>
      </c>
      <c r="J3433" s="135"/>
    </row>
    <row r="3434" spans="1:10" ht="16.5" customHeight="1" x14ac:dyDescent="0.25">
      <c r="A3434" s="130" t="s">
        <v>10279</v>
      </c>
      <c r="B3434" s="131" t="str">
        <f t="shared" si="53"/>
        <v>05287 - Rabbit Barn #18</v>
      </c>
      <c r="C3434" s="132" t="s">
        <v>5314</v>
      </c>
      <c r="D3434" s="132" t="s">
        <v>5339</v>
      </c>
      <c r="E3434" s="132" t="s">
        <v>5316</v>
      </c>
      <c r="F3434" s="132" t="s">
        <v>145</v>
      </c>
      <c r="G3434" s="133">
        <v>7371</v>
      </c>
      <c r="H3434" s="132">
        <v>1970</v>
      </c>
      <c r="I3434" s="134">
        <v>40725</v>
      </c>
      <c r="J3434" s="135"/>
    </row>
    <row r="3435" spans="1:10" ht="16.5" customHeight="1" x14ac:dyDescent="0.25">
      <c r="A3435" s="130" t="s">
        <v>10280</v>
      </c>
      <c r="B3435" s="131" t="str">
        <f t="shared" si="53"/>
        <v>05289 - Pig Pavilion #12</v>
      </c>
      <c r="C3435" s="132" t="s">
        <v>5314</v>
      </c>
      <c r="D3435" s="132" t="s">
        <v>5340</v>
      </c>
      <c r="E3435" s="132" t="s">
        <v>5316</v>
      </c>
      <c r="F3435" s="132" t="s">
        <v>145</v>
      </c>
      <c r="G3435" s="133">
        <v>9800</v>
      </c>
      <c r="H3435" s="132">
        <v>1989</v>
      </c>
      <c r="I3435" s="134">
        <v>40725</v>
      </c>
      <c r="J3435" s="135"/>
    </row>
    <row r="3436" spans="1:10" ht="16.5" customHeight="1" x14ac:dyDescent="0.25">
      <c r="A3436" s="130" t="s">
        <v>10281</v>
      </c>
      <c r="B3436" s="131" t="str">
        <f t="shared" si="53"/>
        <v>05290 - FFA Friends #19</v>
      </c>
      <c r="C3436" s="132" t="s">
        <v>5314</v>
      </c>
      <c r="D3436" s="132" t="s">
        <v>5341</v>
      </c>
      <c r="E3436" s="132" t="s">
        <v>5316</v>
      </c>
      <c r="F3436" s="132" t="s">
        <v>145</v>
      </c>
      <c r="G3436" s="133">
        <v>5084</v>
      </c>
      <c r="H3436" s="132">
        <v>1982</v>
      </c>
      <c r="I3436" s="134">
        <v>40725</v>
      </c>
      <c r="J3436" s="135"/>
    </row>
    <row r="3437" spans="1:10" ht="16.5" customHeight="1" x14ac:dyDescent="0.25">
      <c r="A3437" s="130" t="s">
        <v>10282</v>
      </c>
      <c r="B3437" s="131" t="str">
        <f t="shared" si="53"/>
        <v>05291 - Ticket Booths (15)</v>
      </c>
      <c r="C3437" s="132" t="s">
        <v>5314</v>
      </c>
      <c r="D3437" s="132" t="s">
        <v>5342</v>
      </c>
      <c r="E3437" s="132" t="s">
        <v>5316</v>
      </c>
      <c r="F3437" s="132" t="s">
        <v>145</v>
      </c>
      <c r="G3437" s="133">
        <v>500</v>
      </c>
      <c r="H3437" s="132">
        <v>1951</v>
      </c>
      <c r="I3437" s="134">
        <v>40725</v>
      </c>
      <c r="J3437" s="135"/>
    </row>
    <row r="3438" spans="1:10" ht="16.5" customHeight="1" x14ac:dyDescent="0.25">
      <c r="A3438" s="130" t="s">
        <v>10283</v>
      </c>
      <c r="B3438" s="131" t="str">
        <f t="shared" si="53"/>
        <v>06569 - South Food Court #20</v>
      </c>
      <c r="C3438" s="132" t="s">
        <v>5314</v>
      </c>
      <c r="D3438" s="132" t="s">
        <v>5343</v>
      </c>
      <c r="E3438" s="132" t="s">
        <v>5316</v>
      </c>
      <c r="F3438" s="132" t="s">
        <v>145</v>
      </c>
      <c r="G3438" s="133">
        <v>1000</v>
      </c>
      <c r="H3438" s="132">
        <v>1984</v>
      </c>
      <c r="I3438" s="134">
        <v>40725</v>
      </c>
      <c r="J3438" s="135"/>
    </row>
    <row r="3439" spans="1:10" ht="16.5" customHeight="1" x14ac:dyDescent="0.25">
      <c r="A3439" s="130" t="s">
        <v>10284</v>
      </c>
      <c r="B3439" s="131" t="str">
        <f t="shared" si="53"/>
        <v>06570 - North Food Court #37</v>
      </c>
      <c r="C3439" s="132" t="s">
        <v>5314</v>
      </c>
      <c r="D3439" s="132" t="s">
        <v>5344</v>
      </c>
      <c r="E3439" s="132" t="s">
        <v>5316</v>
      </c>
      <c r="F3439" s="132" t="s">
        <v>145</v>
      </c>
      <c r="G3439" s="133">
        <v>25696</v>
      </c>
      <c r="H3439" s="132">
        <v>1991</v>
      </c>
      <c r="I3439" s="134">
        <v>40725</v>
      </c>
      <c r="J3439" s="135"/>
    </row>
    <row r="3440" spans="1:10" ht="16.5" customHeight="1" x14ac:dyDescent="0.25">
      <c r="A3440" s="130" t="s">
        <v>10285</v>
      </c>
      <c r="B3440" s="131" t="str">
        <f t="shared" si="53"/>
        <v>06571 - Gazebo #26</v>
      </c>
      <c r="C3440" s="132" t="s">
        <v>5314</v>
      </c>
      <c r="D3440" s="132" t="s">
        <v>5345</v>
      </c>
      <c r="E3440" s="132" t="s">
        <v>5316</v>
      </c>
      <c r="F3440" s="132" t="s">
        <v>145</v>
      </c>
      <c r="G3440" s="133">
        <v>625</v>
      </c>
      <c r="H3440" s="132">
        <v>1905</v>
      </c>
      <c r="I3440" s="134">
        <v>40725</v>
      </c>
      <c r="J3440" s="135"/>
    </row>
    <row r="3441" spans="1:10" ht="16.5" customHeight="1" x14ac:dyDescent="0.25">
      <c r="A3441" s="130" t="s">
        <v>10286</v>
      </c>
      <c r="B3441" s="131" t="str">
        <f t="shared" si="53"/>
        <v>07903 - Wasatch Building #31</v>
      </c>
      <c r="C3441" s="132" t="s">
        <v>5314</v>
      </c>
      <c r="D3441" s="132" t="s">
        <v>5346</v>
      </c>
      <c r="E3441" s="132" t="s">
        <v>5316</v>
      </c>
      <c r="F3441" s="132" t="s">
        <v>145</v>
      </c>
      <c r="G3441" s="133">
        <v>4790</v>
      </c>
      <c r="H3441" s="132">
        <v>1970</v>
      </c>
      <c r="I3441" s="134">
        <v>40725</v>
      </c>
      <c r="J3441" s="135"/>
    </row>
    <row r="3442" spans="1:10" ht="16.5" customHeight="1" x14ac:dyDescent="0.25">
      <c r="A3442" s="130" t="s">
        <v>10287</v>
      </c>
      <c r="B3442" s="131" t="str">
        <f t="shared" si="53"/>
        <v>08331 - Car Port #30</v>
      </c>
      <c r="C3442" s="132" t="s">
        <v>5314</v>
      </c>
      <c r="D3442" s="132" t="s">
        <v>5347</v>
      </c>
      <c r="E3442" s="132" t="s">
        <v>5316</v>
      </c>
      <c r="F3442" s="132" t="s">
        <v>145</v>
      </c>
      <c r="G3442" s="133">
        <v>1000</v>
      </c>
      <c r="H3442" s="132">
        <v>1987</v>
      </c>
      <c r="I3442" s="134">
        <v>40725</v>
      </c>
      <c r="J3442" s="135"/>
    </row>
    <row r="3443" spans="1:10" ht="16.5" customHeight="1" x14ac:dyDescent="0.25">
      <c r="A3443" s="130" t="s">
        <v>10288</v>
      </c>
      <c r="B3443" s="131" t="str">
        <f t="shared" si="53"/>
        <v>08938 - Restroom #42</v>
      </c>
      <c r="C3443" s="132" t="s">
        <v>5314</v>
      </c>
      <c r="D3443" s="132" t="s">
        <v>5348</v>
      </c>
      <c r="E3443" s="132" t="s">
        <v>5316</v>
      </c>
      <c r="F3443" s="132" t="s">
        <v>145</v>
      </c>
      <c r="G3443" s="133">
        <v>1560</v>
      </c>
      <c r="H3443" s="132">
        <v>1998</v>
      </c>
      <c r="I3443" s="134">
        <v>40725</v>
      </c>
      <c r="J3443" s="135"/>
    </row>
    <row r="3444" spans="1:10" ht="16.5" customHeight="1" x14ac:dyDescent="0.25">
      <c r="A3444" s="130" t="s">
        <v>10289</v>
      </c>
      <c r="B3444" s="131" t="str">
        <f t="shared" si="53"/>
        <v>09483 - Grandstand Entertainment Trailer #40</v>
      </c>
      <c r="C3444" s="132" t="s">
        <v>5314</v>
      </c>
      <c r="D3444" s="132" t="s">
        <v>5349</v>
      </c>
      <c r="E3444" s="132" t="s">
        <v>5316</v>
      </c>
      <c r="F3444" s="132" t="s">
        <v>145</v>
      </c>
      <c r="G3444" s="133">
        <v>840</v>
      </c>
      <c r="H3444" s="132">
        <v>1996</v>
      </c>
      <c r="I3444" s="134">
        <v>40725</v>
      </c>
      <c r="J3444" s="135"/>
    </row>
    <row r="3445" spans="1:10" ht="16.5" customHeight="1" x14ac:dyDescent="0.25">
      <c r="A3445" s="130" t="s">
        <v>10290</v>
      </c>
      <c r="B3445" s="131" t="str">
        <f t="shared" si="53"/>
        <v>09484 - Little Hands on the Farm - Buildings #55</v>
      </c>
      <c r="C3445" s="132" t="s">
        <v>5314</v>
      </c>
      <c r="D3445" s="132" t="s">
        <v>5350</v>
      </c>
      <c r="E3445" s="132" t="s">
        <v>5316</v>
      </c>
      <c r="F3445" s="132" t="s">
        <v>145</v>
      </c>
      <c r="G3445" s="133">
        <v>2128</v>
      </c>
      <c r="H3445" s="132">
        <v>1996</v>
      </c>
      <c r="I3445" s="134">
        <v>40725</v>
      </c>
      <c r="J3445" s="135"/>
    </row>
    <row r="3446" spans="1:10" ht="16.5" customHeight="1" x14ac:dyDescent="0.25">
      <c r="A3446" s="130" t="s">
        <v>10291</v>
      </c>
      <c r="B3446" s="131" t="str">
        <f t="shared" si="53"/>
        <v>09625 - Deseret Building #7</v>
      </c>
      <c r="C3446" s="132" t="s">
        <v>5314</v>
      </c>
      <c r="D3446" s="132" t="s">
        <v>5351</v>
      </c>
      <c r="E3446" s="132" t="s">
        <v>5352</v>
      </c>
      <c r="F3446" s="132" t="s">
        <v>145</v>
      </c>
      <c r="G3446" s="133">
        <v>8140</v>
      </c>
      <c r="H3446" s="132">
        <v>2003</v>
      </c>
      <c r="I3446" s="134">
        <v>40725</v>
      </c>
      <c r="J3446" s="135"/>
    </row>
    <row r="3447" spans="1:10" ht="16.5" customHeight="1" x14ac:dyDescent="0.25">
      <c r="A3447" s="130" t="s">
        <v>10292</v>
      </c>
      <c r="B3447" s="131" t="str">
        <f t="shared" si="53"/>
        <v>10822 - South Plaza Picnic Pavilion</v>
      </c>
      <c r="C3447" s="132" t="s">
        <v>5314</v>
      </c>
      <c r="D3447" s="132" t="s">
        <v>5353</v>
      </c>
      <c r="E3447" s="132" t="s">
        <v>5352</v>
      </c>
      <c r="F3447" s="132" t="s">
        <v>145</v>
      </c>
      <c r="G3447" s="133">
        <v>1000</v>
      </c>
      <c r="H3447" s="132">
        <v>2006</v>
      </c>
      <c r="I3447" s="134">
        <v>40725</v>
      </c>
      <c r="J3447" s="135"/>
    </row>
    <row r="3448" spans="1:10" ht="16.5" customHeight="1" x14ac:dyDescent="0.25">
      <c r="A3448" s="130" t="s">
        <v>10293</v>
      </c>
      <c r="B3448" s="131" t="str">
        <f t="shared" si="53"/>
        <v>10823 - North Food Court Picnic Pavilion</v>
      </c>
      <c r="C3448" s="132" t="s">
        <v>5314</v>
      </c>
      <c r="D3448" s="132" t="s">
        <v>5354</v>
      </c>
      <c r="E3448" s="132" t="s">
        <v>5316</v>
      </c>
      <c r="F3448" s="132" t="s">
        <v>145</v>
      </c>
      <c r="G3448" s="133">
        <v>1000</v>
      </c>
      <c r="H3448" s="132">
        <v>2006</v>
      </c>
      <c r="I3448" s="134">
        <v>40725</v>
      </c>
      <c r="J3448" s="135"/>
    </row>
    <row r="3449" spans="1:10" ht="16.5" customHeight="1" x14ac:dyDescent="0.25">
      <c r="A3449" s="130" t="s">
        <v>10294</v>
      </c>
      <c r="B3449" s="131" t="str">
        <f t="shared" si="53"/>
        <v>17173 - Conference Center #33 Fairpark</v>
      </c>
      <c r="C3449" s="132" t="s">
        <v>5314</v>
      </c>
      <c r="D3449" s="132" t="s">
        <v>5355</v>
      </c>
      <c r="E3449" s="132" t="s">
        <v>5356</v>
      </c>
      <c r="F3449" s="135"/>
      <c r="G3449" s="133">
        <v>20014</v>
      </c>
      <c r="H3449" s="132">
        <v>1974</v>
      </c>
      <c r="I3449" s="134">
        <v>41773</v>
      </c>
      <c r="J3449" s="135"/>
    </row>
    <row r="3450" spans="1:10" ht="16.5" customHeight="1" x14ac:dyDescent="0.25">
      <c r="A3450" s="130" t="s">
        <v>10295</v>
      </c>
      <c r="B3450" s="131" t="str">
        <f t="shared" si="53"/>
        <v>18004 - Days of 47 Arena</v>
      </c>
      <c r="C3450" s="132" t="s">
        <v>5314</v>
      </c>
      <c r="D3450" s="132" t="s">
        <v>5357</v>
      </c>
      <c r="E3450" s="132" t="s">
        <v>5358</v>
      </c>
      <c r="F3450" s="132" t="s">
        <v>5359</v>
      </c>
      <c r="G3450" s="133">
        <v>37500</v>
      </c>
      <c r="H3450" s="132">
        <v>2017</v>
      </c>
      <c r="I3450" s="134">
        <v>42896</v>
      </c>
      <c r="J3450" s="135"/>
    </row>
    <row r="3451" spans="1:10" ht="16.5" customHeight="1" x14ac:dyDescent="0.25">
      <c r="A3451" s="130" t="s">
        <v>10296</v>
      </c>
      <c r="B3451" s="131" t="str">
        <f t="shared" si="53"/>
        <v>18153 - Days of 47 Arena Grandstand</v>
      </c>
      <c r="C3451" s="132" t="s">
        <v>5314</v>
      </c>
      <c r="D3451" s="132" t="s">
        <v>5360</v>
      </c>
      <c r="E3451" s="132" t="s">
        <v>5358</v>
      </c>
      <c r="F3451" s="132" t="s">
        <v>5359</v>
      </c>
      <c r="G3451" s="133">
        <v>50500</v>
      </c>
      <c r="H3451" s="132">
        <v>2017</v>
      </c>
      <c r="I3451" s="134">
        <v>42896</v>
      </c>
      <c r="J3451" s="135"/>
    </row>
    <row r="3452" spans="1:10" ht="16.5" customHeight="1" x14ac:dyDescent="0.25">
      <c r="A3452" s="130" t="s">
        <v>10297</v>
      </c>
      <c r="B3452" s="131" t="str">
        <f t="shared" si="53"/>
        <v>18154 - Arena Hospitality Building</v>
      </c>
      <c r="C3452" s="132" t="s">
        <v>5314</v>
      </c>
      <c r="D3452" s="132" t="s">
        <v>5361</v>
      </c>
      <c r="E3452" s="132" t="s">
        <v>5358</v>
      </c>
      <c r="F3452" s="132" t="s">
        <v>5359</v>
      </c>
      <c r="G3452" s="133">
        <v>5416</v>
      </c>
      <c r="H3452" s="132">
        <v>2017</v>
      </c>
      <c r="I3452" s="134">
        <v>42896</v>
      </c>
      <c r="J3452" s="135"/>
    </row>
    <row r="3453" spans="1:10" ht="16.5" customHeight="1" x14ac:dyDescent="0.25">
      <c r="A3453" s="130" t="s">
        <v>10298</v>
      </c>
      <c r="B3453" s="131" t="str">
        <f t="shared" si="53"/>
        <v>18155 - Arena Ticket Booth</v>
      </c>
      <c r="C3453" s="132" t="s">
        <v>5314</v>
      </c>
      <c r="D3453" s="132" t="s">
        <v>5362</v>
      </c>
      <c r="E3453" s="132" t="s">
        <v>5358</v>
      </c>
      <c r="F3453" s="132" t="s">
        <v>5359</v>
      </c>
      <c r="G3453" s="133">
        <v>852</v>
      </c>
      <c r="H3453" s="132">
        <v>2017</v>
      </c>
      <c r="I3453" s="134">
        <v>42896</v>
      </c>
      <c r="J3453" s="135"/>
    </row>
    <row r="3454" spans="1:10" ht="16.5" customHeight="1" x14ac:dyDescent="0.25">
      <c r="A3454" s="130" t="s">
        <v>10299</v>
      </c>
      <c r="B3454" s="131" t="str">
        <f t="shared" si="53"/>
        <v>00050 - Old Main Building</v>
      </c>
      <c r="C3454" s="132" t="s">
        <v>5363</v>
      </c>
      <c r="D3454" s="132" t="s">
        <v>5364</v>
      </c>
      <c r="E3454" s="132" t="s">
        <v>5365</v>
      </c>
      <c r="F3454" s="132" t="s">
        <v>149</v>
      </c>
      <c r="G3454" s="133">
        <v>172262</v>
      </c>
      <c r="H3454" s="132">
        <v>1889</v>
      </c>
      <c r="I3454" s="134">
        <v>40725</v>
      </c>
      <c r="J3454" s="135"/>
    </row>
    <row r="3455" spans="1:10" ht="16.5" customHeight="1" x14ac:dyDescent="0.25">
      <c r="A3455" s="130" t="s">
        <v>10300</v>
      </c>
      <c r="B3455" s="131" t="str">
        <f t="shared" si="53"/>
        <v>00051 - Public Relations</v>
      </c>
      <c r="C3455" s="132" t="s">
        <v>5363</v>
      </c>
      <c r="D3455" s="132" t="s">
        <v>5366</v>
      </c>
      <c r="E3455" s="132" t="s">
        <v>5367</v>
      </c>
      <c r="F3455" s="132" t="s">
        <v>149</v>
      </c>
      <c r="G3455" s="133">
        <v>4581</v>
      </c>
      <c r="H3455" s="132">
        <v>1906</v>
      </c>
      <c r="I3455" s="134">
        <v>40725</v>
      </c>
      <c r="J3455" s="135"/>
    </row>
    <row r="3456" spans="1:10" ht="16.5" customHeight="1" x14ac:dyDescent="0.25">
      <c r="A3456" s="130" t="s">
        <v>10301</v>
      </c>
      <c r="B3456" s="131" t="str">
        <f t="shared" si="53"/>
        <v>00053 - Family Life Center</v>
      </c>
      <c r="C3456" s="132" t="s">
        <v>5363</v>
      </c>
      <c r="D3456" s="132" t="s">
        <v>5368</v>
      </c>
      <c r="E3456" s="132" t="s">
        <v>5369</v>
      </c>
      <c r="F3456" s="132" t="s">
        <v>149</v>
      </c>
      <c r="G3456" s="133">
        <v>5574</v>
      </c>
      <c r="H3456" s="132">
        <v>1926</v>
      </c>
      <c r="I3456" s="134">
        <v>40725</v>
      </c>
      <c r="J3456" s="135"/>
    </row>
    <row r="3457" spans="1:10" ht="16.5" customHeight="1" x14ac:dyDescent="0.25">
      <c r="A3457" s="130" t="s">
        <v>10302</v>
      </c>
      <c r="B3457" s="131" t="str">
        <f t="shared" si="53"/>
        <v>00055 - WW Lundberg Building</v>
      </c>
      <c r="C3457" s="132" t="s">
        <v>5363</v>
      </c>
      <c r="D3457" s="132" t="s">
        <v>5370</v>
      </c>
      <c r="E3457" s="132" t="s">
        <v>5371</v>
      </c>
      <c r="F3457" s="132" t="s">
        <v>149</v>
      </c>
      <c r="G3457" s="133">
        <v>5274</v>
      </c>
      <c r="H3457" s="132">
        <v>1950</v>
      </c>
      <c r="I3457" s="134">
        <v>40725</v>
      </c>
      <c r="J3457" s="135"/>
    </row>
    <row r="3458" spans="1:10" ht="16.5" customHeight="1" x14ac:dyDescent="0.25">
      <c r="A3458" s="130" t="s">
        <v>10303</v>
      </c>
      <c r="B3458" s="131" t="str">
        <f t="shared" si="53"/>
        <v>00056 - Ray B West Building</v>
      </c>
      <c r="C3458" s="132" t="s">
        <v>5363</v>
      </c>
      <c r="D3458" s="132" t="s">
        <v>5372</v>
      </c>
      <c r="E3458" s="132" t="s">
        <v>5373</v>
      </c>
      <c r="F3458" s="132" t="s">
        <v>149</v>
      </c>
      <c r="G3458" s="133">
        <v>29605</v>
      </c>
      <c r="H3458" s="132">
        <v>1918</v>
      </c>
      <c r="I3458" s="134">
        <v>40725</v>
      </c>
      <c r="J3458" s="135"/>
    </row>
    <row r="3459" spans="1:10" ht="16.5" customHeight="1" x14ac:dyDescent="0.25">
      <c r="A3459" s="130" t="s">
        <v>10304</v>
      </c>
      <c r="B3459" s="131" t="str">
        <f t="shared" si="53"/>
        <v>00057 - Spectrum Building</v>
      </c>
      <c r="C3459" s="132" t="s">
        <v>5363</v>
      </c>
      <c r="D3459" s="132" t="s">
        <v>5374</v>
      </c>
      <c r="E3459" s="132" t="s">
        <v>5375</v>
      </c>
      <c r="F3459" s="132" t="s">
        <v>149</v>
      </c>
      <c r="G3459" s="133">
        <v>221318</v>
      </c>
      <c r="H3459" s="132">
        <v>1970</v>
      </c>
      <c r="I3459" s="134">
        <v>40725</v>
      </c>
      <c r="J3459" s="135"/>
    </row>
    <row r="3460" spans="1:10" ht="16.5" customHeight="1" x14ac:dyDescent="0.25">
      <c r="A3460" s="130" t="s">
        <v>10305</v>
      </c>
      <c r="B3460" s="131" t="str">
        <f t="shared" ref="B3460:B3523" si="54">_xlfn.CONCAT(A3460," - ",D3460)</f>
        <v>00058 - Physical Education</v>
      </c>
      <c r="C3460" s="132" t="s">
        <v>5363</v>
      </c>
      <c r="D3460" s="132" t="s">
        <v>5376</v>
      </c>
      <c r="E3460" s="132" t="s">
        <v>5377</v>
      </c>
      <c r="F3460" s="132" t="s">
        <v>149</v>
      </c>
      <c r="G3460" s="133">
        <v>145899</v>
      </c>
      <c r="H3460" s="132">
        <v>1970</v>
      </c>
      <c r="I3460" s="134">
        <v>40725</v>
      </c>
      <c r="J3460" s="135"/>
    </row>
    <row r="3461" spans="1:10" ht="16.5" customHeight="1" x14ac:dyDescent="0.25">
      <c r="A3461" s="130" t="s">
        <v>10306</v>
      </c>
      <c r="B3461" s="131" t="str">
        <f t="shared" si="54"/>
        <v>00059 - Family Life Building</v>
      </c>
      <c r="C3461" s="132" t="s">
        <v>5363</v>
      </c>
      <c r="D3461" s="132" t="s">
        <v>2826</v>
      </c>
      <c r="E3461" s="132" t="s">
        <v>5378</v>
      </c>
      <c r="F3461" s="132" t="s">
        <v>149</v>
      </c>
      <c r="G3461" s="133">
        <v>46702</v>
      </c>
      <c r="H3461" s="132">
        <v>1936</v>
      </c>
      <c r="I3461" s="134">
        <v>40725</v>
      </c>
      <c r="J3461" s="135"/>
    </row>
    <row r="3462" spans="1:10" ht="16.5" customHeight="1" x14ac:dyDescent="0.25">
      <c r="A3462" s="130" t="s">
        <v>10307</v>
      </c>
      <c r="B3462" s="131" t="str">
        <f t="shared" si="54"/>
        <v>00061 - Geology Building</v>
      </c>
      <c r="C3462" s="132" t="s">
        <v>5363</v>
      </c>
      <c r="D3462" s="132" t="s">
        <v>5379</v>
      </c>
      <c r="E3462" s="132" t="s">
        <v>5380</v>
      </c>
      <c r="F3462" s="132" t="s">
        <v>149</v>
      </c>
      <c r="G3462" s="133">
        <v>57057</v>
      </c>
      <c r="H3462" s="132">
        <v>1918</v>
      </c>
      <c r="I3462" s="134">
        <v>40725</v>
      </c>
      <c r="J3462" s="135"/>
    </row>
    <row r="3463" spans="1:10" ht="16.5" customHeight="1" x14ac:dyDescent="0.25">
      <c r="A3463" s="130" t="s">
        <v>10308</v>
      </c>
      <c r="B3463" s="131" t="str">
        <f t="shared" si="54"/>
        <v>00062 - Animal Science Building</v>
      </c>
      <c r="C3463" s="132" t="s">
        <v>5363</v>
      </c>
      <c r="D3463" s="132" t="s">
        <v>5381</v>
      </c>
      <c r="E3463" s="132" t="s">
        <v>5382</v>
      </c>
      <c r="F3463" s="132" t="s">
        <v>149</v>
      </c>
      <c r="G3463" s="133">
        <v>28460</v>
      </c>
      <c r="H3463" s="132">
        <v>1918</v>
      </c>
      <c r="I3463" s="134">
        <v>40725</v>
      </c>
      <c r="J3463" s="135"/>
    </row>
    <row r="3464" spans="1:10" ht="16.5" customHeight="1" x14ac:dyDescent="0.25">
      <c r="A3464" s="130" t="s">
        <v>10309</v>
      </c>
      <c r="B3464" s="131" t="str">
        <f t="shared" si="54"/>
        <v>00063 - Teaching Greenhouse</v>
      </c>
      <c r="C3464" s="132" t="s">
        <v>5363</v>
      </c>
      <c r="D3464" s="132" t="s">
        <v>5383</v>
      </c>
      <c r="E3464" s="132" t="s">
        <v>5384</v>
      </c>
      <c r="F3464" s="132" t="s">
        <v>149</v>
      </c>
      <c r="G3464" s="133">
        <v>9363</v>
      </c>
      <c r="H3464" s="132">
        <v>1971</v>
      </c>
      <c r="I3464" s="134">
        <v>40725</v>
      </c>
      <c r="J3464" s="135"/>
    </row>
    <row r="3465" spans="1:10" ht="16.5" customHeight="1" x14ac:dyDescent="0.25">
      <c r="A3465" s="130" t="s">
        <v>10310</v>
      </c>
      <c r="B3465" s="131" t="str">
        <f t="shared" si="54"/>
        <v>00064 - John A. Widstoe Hall</v>
      </c>
      <c r="C3465" s="132" t="s">
        <v>5363</v>
      </c>
      <c r="D3465" s="132" t="s">
        <v>5385</v>
      </c>
      <c r="E3465" s="132" t="s">
        <v>5386</v>
      </c>
      <c r="F3465" s="132" t="s">
        <v>149</v>
      </c>
      <c r="G3465" s="133">
        <v>87120</v>
      </c>
      <c r="H3465" s="132">
        <v>1999</v>
      </c>
      <c r="I3465" s="134">
        <v>40725</v>
      </c>
      <c r="J3465" s="135"/>
    </row>
    <row r="3466" spans="1:10" ht="16.5" customHeight="1" x14ac:dyDescent="0.25">
      <c r="A3466" s="130" t="s">
        <v>10311</v>
      </c>
      <c r="B3466" s="131" t="str">
        <f t="shared" si="54"/>
        <v>00065 - Field House</v>
      </c>
      <c r="C3466" s="132" t="s">
        <v>5363</v>
      </c>
      <c r="D3466" s="132" t="s">
        <v>5387</v>
      </c>
      <c r="E3466" s="132" t="s">
        <v>5388</v>
      </c>
      <c r="F3466" s="132" t="s">
        <v>149</v>
      </c>
      <c r="G3466" s="133">
        <v>59267</v>
      </c>
      <c r="H3466" s="132">
        <v>1937</v>
      </c>
      <c r="I3466" s="134">
        <v>40725</v>
      </c>
      <c r="J3466" s="135"/>
    </row>
    <row r="3467" spans="1:10" ht="16.5" customHeight="1" x14ac:dyDescent="0.25">
      <c r="A3467" s="130" t="s">
        <v>10312</v>
      </c>
      <c r="B3467" s="131" t="str">
        <f t="shared" si="54"/>
        <v>00066 - Industrial Science</v>
      </c>
      <c r="C3467" s="132" t="s">
        <v>5363</v>
      </c>
      <c r="D3467" s="132" t="s">
        <v>5389</v>
      </c>
      <c r="E3467" s="132" t="s">
        <v>5390</v>
      </c>
      <c r="F3467" s="132" t="s">
        <v>149</v>
      </c>
      <c r="G3467" s="133">
        <v>36210</v>
      </c>
      <c r="H3467" s="132">
        <v>1970</v>
      </c>
      <c r="I3467" s="134">
        <v>40725</v>
      </c>
      <c r="J3467" s="135"/>
    </row>
    <row r="3468" spans="1:10" ht="16.5" customHeight="1" x14ac:dyDescent="0.25">
      <c r="A3468" s="130" t="s">
        <v>10313</v>
      </c>
      <c r="B3468" s="131" t="str">
        <f t="shared" si="54"/>
        <v>00067 - Military Science Building</v>
      </c>
      <c r="C3468" s="132" t="s">
        <v>5363</v>
      </c>
      <c r="D3468" s="132" t="s">
        <v>5391</v>
      </c>
      <c r="E3468" s="132" t="s">
        <v>5392</v>
      </c>
      <c r="F3468" s="132" t="s">
        <v>149</v>
      </c>
      <c r="G3468" s="133">
        <v>27373</v>
      </c>
      <c r="H3468" s="132">
        <v>1940</v>
      </c>
      <c r="I3468" s="134">
        <v>40725</v>
      </c>
      <c r="J3468" s="135"/>
    </row>
    <row r="3469" spans="1:10" ht="16.5" customHeight="1" x14ac:dyDescent="0.25">
      <c r="A3469" s="130" t="s">
        <v>10314</v>
      </c>
      <c r="B3469" s="131" t="str">
        <f t="shared" si="54"/>
        <v>00068 - Observatory</v>
      </c>
      <c r="C3469" s="132" t="s">
        <v>5363</v>
      </c>
      <c r="D3469" s="132" t="s">
        <v>5393</v>
      </c>
      <c r="E3469" s="132" t="s">
        <v>5394</v>
      </c>
      <c r="F3469" s="132" t="s">
        <v>149</v>
      </c>
      <c r="G3469" s="133">
        <v>225</v>
      </c>
      <c r="H3469" s="132">
        <v>1972</v>
      </c>
      <c r="I3469" s="134">
        <v>40725</v>
      </c>
      <c r="J3469" s="135"/>
    </row>
    <row r="3470" spans="1:10" ht="16.5" customHeight="1" x14ac:dyDescent="0.25">
      <c r="A3470" s="130" t="s">
        <v>10315</v>
      </c>
      <c r="B3470" s="131" t="str">
        <f t="shared" si="54"/>
        <v>00071 - Veterinarian Science Bacteriology</v>
      </c>
      <c r="C3470" s="132" t="s">
        <v>5363</v>
      </c>
      <c r="D3470" s="132" t="s">
        <v>5395</v>
      </c>
      <c r="E3470" s="132" t="s">
        <v>5396</v>
      </c>
      <c r="F3470" s="132" t="s">
        <v>149</v>
      </c>
      <c r="G3470" s="133">
        <v>53598</v>
      </c>
      <c r="H3470" s="132">
        <v>1930</v>
      </c>
      <c r="I3470" s="134">
        <v>40725</v>
      </c>
      <c r="J3470" s="135"/>
    </row>
    <row r="3471" spans="1:10" ht="16.5" customHeight="1" x14ac:dyDescent="0.25">
      <c r="A3471" s="130" t="s">
        <v>10316</v>
      </c>
      <c r="B3471" s="131" t="str">
        <f t="shared" si="54"/>
        <v>00072 - Information Traffic Control Building</v>
      </c>
      <c r="C3471" s="132" t="s">
        <v>5363</v>
      </c>
      <c r="D3471" s="132" t="s">
        <v>5397</v>
      </c>
      <c r="E3471" s="132" t="s">
        <v>5398</v>
      </c>
      <c r="F3471" s="132" t="s">
        <v>149</v>
      </c>
      <c r="G3471" s="133">
        <v>671</v>
      </c>
      <c r="H3471" s="132">
        <v>1973</v>
      </c>
      <c r="I3471" s="134">
        <v>40725</v>
      </c>
      <c r="J3471" s="135"/>
    </row>
    <row r="3472" spans="1:10" ht="16.5" customHeight="1" x14ac:dyDescent="0.25">
      <c r="A3472" s="130" t="s">
        <v>10317</v>
      </c>
      <c r="B3472" s="131" t="str">
        <f t="shared" si="54"/>
        <v>00073 - Quinney Lawson Building</v>
      </c>
      <c r="C3472" s="132" t="s">
        <v>5363</v>
      </c>
      <c r="D3472" s="132" t="s">
        <v>5399</v>
      </c>
      <c r="E3472" s="132" t="s">
        <v>5400</v>
      </c>
      <c r="F3472" s="132" t="s">
        <v>149</v>
      </c>
      <c r="G3472" s="133">
        <v>29993</v>
      </c>
      <c r="H3472" s="132">
        <v>1956</v>
      </c>
      <c r="I3472" s="134">
        <v>40725</v>
      </c>
      <c r="J3472" s="135"/>
    </row>
    <row r="3473" spans="1:10" ht="16.5" customHeight="1" x14ac:dyDescent="0.25">
      <c r="A3473" s="130" t="s">
        <v>10318</v>
      </c>
      <c r="B3473" s="131" t="str">
        <f t="shared" si="54"/>
        <v>00074 - Facilities Building</v>
      </c>
      <c r="C3473" s="132" t="s">
        <v>5363</v>
      </c>
      <c r="D3473" s="132" t="s">
        <v>5401</v>
      </c>
      <c r="E3473" s="132" t="s">
        <v>5402</v>
      </c>
      <c r="F3473" s="132" t="s">
        <v>149</v>
      </c>
      <c r="G3473" s="133">
        <v>65821</v>
      </c>
      <c r="H3473" s="132">
        <v>1987</v>
      </c>
      <c r="I3473" s="134">
        <v>40725</v>
      </c>
      <c r="J3473" s="135"/>
    </row>
    <row r="3474" spans="1:10" ht="16.5" customHeight="1" x14ac:dyDescent="0.25">
      <c r="A3474" s="130" t="s">
        <v>10319</v>
      </c>
      <c r="B3474" s="131" t="str">
        <f t="shared" si="54"/>
        <v>00077 - David B. Haight Alumni Center</v>
      </c>
      <c r="C3474" s="132" t="s">
        <v>5363</v>
      </c>
      <c r="D3474" s="132" t="s">
        <v>5403</v>
      </c>
      <c r="E3474" s="132" t="s">
        <v>5404</v>
      </c>
      <c r="F3474" s="132" t="s">
        <v>149</v>
      </c>
      <c r="G3474" s="133">
        <v>11189</v>
      </c>
      <c r="H3474" s="132">
        <v>1891</v>
      </c>
      <c r="I3474" s="134">
        <v>40725</v>
      </c>
      <c r="J3474" s="135"/>
    </row>
    <row r="3475" spans="1:10" ht="16.5" customHeight="1" x14ac:dyDescent="0.25">
      <c r="A3475" s="130" t="s">
        <v>10320</v>
      </c>
      <c r="B3475" s="131" t="str">
        <f t="shared" si="54"/>
        <v>00080 - Technology Building</v>
      </c>
      <c r="C3475" s="132" t="s">
        <v>5363</v>
      </c>
      <c r="D3475" s="132" t="s">
        <v>5405</v>
      </c>
      <c r="E3475" s="132" t="s">
        <v>5406</v>
      </c>
      <c r="F3475" s="132" t="s">
        <v>149</v>
      </c>
      <c r="G3475" s="133">
        <v>39512</v>
      </c>
      <c r="H3475" s="132">
        <v>1949</v>
      </c>
      <c r="I3475" s="134">
        <v>40725</v>
      </c>
      <c r="J3475" s="135"/>
    </row>
    <row r="3476" spans="1:10" ht="16.5" customHeight="1" x14ac:dyDescent="0.25">
      <c r="A3476" s="130" t="s">
        <v>10321</v>
      </c>
      <c r="B3476" s="131" t="str">
        <f t="shared" si="54"/>
        <v>00081 - Motor Pool Stores &amp; Storage</v>
      </c>
      <c r="C3476" s="132" t="s">
        <v>5363</v>
      </c>
      <c r="D3476" s="132" t="s">
        <v>5407</v>
      </c>
      <c r="E3476" s="132" t="s">
        <v>5408</v>
      </c>
      <c r="F3476" s="132" t="s">
        <v>149</v>
      </c>
      <c r="G3476" s="133">
        <v>10295</v>
      </c>
      <c r="H3476" s="132">
        <v>1986</v>
      </c>
      <c r="I3476" s="134">
        <v>40725</v>
      </c>
      <c r="J3476" s="135"/>
    </row>
    <row r="3477" spans="1:10" ht="16.5" customHeight="1" x14ac:dyDescent="0.25">
      <c r="A3477" s="130" t="s">
        <v>10322</v>
      </c>
      <c r="B3477" s="131" t="str">
        <f t="shared" si="54"/>
        <v>00084 - Nutrition Food Science</v>
      </c>
      <c r="C3477" s="132" t="s">
        <v>5363</v>
      </c>
      <c r="D3477" s="132" t="s">
        <v>5409</v>
      </c>
      <c r="E3477" s="132" t="s">
        <v>5410</v>
      </c>
      <c r="F3477" s="132" t="s">
        <v>149</v>
      </c>
      <c r="G3477" s="133">
        <v>72149</v>
      </c>
      <c r="H3477" s="132">
        <v>1975</v>
      </c>
      <c r="I3477" s="134">
        <v>40725</v>
      </c>
      <c r="J3477" s="135"/>
    </row>
    <row r="3478" spans="1:10" ht="16.5" customHeight="1" x14ac:dyDescent="0.25">
      <c r="A3478" s="130" t="s">
        <v>10323</v>
      </c>
      <c r="B3478" s="131" t="str">
        <f t="shared" si="54"/>
        <v>00086 - Eccles Business Building</v>
      </c>
      <c r="C3478" s="132" t="s">
        <v>5363</v>
      </c>
      <c r="D3478" s="132" t="s">
        <v>5411</v>
      </c>
      <c r="E3478" s="132" t="s">
        <v>5412</v>
      </c>
      <c r="F3478" s="132" t="s">
        <v>149</v>
      </c>
      <c r="G3478" s="133">
        <v>79108</v>
      </c>
      <c r="H3478" s="132">
        <v>1969</v>
      </c>
      <c r="I3478" s="134">
        <v>40725</v>
      </c>
      <c r="J3478" s="135"/>
    </row>
    <row r="3479" spans="1:10" ht="16.5" customHeight="1" x14ac:dyDescent="0.25">
      <c r="A3479" s="130" t="s">
        <v>10324</v>
      </c>
      <c r="B3479" s="131" t="str">
        <f t="shared" si="54"/>
        <v>00088 - Biology Natural Resources</v>
      </c>
      <c r="C3479" s="132" t="s">
        <v>5363</v>
      </c>
      <c r="D3479" s="132" t="s">
        <v>5413</v>
      </c>
      <c r="E3479" s="132" t="s">
        <v>5414</v>
      </c>
      <c r="F3479" s="132" t="s">
        <v>149</v>
      </c>
      <c r="G3479" s="133">
        <v>139379</v>
      </c>
      <c r="H3479" s="132">
        <v>1961</v>
      </c>
      <c r="I3479" s="134">
        <v>40725</v>
      </c>
      <c r="J3479" s="135"/>
    </row>
    <row r="3480" spans="1:10" ht="16.5" customHeight="1" x14ac:dyDescent="0.25">
      <c r="A3480" s="130" t="s">
        <v>10325</v>
      </c>
      <c r="B3480" s="131" t="str">
        <f t="shared" si="54"/>
        <v>00090 - East Campus Off Complex</v>
      </c>
      <c r="C3480" s="132" t="s">
        <v>5363</v>
      </c>
      <c r="D3480" s="132" t="s">
        <v>5415</v>
      </c>
      <c r="E3480" s="132" t="s">
        <v>5416</v>
      </c>
      <c r="F3480" s="132" t="s">
        <v>149</v>
      </c>
      <c r="G3480" s="133">
        <v>16313</v>
      </c>
      <c r="H3480" s="132">
        <v>1949</v>
      </c>
      <c r="I3480" s="134">
        <v>40725</v>
      </c>
      <c r="J3480" s="135"/>
    </row>
    <row r="3481" spans="1:10" ht="16.5" customHeight="1" x14ac:dyDescent="0.25">
      <c r="A3481" s="130" t="s">
        <v>10326</v>
      </c>
      <c r="B3481" s="131" t="str">
        <f t="shared" si="54"/>
        <v>00092 - Human Resources</v>
      </c>
      <c r="C3481" s="132" t="s">
        <v>5363</v>
      </c>
      <c r="D3481" s="132" t="s">
        <v>5417</v>
      </c>
      <c r="E3481" s="132" t="s">
        <v>5418</v>
      </c>
      <c r="F3481" s="132" t="s">
        <v>149</v>
      </c>
      <c r="G3481" s="133">
        <v>4970</v>
      </c>
      <c r="H3481" s="132">
        <v>1942</v>
      </c>
      <c r="I3481" s="134">
        <v>40725</v>
      </c>
      <c r="J3481" s="135"/>
    </row>
    <row r="3482" spans="1:10" ht="16.5" customHeight="1" x14ac:dyDescent="0.25">
      <c r="A3482" s="130" t="s">
        <v>10327</v>
      </c>
      <c r="B3482" s="131" t="str">
        <f t="shared" si="54"/>
        <v>00097 - Merrill Hall Dorm</v>
      </c>
      <c r="C3482" s="132" t="s">
        <v>5363</v>
      </c>
      <c r="D3482" s="132" t="s">
        <v>5419</v>
      </c>
      <c r="E3482" s="132" t="s">
        <v>5420</v>
      </c>
      <c r="F3482" s="132" t="s">
        <v>149</v>
      </c>
      <c r="G3482" s="133">
        <v>52312</v>
      </c>
      <c r="H3482" s="132">
        <v>1958</v>
      </c>
      <c r="I3482" s="134">
        <v>40725</v>
      </c>
      <c r="J3482" s="135"/>
    </row>
    <row r="3483" spans="1:10" ht="16.5" customHeight="1" x14ac:dyDescent="0.25">
      <c r="A3483" s="130" t="s">
        <v>10328</v>
      </c>
      <c r="B3483" s="131" t="str">
        <f t="shared" si="54"/>
        <v>00098 - Fine Arts Center</v>
      </c>
      <c r="C3483" s="132" t="s">
        <v>5363</v>
      </c>
      <c r="D3483" s="132" t="s">
        <v>5421</v>
      </c>
      <c r="E3483" s="132" t="s">
        <v>5422</v>
      </c>
      <c r="F3483" s="132" t="s">
        <v>149</v>
      </c>
      <c r="G3483" s="133">
        <v>154460</v>
      </c>
      <c r="H3483" s="132">
        <v>1967</v>
      </c>
      <c r="I3483" s="134">
        <v>40725</v>
      </c>
      <c r="J3483" s="135"/>
    </row>
    <row r="3484" spans="1:10" ht="16.5" customHeight="1" x14ac:dyDescent="0.25">
      <c r="A3484" s="130" t="s">
        <v>10329</v>
      </c>
      <c r="B3484" s="131" t="str">
        <f t="shared" si="54"/>
        <v>00100 - Richards Hall Dorm</v>
      </c>
      <c r="C3484" s="132" t="s">
        <v>5363</v>
      </c>
      <c r="D3484" s="132" t="s">
        <v>5423</v>
      </c>
      <c r="E3484" s="132" t="s">
        <v>5424</v>
      </c>
      <c r="F3484" s="132" t="s">
        <v>149</v>
      </c>
      <c r="G3484" s="133">
        <v>66824</v>
      </c>
      <c r="H3484" s="132">
        <v>1958</v>
      </c>
      <c r="I3484" s="134">
        <v>40725</v>
      </c>
      <c r="J3484" s="135"/>
    </row>
    <row r="3485" spans="1:10" ht="16.5" customHeight="1" x14ac:dyDescent="0.25">
      <c r="A3485" s="130" t="s">
        <v>10330</v>
      </c>
      <c r="B3485" s="131" t="str">
        <f t="shared" si="54"/>
        <v>00101 - Bullen Hall Dorm</v>
      </c>
      <c r="C3485" s="132" t="s">
        <v>5363</v>
      </c>
      <c r="D3485" s="132" t="s">
        <v>5425</v>
      </c>
      <c r="E3485" s="132" t="s">
        <v>5426</v>
      </c>
      <c r="F3485" s="132" t="s">
        <v>149</v>
      </c>
      <c r="G3485" s="133">
        <v>33150</v>
      </c>
      <c r="H3485" s="132">
        <v>1959</v>
      </c>
      <c r="I3485" s="134">
        <v>40725</v>
      </c>
      <c r="J3485" s="135"/>
    </row>
    <row r="3486" spans="1:10" ht="16.5" customHeight="1" x14ac:dyDescent="0.25">
      <c r="A3486" s="130" t="s">
        <v>10331</v>
      </c>
      <c r="B3486" s="131" t="str">
        <f t="shared" si="54"/>
        <v>00102 - Caine College Headquarters</v>
      </c>
      <c r="C3486" s="132" t="s">
        <v>5363</v>
      </c>
      <c r="D3486" s="132" t="s">
        <v>5427</v>
      </c>
      <c r="E3486" s="132" t="s">
        <v>5428</v>
      </c>
      <c r="F3486" s="132" t="s">
        <v>149</v>
      </c>
      <c r="G3486" s="133">
        <v>3612</v>
      </c>
      <c r="H3486" s="132">
        <v>1961</v>
      </c>
      <c r="I3486" s="134">
        <v>40725</v>
      </c>
      <c r="J3486" s="135"/>
    </row>
    <row r="3487" spans="1:10" ht="16.5" customHeight="1" x14ac:dyDescent="0.25">
      <c r="A3487" s="130" t="s">
        <v>10332</v>
      </c>
      <c r="B3487" s="131" t="str">
        <f t="shared" si="54"/>
        <v>00103 - MultiMedia Distance Learning</v>
      </c>
      <c r="C3487" s="132" t="s">
        <v>5363</v>
      </c>
      <c r="D3487" s="132" t="s">
        <v>5429</v>
      </c>
      <c r="E3487" s="132" t="s">
        <v>5430</v>
      </c>
      <c r="F3487" s="132" t="s">
        <v>149</v>
      </c>
      <c r="G3487" s="133">
        <v>10819</v>
      </c>
      <c r="H3487" s="132">
        <v>1941</v>
      </c>
      <c r="I3487" s="134">
        <v>40725</v>
      </c>
      <c r="J3487" s="135"/>
    </row>
    <row r="3488" spans="1:10" ht="16.5" customHeight="1" x14ac:dyDescent="0.25">
      <c r="A3488" s="130" t="s">
        <v>10333</v>
      </c>
      <c r="B3488" s="131" t="str">
        <f t="shared" si="54"/>
        <v>00106 - Aggie Village Building 1</v>
      </c>
      <c r="C3488" s="132" t="s">
        <v>5363</v>
      </c>
      <c r="D3488" s="132" t="s">
        <v>5431</v>
      </c>
      <c r="E3488" s="132" t="s">
        <v>5432</v>
      </c>
      <c r="F3488" s="132" t="s">
        <v>149</v>
      </c>
      <c r="G3488" s="133">
        <v>11104</v>
      </c>
      <c r="H3488" s="132">
        <v>1962</v>
      </c>
      <c r="I3488" s="134">
        <v>40725</v>
      </c>
      <c r="J3488" s="135"/>
    </row>
    <row r="3489" spans="1:10" ht="16.5" customHeight="1" x14ac:dyDescent="0.25">
      <c r="A3489" s="130" t="s">
        <v>10334</v>
      </c>
      <c r="B3489" s="131" t="str">
        <f t="shared" si="54"/>
        <v>00107 - Aggie Village Utility Building</v>
      </c>
      <c r="C3489" s="132" t="s">
        <v>5363</v>
      </c>
      <c r="D3489" s="132" t="s">
        <v>5433</v>
      </c>
      <c r="E3489" s="132" t="s">
        <v>5432</v>
      </c>
      <c r="F3489" s="132" t="s">
        <v>149</v>
      </c>
      <c r="G3489" s="133">
        <v>4254</v>
      </c>
      <c r="H3489" s="132">
        <v>1962</v>
      </c>
      <c r="I3489" s="134">
        <v>40725</v>
      </c>
      <c r="J3489" s="135"/>
    </row>
    <row r="3490" spans="1:10" ht="16.5" customHeight="1" x14ac:dyDescent="0.25">
      <c r="A3490" s="130" t="s">
        <v>10335</v>
      </c>
      <c r="B3490" s="131" t="str">
        <f t="shared" si="54"/>
        <v>00108 - Lyric Theatre</v>
      </c>
      <c r="C3490" s="132" t="s">
        <v>5363</v>
      </c>
      <c r="D3490" s="132" t="s">
        <v>5434</v>
      </c>
      <c r="E3490" s="132" t="s">
        <v>5435</v>
      </c>
      <c r="F3490" s="132" t="s">
        <v>149</v>
      </c>
      <c r="G3490" s="133">
        <v>14527</v>
      </c>
      <c r="H3490" s="132">
        <v>1913</v>
      </c>
      <c r="I3490" s="134">
        <v>40725</v>
      </c>
      <c r="J3490" s="135"/>
    </row>
    <row r="3491" spans="1:10" ht="16.5" customHeight="1" x14ac:dyDescent="0.25">
      <c r="A3491" s="130" t="s">
        <v>10336</v>
      </c>
      <c r="B3491" s="131" t="str">
        <f t="shared" si="54"/>
        <v>00110 - Junction</v>
      </c>
      <c r="C3491" s="132" t="s">
        <v>5363</v>
      </c>
      <c r="D3491" s="132" t="s">
        <v>1614</v>
      </c>
      <c r="E3491" s="132" t="s">
        <v>5436</v>
      </c>
      <c r="F3491" s="132" t="s">
        <v>149</v>
      </c>
      <c r="G3491" s="133">
        <v>39102</v>
      </c>
      <c r="H3491" s="132">
        <v>1966</v>
      </c>
      <c r="I3491" s="134">
        <v>40725</v>
      </c>
      <c r="J3491" s="135"/>
    </row>
    <row r="3492" spans="1:10" ht="16.5" customHeight="1" x14ac:dyDescent="0.25">
      <c r="A3492" s="130" t="s">
        <v>10337</v>
      </c>
      <c r="B3492" s="131" t="str">
        <f t="shared" si="54"/>
        <v>00111 - Mountain View Tower</v>
      </c>
      <c r="C3492" s="132" t="s">
        <v>5363</v>
      </c>
      <c r="D3492" s="132" t="s">
        <v>5437</v>
      </c>
      <c r="E3492" s="132" t="s">
        <v>5438</v>
      </c>
      <c r="F3492" s="132" t="s">
        <v>149</v>
      </c>
      <c r="G3492" s="133">
        <v>76033</v>
      </c>
      <c r="H3492" s="132">
        <v>1966</v>
      </c>
      <c r="I3492" s="134">
        <v>40725</v>
      </c>
      <c r="J3492" s="135"/>
    </row>
    <row r="3493" spans="1:10" ht="16.5" customHeight="1" x14ac:dyDescent="0.25">
      <c r="A3493" s="130" t="s">
        <v>10338</v>
      </c>
      <c r="B3493" s="131" t="str">
        <f t="shared" si="54"/>
        <v>00125 - Career Center - Voc Education</v>
      </c>
      <c r="C3493" s="132" t="s">
        <v>5363</v>
      </c>
      <c r="D3493" s="132" t="s">
        <v>5439</v>
      </c>
      <c r="E3493" s="132" t="s">
        <v>5440</v>
      </c>
      <c r="F3493" s="132" t="s">
        <v>374</v>
      </c>
      <c r="G3493" s="133">
        <v>53622</v>
      </c>
      <c r="H3493" s="132">
        <v>1977</v>
      </c>
      <c r="I3493" s="134">
        <v>40725</v>
      </c>
      <c r="J3493" s="135"/>
    </row>
    <row r="3494" spans="1:10" ht="16.5" customHeight="1" x14ac:dyDescent="0.25">
      <c r="A3494" s="130" t="s">
        <v>10339</v>
      </c>
      <c r="B3494" s="131" t="str">
        <f t="shared" si="54"/>
        <v>00130 - Geary Theatre Auditorium</v>
      </c>
      <c r="C3494" s="132" t="s">
        <v>5363</v>
      </c>
      <c r="D3494" s="132" t="s">
        <v>5441</v>
      </c>
      <c r="E3494" s="132" t="s">
        <v>5442</v>
      </c>
      <c r="F3494" s="132" t="s">
        <v>374</v>
      </c>
      <c r="G3494" s="133">
        <v>23090</v>
      </c>
      <c r="H3494" s="132">
        <v>1960</v>
      </c>
      <c r="I3494" s="134">
        <v>40725</v>
      </c>
      <c r="J3494" s="135"/>
    </row>
    <row r="3495" spans="1:10" ht="16.5" customHeight="1" x14ac:dyDescent="0.25">
      <c r="A3495" s="130" t="s">
        <v>10340</v>
      </c>
      <c r="B3495" s="131" t="str">
        <f t="shared" si="54"/>
        <v>00132 - Library Building</v>
      </c>
      <c r="C3495" s="132" t="s">
        <v>5363</v>
      </c>
      <c r="D3495" s="132" t="s">
        <v>5443</v>
      </c>
      <c r="E3495" s="132" t="s">
        <v>5444</v>
      </c>
      <c r="F3495" s="132" t="s">
        <v>374</v>
      </c>
      <c r="G3495" s="133">
        <v>21482</v>
      </c>
      <c r="H3495" s="132">
        <v>1967</v>
      </c>
      <c r="I3495" s="134">
        <v>40725</v>
      </c>
      <c r="J3495" s="135"/>
    </row>
    <row r="3496" spans="1:10" ht="16.5" customHeight="1" x14ac:dyDescent="0.25">
      <c r="A3496" s="130" t="s">
        <v>10341</v>
      </c>
      <c r="B3496" s="131" t="str">
        <f t="shared" si="54"/>
        <v>00133 - Center for Workforce Development</v>
      </c>
      <c r="C3496" s="132" t="s">
        <v>5363</v>
      </c>
      <c r="D3496" s="132" t="s">
        <v>5445</v>
      </c>
      <c r="E3496" s="132" t="s">
        <v>5446</v>
      </c>
      <c r="F3496" s="132" t="s">
        <v>374</v>
      </c>
      <c r="G3496" s="133">
        <v>5294</v>
      </c>
      <c r="H3496" s="132">
        <v>1984</v>
      </c>
      <c r="I3496" s="134">
        <v>40725</v>
      </c>
      <c r="J3496" s="135"/>
    </row>
    <row r="3497" spans="1:10" ht="16.5" customHeight="1" x14ac:dyDescent="0.25">
      <c r="A3497" s="130" t="s">
        <v>10342</v>
      </c>
      <c r="B3497" s="131" t="str">
        <f t="shared" si="54"/>
        <v>00135 - Sessions Dorm</v>
      </c>
      <c r="C3497" s="132" t="s">
        <v>5363</v>
      </c>
      <c r="D3497" s="132" t="s">
        <v>5447</v>
      </c>
      <c r="E3497" s="132" t="s">
        <v>5448</v>
      </c>
      <c r="F3497" s="132" t="s">
        <v>374</v>
      </c>
      <c r="G3497" s="133">
        <v>17064</v>
      </c>
      <c r="H3497" s="132">
        <v>1966</v>
      </c>
      <c r="I3497" s="134">
        <v>40725</v>
      </c>
      <c r="J3497" s="135"/>
    </row>
    <row r="3498" spans="1:10" ht="16.5" customHeight="1" x14ac:dyDescent="0.25">
      <c r="A3498" s="130" t="s">
        <v>10343</v>
      </c>
      <c r="B3498" s="131" t="str">
        <f t="shared" si="54"/>
        <v>00136 - Heat Plant</v>
      </c>
      <c r="C3498" s="132" t="s">
        <v>5363</v>
      </c>
      <c r="D3498" s="132" t="s">
        <v>2655</v>
      </c>
      <c r="E3498" s="132" t="s">
        <v>5449</v>
      </c>
      <c r="F3498" s="132" t="s">
        <v>374</v>
      </c>
      <c r="G3498" s="133">
        <v>2788</v>
      </c>
      <c r="H3498" s="132">
        <v>1965</v>
      </c>
      <c r="I3498" s="134">
        <v>40724</v>
      </c>
      <c r="J3498" s="135"/>
    </row>
    <row r="3499" spans="1:10" ht="16.5" customHeight="1" x14ac:dyDescent="0.25">
      <c r="A3499" s="130" t="s">
        <v>10344</v>
      </c>
      <c r="B3499" s="131" t="str">
        <f t="shared" si="54"/>
        <v>00920 - Housing- Storage 1</v>
      </c>
      <c r="C3499" s="132" t="s">
        <v>5363</v>
      </c>
      <c r="D3499" s="132" t="s">
        <v>5450</v>
      </c>
      <c r="E3499" s="132" t="s">
        <v>5451</v>
      </c>
      <c r="F3499" s="132" t="s">
        <v>149</v>
      </c>
      <c r="G3499" s="133">
        <v>5367</v>
      </c>
      <c r="H3499" s="132">
        <v>1941</v>
      </c>
      <c r="I3499" s="134">
        <v>40725</v>
      </c>
      <c r="J3499" s="135"/>
    </row>
    <row r="3500" spans="1:10" ht="16.5" customHeight="1" x14ac:dyDescent="0.25">
      <c r="A3500" s="130" t="s">
        <v>10345</v>
      </c>
      <c r="B3500" s="131" t="str">
        <f t="shared" si="54"/>
        <v>00928 - Institutional Residence</v>
      </c>
      <c r="C3500" s="132" t="s">
        <v>5363</v>
      </c>
      <c r="D3500" s="132" t="s">
        <v>2797</v>
      </c>
      <c r="E3500" s="132" t="s">
        <v>5452</v>
      </c>
      <c r="F3500" s="132" t="s">
        <v>149</v>
      </c>
      <c r="G3500" s="133">
        <v>12403</v>
      </c>
      <c r="H3500" s="132">
        <v>2001</v>
      </c>
      <c r="I3500" s="134">
        <v>40725</v>
      </c>
      <c r="J3500" s="135"/>
    </row>
    <row r="3501" spans="1:10" ht="16.5" customHeight="1" x14ac:dyDescent="0.25">
      <c r="A3501" s="130" t="s">
        <v>10346</v>
      </c>
      <c r="B3501" s="131" t="str">
        <f t="shared" si="54"/>
        <v>00937 - Classroom - Gun Shed</v>
      </c>
      <c r="C3501" s="132" t="s">
        <v>5363</v>
      </c>
      <c r="D3501" s="132" t="s">
        <v>5453</v>
      </c>
      <c r="E3501" s="132" t="s">
        <v>5454</v>
      </c>
      <c r="F3501" s="132" t="s">
        <v>149</v>
      </c>
      <c r="G3501" s="133">
        <v>3301</v>
      </c>
      <c r="H3501" s="132">
        <v>1934</v>
      </c>
      <c r="I3501" s="134">
        <v>40725</v>
      </c>
      <c r="J3501" s="135"/>
    </row>
    <row r="3502" spans="1:10" ht="16.5" customHeight="1" x14ac:dyDescent="0.25">
      <c r="A3502" s="130" t="s">
        <v>10347</v>
      </c>
      <c r="B3502" s="131" t="str">
        <f t="shared" si="54"/>
        <v>00938 - Stadium Facilities West</v>
      </c>
      <c r="C3502" s="132" t="s">
        <v>5363</v>
      </c>
      <c r="D3502" s="132" t="s">
        <v>5455</v>
      </c>
      <c r="E3502" s="132" t="s">
        <v>5456</v>
      </c>
      <c r="F3502" s="132" t="s">
        <v>149</v>
      </c>
      <c r="G3502" s="133">
        <v>102855</v>
      </c>
      <c r="H3502" s="132">
        <v>1969</v>
      </c>
      <c r="I3502" s="134">
        <v>40725</v>
      </c>
      <c r="J3502" s="135"/>
    </row>
    <row r="3503" spans="1:10" ht="16.5" customHeight="1" x14ac:dyDescent="0.25">
      <c r="A3503" s="130" t="s">
        <v>10348</v>
      </c>
      <c r="B3503" s="131" t="str">
        <f t="shared" si="54"/>
        <v>00940 - Stadium North Pumphouse</v>
      </c>
      <c r="C3503" s="132" t="s">
        <v>5363</v>
      </c>
      <c r="D3503" s="132" t="s">
        <v>5457</v>
      </c>
      <c r="E3503" s="132" t="s">
        <v>5456</v>
      </c>
      <c r="F3503" s="132" t="s">
        <v>149</v>
      </c>
      <c r="G3503" s="133">
        <v>148</v>
      </c>
      <c r="H3503" s="132">
        <v>1969</v>
      </c>
      <c r="I3503" s="134">
        <v>40725</v>
      </c>
      <c r="J3503" s="135"/>
    </row>
    <row r="3504" spans="1:10" ht="16.5" customHeight="1" x14ac:dyDescent="0.25">
      <c r="A3504" s="130" t="s">
        <v>10349</v>
      </c>
      <c r="B3504" s="131" t="str">
        <f t="shared" si="54"/>
        <v>00942 - Stadium Facilities East</v>
      </c>
      <c r="C3504" s="132" t="s">
        <v>5363</v>
      </c>
      <c r="D3504" s="132" t="s">
        <v>5458</v>
      </c>
      <c r="E3504" s="132" t="s">
        <v>5456</v>
      </c>
      <c r="F3504" s="132" t="s">
        <v>149</v>
      </c>
      <c r="G3504" s="133">
        <v>1391</v>
      </c>
      <c r="H3504" s="132">
        <v>1971</v>
      </c>
      <c r="I3504" s="134">
        <v>40725</v>
      </c>
      <c r="J3504" s="135"/>
    </row>
    <row r="3505" spans="1:10" ht="16.5" customHeight="1" x14ac:dyDescent="0.25">
      <c r="A3505" s="130" t="s">
        <v>10350</v>
      </c>
      <c r="B3505" s="131" t="str">
        <f t="shared" si="54"/>
        <v>00944 - Teaching Greenhouse Storage</v>
      </c>
      <c r="C3505" s="132" t="s">
        <v>5363</v>
      </c>
      <c r="D3505" s="132" t="s">
        <v>5459</v>
      </c>
      <c r="E3505" s="132" t="s">
        <v>5460</v>
      </c>
      <c r="F3505" s="132" t="s">
        <v>149</v>
      </c>
      <c r="G3505" s="133">
        <v>788</v>
      </c>
      <c r="H3505" s="132">
        <v>1979</v>
      </c>
      <c r="I3505" s="134">
        <v>40725</v>
      </c>
      <c r="J3505" s="135"/>
    </row>
    <row r="3506" spans="1:10" ht="16.5" customHeight="1" x14ac:dyDescent="0.25">
      <c r="A3506" s="130" t="s">
        <v>10351</v>
      </c>
      <c r="B3506" s="131" t="str">
        <f t="shared" si="54"/>
        <v>00945 - Maeser Lab</v>
      </c>
      <c r="C3506" s="132" t="s">
        <v>5363</v>
      </c>
      <c r="D3506" s="132" t="s">
        <v>5461</v>
      </c>
      <c r="E3506" s="132" t="s">
        <v>5462</v>
      </c>
      <c r="F3506" s="132" t="s">
        <v>149</v>
      </c>
      <c r="G3506" s="133">
        <v>38286</v>
      </c>
      <c r="H3506" s="132">
        <v>1969</v>
      </c>
      <c r="I3506" s="134">
        <v>40725</v>
      </c>
      <c r="J3506" s="135"/>
    </row>
    <row r="3507" spans="1:10" ht="16.5" customHeight="1" x14ac:dyDescent="0.25">
      <c r="A3507" s="130" t="s">
        <v>10352</v>
      </c>
      <c r="B3507" s="131" t="str">
        <f t="shared" si="54"/>
        <v>00946 - Taggart Student Center</v>
      </c>
      <c r="C3507" s="132" t="s">
        <v>5363</v>
      </c>
      <c r="D3507" s="132" t="s">
        <v>5463</v>
      </c>
      <c r="E3507" s="132" t="s">
        <v>5404</v>
      </c>
      <c r="F3507" s="132" t="s">
        <v>149</v>
      </c>
      <c r="G3507" s="133">
        <v>231665</v>
      </c>
      <c r="H3507" s="132">
        <v>1953</v>
      </c>
      <c r="I3507" s="134">
        <v>40725</v>
      </c>
      <c r="J3507" s="135"/>
    </row>
    <row r="3508" spans="1:10" ht="16.5" customHeight="1" x14ac:dyDescent="0.25">
      <c r="A3508" s="130" t="s">
        <v>10353</v>
      </c>
      <c r="B3508" s="131" t="str">
        <f t="shared" si="54"/>
        <v>00947 - Amphitheatre</v>
      </c>
      <c r="C3508" s="132" t="s">
        <v>5363</v>
      </c>
      <c r="D3508" s="132" t="s">
        <v>5464</v>
      </c>
      <c r="E3508" s="132" t="s">
        <v>5465</v>
      </c>
      <c r="F3508" s="132" t="s">
        <v>149</v>
      </c>
      <c r="G3508" s="133">
        <v>2056</v>
      </c>
      <c r="H3508" s="132">
        <v>1935</v>
      </c>
      <c r="I3508" s="134">
        <v>40725</v>
      </c>
      <c r="J3508" s="135"/>
    </row>
    <row r="3509" spans="1:10" ht="16.5" customHeight="1" x14ac:dyDescent="0.25">
      <c r="A3509" s="130" t="s">
        <v>10354</v>
      </c>
      <c r="B3509" s="131" t="str">
        <f t="shared" si="54"/>
        <v>00950 - Eccles Conference Center</v>
      </c>
      <c r="C3509" s="132" t="s">
        <v>5363</v>
      </c>
      <c r="D3509" s="132" t="s">
        <v>5466</v>
      </c>
      <c r="E3509" s="132" t="s">
        <v>5467</v>
      </c>
      <c r="F3509" s="132" t="s">
        <v>149</v>
      </c>
      <c r="G3509" s="133">
        <v>38735</v>
      </c>
      <c r="H3509" s="132">
        <v>1981</v>
      </c>
      <c r="I3509" s="134">
        <v>40725</v>
      </c>
      <c r="J3509" s="135"/>
    </row>
    <row r="3510" spans="1:10" ht="16.5" customHeight="1" x14ac:dyDescent="0.25">
      <c r="A3510" s="130" t="s">
        <v>10355</v>
      </c>
      <c r="B3510" s="131" t="str">
        <f t="shared" si="54"/>
        <v>00951 - University Inn</v>
      </c>
      <c r="C3510" s="132" t="s">
        <v>5363</v>
      </c>
      <c r="D3510" s="132" t="s">
        <v>5468</v>
      </c>
      <c r="E3510" s="132" t="s">
        <v>5469</v>
      </c>
      <c r="F3510" s="132" t="s">
        <v>149</v>
      </c>
      <c r="G3510" s="133">
        <v>54053</v>
      </c>
      <c r="H3510" s="132">
        <v>1981</v>
      </c>
      <c r="I3510" s="134">
        <v>40725</v>
      </c>
      <c r="J3510" s="135"/>
    </row>
    <row r="3511" spans="1:10" ht="16.5" customHeight="1" x14ac:dyDescent="0.25">
      <c r="A3511" s="130" t="s">
        <v>10356</v>
      </c>
      <c r="B3511" s="131" t="str">
        <f t="shared" si="54"/>
        <v>00952 - Parking Terrace</v>
      </c>
      <c r="C3511" s="132" t="s">
        <v>5363</v>
      </c>
      <c r="D3511" s="132" t="s">
        <v>5470</v>
      </c>
      <c r="E3511" s="132" t="s">
        <v>5471</v>
      </c>
      <c r="F3511" s="132" t="s">
        <v>149</v>
      </c>
      <c r="G3511" s="133">
        <v>120248</v>
      </c>
      <c r="H3511" s="132">
        <v>1981</v>
      </c>
      <c r="I3511" s="134">
        <v>40725</v>
      </c>
      <c r="J3511" s="135"/>
    </row>
    <row r="3512" spans="1:10" ht="16.5" customHeight="1" x14ac:dyDescent="0.25">
      <c r="A3512" s="130" t="s">
        <v>10357</v>
      </c>
      <c r="B3512" s="131" t="str">
        <f t="shared" si="54"/>
        <v>00953 - Distribution</v>
      </c>
      <c r="C3512" s="132" t="s">
        <v>5363</v>
      </c>
      <c r="D3512" s="132" t="s">
        <v>5472</v>
      </c>
      <c r="E3512" s="132" t="s">
        <v>5473</v>
      </c>
      <c r="F3512" s="132" t="s">
        <v>149</v>
      </c>
      <c r="G3512" s="133">
        <v>10759</v>
      </c>
      <c r="H3512" s="132">
        <v>1956</v>
      </c>
      <c r="I3512" s="134">
        <v>40725</v>
      </c>
      <c r="J3512" s="135"/>
    </row>
    <row r="3513" spans="1:10" ht="16.5" customHeight="1" x14ac:dyDescent="0.25">
      <c r="A3513" s="130" t="s">
        <v>10358</v>
      </c>
      <c r="B3513" s="131" t="str">
        <f t="shared" si="54"/>
        <v>00964 - Experiment Station Greenhouse</v>
      </c>
      <c r="C3513" s="132" t="s">
        <v>5363</v>
      </c>
      <c r="D3513" s="132" t="s">
        <v>5474</v>
      </c>
      <c r="E3513" s="132" t="s">
        <v>5475</v>
      </c>
      <c r="F3513" s="132" t="s">
        <v>149</v>
      </c>
      <c r="G3513" s="133">
        <v>27762</v>
      </c>
      <c r="H3513" s="132">
        <v>1975</v>
      </c>
      <c r="I3513" s="134">
        <v>40725</v>
      </c>
      <c r="J3513" s="135"/>
    </row>
    <row r="3514" spans="1:10" ht="16.5" customHeight="1" x14ac:dyDescent="0.25">
      <c r="A3514" s="130" t="s">
        <v>10359</v>
      </c>
      <c r="B3514" s="131" t="str">
        <f t="shared" si="54"/>
        <v>00965 - Davis Hall</v>
      </c>
      <c r="C3514" s="132" t="s">
        <v>5363</v>
      </c>
      <c r="D3514" s="132" t="s">
        <v>5476</v>
      </c>
      <c r="E3514" s="132" t="s">
        <v>5477</v>
      </c>
      <c r="F3514" s="132" t="s">
        <v>149</v>
      </c>
      <c r="G3514" s="133">
        <v>20695</v>
      </c>
      <c r="H3514" s="132">
        <v>1962</v>
      </c>
      <c r="I3514" s="134">
        <v>40725</v>
      </c>
      <c r="J3514" s="135"/>
    </row>
    <row r="3515" spans="1:10" ht="16.5" customHeight="1" x14ac:dyDescent="0.25">
      <c r="A3515" s="130" t="s">
        <v>10360</v>
      </c>
      <c r="B3515" s="131" t="str">
        <f t="shared" si="54"/>
        <v>00966 - Emma Eccles Jones Hall</v>
      </c>
      <c r="C3515" s="132" t="s">
        <v>5363</v>
      </c>
      <c r="D3515" s="132" t="s">
        <v>5478</v>
      </c>
      <c r="E3515" s="132" t="s">
        <v>5479</v>
      </c>
      <c r="F3515" s="132" t="s">
        <v>149</v>
      </c>
      <c r="G3515" s="133">
        <v>20695</v>
      </c>
      <c r="H3515" s="132">
        <v>1962</v>
      </c>
      <c r="I3515" s="134">
        <v>40725</v>
      </c>
      <c r="J3515" s="135"/>
    </row>
    <row r="3516" spans="1:10" ht="16.5" customHeight="1" x14ac:dyDescent="0.25">
      <c r="A3516" s="130" t="s">
        <v>10361</v>
      </c>
      <c r="B3516" s="131" t="str">
        <f t="shared" si="54"/>
        <v>00967 - Morgan Hall</v>
      </c>
      <c r="C3516" s="132" t="s">
        <v>5363</v>
      </c>
      <c r="D3516" s="132" t="s">
        <v>5480</v>
      </c>
      <c r="E3516" s="132" t="s">
        <v>5481</v>
      </c>
      <c r="F3516" s="132" t="s">
        <v>149</v>
      </c>
      <c r="G3516" s="133">
        <v>20695</v>
      </c>
      <c r="H3516" s="132">
        <v>1962</v>
      </c>
      <c r="I3516" s="134">
        <v>40725</v>
      </c>
      <c r="J3516" s="135"/>
    </row>
    <row r="3517" spans="1:10" ht="16.5" customHeight="1" x14ac:dyDescent="0.25">
      <c r="A3517" s="130" t="s">
        <v>10362</v>
      </c>
      <c r="B3517" s="131" t="str">
        <f t="shared" si="54"/>
        <v>00968 - Rich Hall</v>
      </c>
      <c r="C3517" s="132" t="s">
        <v>5363</v>
      </c>
      <c r="D3517" s="132" t="s">
        <v>5482</v>
      </c>
      <c r="E3517" s="132" t="s">
        <v>5483</v>
      </c>
      <c r="F3517" s="132" t="s">
        <v>149</v>
      </c>
      <c r="G3517" s="133">
        <v>20695</v>
      </c>
      <c r="H3517" s="132">
        <v>1962</v>
      </c>
      <c r="I3517" s="134">
        <v>40725</v>
      </c>
      <c r="J3517" s="135"/>
    </row>
    <row r="3518" spans="1:10" ht="16.5" customHeight="1" x14ac:dyDescent="0.25">
      <c r="A3518" s="130" t="s">
        <v>10363</v>
      </c>
      <c r="B3518" s="131" t="str">
        <f t="shared" si="54"/>
        <v>00969 - San Juan Hall</v>
      </c>
      <c r="C3518" s="132" t="s">
        <v>5363</v>
      </c>
      <c r="D3518" s="132" t="s">
        <v>5484</v>
      </c>
      <c r="E3518" s="132" t="s">
        <v>5485</v>
      </c>
      <c r="F3518" s="132" t="s">
        <v>149</v>
      </c>
      <c r="G3518" s="133">
        <v>20695</v>
      </c>
      <c r="H3518" s="132">
        <v>1962</v>
      </c>
      <c r="I3518" s="134">
        <v>40725</v>
      </c>
      <c r="J3518" s="135"/>
    </row>
    <row r="3519" spans="1:10" ht="16.5" customHeight="1" x14ac:dyDescent="0.25">
      <c r="A3519" s="130" t="s">
        <v>10364</v>
      </c>
      <c r="B3519" s="131" t="str">
        <f t="shared" si="54"/>
        <v>00970 - Summit Hall</v>
      </c>
      <c r="C3519" s="132" t="s">
        <v>5363</v>
      </c>
      <c r="D3519" s="132" t="s">
        <v>5486</v>
      </c>
      <c r="E3519" s="132" t="s">
        <v>5487</v>
      </c>
      <c r="F3519" s="132" t="s">
        <v>149</v>
      </c>
      <c r="G3519" s="133">
        <v>20695</v>
      </c>
      <c r="H3519" s="132">
        <v>1962</v>
      </c>
      <c r="I3519" s="134">
        <v>40725</v>
      </c>
      <c r="J3519" s="135"/>
    </row>
    <row r="3520" spans="1:10" ht="16.5" customHeight="1" x14ac:dyDescent="0.25">
      <c r="A3520" s="130" t="s">
        <v>10365</v>
      </c>
      <c r="B3520" s="131" t="str">
        <f t="shared" si="54"/>
        <v>00971 - Wasatch Hall</v>
      </c>
      <c r="C3520" s="132" t="s">
        <v>5363</v>
      </c>
      <c r="D3520" s="132" t="s">
        <v>5488</v>
      </c>
      <c r="E3520" s="132" t="s">
        <v>5489</v>
      </c>
      <c r="F3520" s="132" t="s">
        <v>149</v>
      </c>
      <c r="G3520" s="133">
        <v>20695</v>
      </c>
      <c r="H3520" s="132">
        <v>1962</v>
      </c>
      <c r="I3520" s="134">
        <v>40725</v>
      </c>
      <c r="J3520" s="135"/>
    </row>
    <row r="3521" spans="1:10" ht="16.5" customHeight="1" x14ac:dyDescent="0.25">
      <c r="A3521" s="130" t="s">
        <v>10366</v>
      </c>
      <c r="B3521" s="131" t="str">
        <f t="shared" si="54"/>
        <v>00972 - Lundstrom Hall</v>
      </c>
      <c r="C3521" s="132" t="s">
        <v>5363</v>
      </c>
      <c r="D3521" s="132" t="s">
        <v>5490</v>
      </c>
      <c r="E3521" s="132" t="s">
        <v>5491</v>
      </c>
      <c r="F3521" s="132" t="s">
        <v>149</v>
      </c>
      <c r="G3521" s="133">
        <v>19705</v>
      </c>
      <c r="H3521" s="132">
        <v>1962</v>
      </c>
      <c r="I3521" s="134">
        <v>40725</v>
      </c>
      <c r="J3521" s="135"/>
    </row>
    <row r="3522" spans="1:10" ht="16.5" customHeight="1" x14ac:dyDescent="0.25">
      <c r="A3522" s="130" t="s">
        <v>10367</v>
      </c>
      <c r="B3522" s="131" t="str">
        <f t="shared" si="54"/>
        <v>00973 - Mitchell Home</v>
      </c>
      <c r="C3522" s="132" t="s">
        <v>5363</v>
      </c>
      <c r="D3522" s="132" t="s">
        <v>5492</v>
      </c>
      <c r="E3522" s="132" t="s">
        <v>5493</v>
      </c>
      <c r="F3522" s="132" t="s">
        <v>149</v>
      </c>
      <c r="G3522" s="133">
        <v>1740</v>
      </c>
      <c r="H3522" s="132">
        <v>1952</v>
      </c>
      <c r="I3522" s="134">
        <v>40725</v>
      </c>
      <c r="J3522" s="135"/>
    </row>
    <row r="3523" spans="1:10" ht="16.5" customHeight="1" x14ac:dyDescent="0.25">
      <c r="A3523" s="130" t="s">
        <v>10368</v>
      </c>
      <c r="B3523" s="131" t="str">
        <f t="shared" si="54"/>
        <v>00974 - Mitchell Home Garage</v>
      </c>
      <c r="C3523" s="132" t="s">
        <v>5363</v>
      </c>
      <c r="D3523" s="132" t="s">
        <v>5494</v>
      </c>
      <c r="E3523" s="132" t="s">
        <v>5493</v>
      </c>
      <c r="F3523" s="132" t="s">
        <v>149</v>
      </c>
      <c r="G3523" s="133">
        <v>497</v>
      </c>
      <c r="H3523" s="132">
        <v>1952</v>
      </c>
      <c r="I3523" s="134">
        <v>40725</v>
      </c>
      <c r="J3523" s="135"/>
    </row>
    <row r="3524" spans="1:10" ht="16.5" customHeight="1" x14ac:dyDescent="0.25">
      <c r="A3524" s="130" t="s">
        <v>10369</v>
      </c>
      <c r="B3524" s="131" t="str">
        <f t="shared" ref="B3524:B3587" si="55">_xlfn.CONCAT(A3524," - ",D3524)</f>
        <v>00975 - Engineering Labs</v>
      </c>
      <c r="C3524" s="132" t="s">
        <v>5363</v>
      </c>
      <c r="D3524" s="132" t="s">
        <v>5495</v>
      </c>
      <c r="E3524" s="132" t="s">
        <v>5496</v>
      </c>
      <c r="F3524" s="132" t="s">
        <v>149</v>
      </c>
      <c r="G3524" s="133">
        <v>156345</v>
      </c>
      <c r="H3524" s="132">
        <v>1964</v>
      </c>
      <c r="I3524" s="134">
        <v>40725</v>
      </c>
      <c r="J3524" s="135"/>
    </row>
    <row r="3525" spans="1:10" ht="16.5" customHeight="1" x14ac:dyDescent="0.25">
      <c r="A3525" s="130" t="s">
        <v>10370</v>
      </c>
      <c r="B3525" s="131" t="str">
        <f t="shared" si="55"/>
        <v>00978 - Fine Arts Visual</v>
      </c>
      <c r="C3525" s="132" t="s">
        <v>5363</v>
      </c>
      <c r="D3525" s="132" t="s">
        <v>5497</v>
      </c>
      <c r="E3525" s="132" t="s">
        <v>5498</v>
      </c>
      <c r="F3525" s="132" t="s">
        <v>149</v>
      </c>
      <c r="G3525" s="133">
        <v>106353</v>
      </c>
      <c r="H3525" s="132">
        <v>1980</v>
      </c>
      <c r="I3525" s="134">
        <v>40725</v>
      </c>
      <c r="J3525" s="135"/>
    </row>
    <row r="3526" spans="1:10" ht="16.5" customHeight="1" x14ac:dyDescent="0.25">
      <c r="A3526" s="130" t="s">
        <v>10371</v>
      </c>
      <c r="B3526" s="131" t="str">
        <f t="shared" si="55"/>
        <v>00979 - Jensen Historical Farm Residence 1</v>
      </c>
      <c r="C3526" s="132" t="s">
        <v>5363</v>
      </c>
      <c r="D3526" s="132" t="s">
        <v>5499</v>
      </c>
      <c r="E3526" s="132" t="s">
        <v>5500</v>
      </c>
      <c r="F3526" s="132" t="s">
        <v>3228</v>
      </c>
      <c r="G3526" s="133">
        <v>1965</v>
      </c>
      <c r="H3526" s="132">
        <v>1920</v>
      </c>
      <c r="I3526" s="134">
        <v>40725</v>
      </c>
      <c r="J3526" s="135"/>
    </row>
    <row r="3527" spans="1:10" ht="16.5" customHeight="1" x14ac:dyDescent="0.25">
      <c r="A3527" s="130" t="s">
        <v>10372</v>
      </c>
      <c r="B3527" s="131" t="str">
        <f t="shared" si="55"/>
        <v>00980 - Jensen Historical Farm Garage 1</v>
      </c>
      <c r="C3527" s="132" t="s">
        <v>5363</v>
      </c>
      <c r="D3527" s="132" t="s">
        <v>5501</v>
      </c>
      <c r="E3527" s="132" t="s">
        <v>5502</v>
      </c>
      <c r="F3527" s="132" t="s">
        <v>3228</v>
      </c>
      <c r="G3527" s="133">
        <v>489</v>
      </c>
      <c r="H3527" s="132">
        <v>1920</v>
      </c>
      <c r="I3527" s="134">
        <v>40725</v>
      </c>
      <c r="J3527" s="135"/>
    </row>
    <row r="3528" spans="1:10" ht="16.5" customHeight="1" x14ac:dyDescent="0.25">
      <c r="A3528" s="130" t="s">
        <v>10373</v>
      </c>
      <c r="B3528" s="131" t="str">
        <f t="shared" si="55"/>
        <v>00982 - Jensen Historical Farm Pumphouse</v>
      </c>
      <c r="C3528" s="132" t="s">
        <v>5363</v>
      </c>
      <c r="D3528" s="132" t="s">
        <v>5503</v>
      </c>
      <c r="E3528" s="132" t="s">
        <v>5504</v>
      </c>
      <c r="F3528" s="132" t="s">
        <v>3228</v>
      </c>
      <c r="G3528" s="133">
        <v>69</v>
      </c>
      <c r="H3528" s="132">
        <v>1920</v>
      </c>
      <c r="I3528" s="134">
        <v>40725</v>
      </c>
      <c r="J3528" s="135"/>
    </row>
    <row r="3529" spans="1:10" ht="16.5" customHeight="1" x14ac:dyDescent="0.25">
      <c r="A3529" s="130" t="s">
        <v>10374</v>
      </c>
      <c r="B3529" s="131" t="str">
        <f t="shared" si="55"/>
        <v>00983 - Jensen Historical Farm Granary</v>
      </c>
      <c r="C3529" s="132" t="s">
        <v>5363</v>
      </c>
      <c r="D3529" s="132" t="s">
        <v>5505</v>
      </c>
      <c r="E3529" s="132" t="s">
        <v>5506</v>
      </c>
      <c r="F3529" s="132" t="s">
        <v>3228</v>
      </c>
      <c r="G3529" s="133">
        <v>1012</v>
      </c>
      <c r="H3529" s="132">
        <v>1920</v>
      </c>
      <c r="I3529" s="134">
        <v>40725</v>
      </c>
      <c r="J3529" s="135"/>
    </row>
    <row r="3530" spans="1:10" ht="16.5" customHeight="1" x14ac:dyDescent="0.25">
      <c r="A3530" s="130" t="s">
        <v>10375</v>
      </c>
      <c r="B3530" s="131" t="str">
        <f t="shared" si="55"/>
        <v>00984 - Jensen Historical Farm Workshop</v>
      </c>
      <c r="C3530" s="132" t="s">
        <v>5363</v>
      </c>
      <c r="D3530" s="132" t="s">
        <v>5507</v>
      </c>
      <c r="E3530" s="132" t="s">
        <v>5508</v>
      </c>
      <c r="F3530" s="132" t="s">
        <v>3228</v>
      </c>
      <c r="G3530" s="133">
        <v>7324</v>
      </c>
      <c r="H3530" s="132">
        <v>1971</v>
      </c>
      <c r="I3530" s="134">
        <v>40725</v>
      </c>
      <c r="J3530" s="135"/>
    </row>
    <row r="3531" spans="1:10" ht="16.5" customHeight="1" x14ac:dyDescent="0.25">
      <c r="A3531" s="130" t="s">
        <v>10376</v>
      </c>
      <c r="B3531" s="131" t="str">
        <f t="shared" si="55"/>
        <v>00985 - Jensen Historical Farm Storage Shed</v>
      </c>
      <c r="C3531" s="132" t="s">
        <v>5363</v>
      </c>
      <c r="D3531" s="132" t="s">
        <v>5509</v>
      </c>
      <c r="E3531" s="132" t="s">
        <v>5510</v>
      </c>
      <c r="F3531" s="132" t="s">
        <v>3228</v>
      </c>
      <c r="G3531" s="133">
        <v>1894</v>
      </c>
      <c r="H3531" s="132">
        <v>1971</v>
      </c>
      <c r="I3531" s="134">
        <v>40725</v>
      </c>
      <c r="J3531" s="135"/>
    </row>
    <row r="3532" spans="1:10" ht="16.5" customHeight="1" x14ac:dyDescent="0.25">
      <c r="A3532" s="130" t="s">
        <v>10377</v>
      </c>
      <c r="B3532" s="131" t="str">
        <f t="shared" si="55"/>
        <v>00986 - Jensen Historical Farm Carriage Shed</v>
      </c>
      <c r="C3532" s="132" t="s">
        <v>5363</v>
      </c>
      <c r="D3532" s="132" t="s">
        <v>5511</v>
      </c>
      <c r="E3532" s="132" t="s">
        <v>5512</v>
      </c>
      <c r="F3532" s="132" t="s">
        <v>3228</v>
      </c>
      <c r="G3532" s="133">
        <v>850</v>
      </c>
      <c r="H3532" s="132">
        <v>1976</v>
      </c>
      <c r="I3532" s="134">
        <v>40725</v>
      </c>
      <c r="J3532" s="135"/>
    </row>
    <row r="3533" spans="1:10" ht="16.5" customHeight="1" x14ac:dyDescent="0.25">
      <c r="A3533" s="130" t="s">
        <v>10378</v>
      </c>
      <c r="B3533" s="131" t="str">
        <f t="shared" si="55"/>
        <v>00987 - Jensen Historical Farm Barn 2</v>
      </c>
      <c r="C3533" s="132" t="s">
        <v>5363</v>
      </c>
      <c r="D3533" s="132" t="s">
        <v>5513</v>
      </c>
      <c r="E3533" s="132" t="s">
        <v>5514</v>
      </c>
      <c r="F3533" s="132" t="s">
        <v>3228</v>
      </c>
      <c r="G3533" s="133">
        <v>3749</v>
      </c>
      <c r="H3533" s="132">
        <v>1920</v>
      </c>
      <c r="I3533" s="134">
        <v>40725</v>
      </c>
      <c r="J3533" s="135"/>
    </row>
    <row r="3534" spans="1:10" ht="16.5" customHeight="1" x14ac:dyDescent="0.25">
      <c r="A3534" s="130" t="s">
        <v>10379</v>
      </c>
      <c r="B3534" s="131" t="str">
        <f t="shared" si="55"/>
        <v>00988 - Jensen Historical Farm Storage</v>
      </c>
      <c r="C3534" s="132" t="s">
        <v>5363</v>
      </c>
      <c r="D3534" s="132" t="s">
        <v>5515</v>
      </c>
      <c r="E3534" s="132" t="s">
        <v>5516</v>
      </c>
      <c r="F3534" s="132" t="s">
        <v>3228</v>
      </c>
      <c r="G3534" s="133">
        <v>4424</v>
      </c>
      <c r="H3534" s="132">
        <v>1941</v>
      </c>
      <c r="I3534" s="134">
        <v>40725</v>
      </c>
      <c r="J3534" s="135"/>
    </row>
    <row r="3535" spans="1:10" ht="16.5" customHeight="1" x14ac:dyDescent="0.25">
      <c r="A3535" s="130" t="s">
        <v>10380</v>
      </c>
      <c r="B3535" s="131" t="str">
        <f t="shared" si="55"/>
        <v>00990 - Jensen Historical Farm Smoke House</v>
      </c>
      <c r="C3535" s="132" t="s">
        <v>5363</v>
      </c>
      <c r="D3535" s="132" t="s">
        <v>5517</v>
      </c>
      <c r="E3535" s="132" t="s">
        <v>5518</v>
      </c>
      <c r="F3535" s="132" t="s">
        <v>3228</v>
      </c>
      <c r="G3535" s="133">
        <v>57</v>
      </c>
      <c r="H3535" s="132">
        <v>1976</v>
      </c>
      <c r="I3535" s="134">
        <v>40725</v>
      </c>
      <c r="J3535" s="135"/>
    </row>
    <row r="3536" spans="1:10" ht="16.5" customHeight="1" x14ac:dyDescent="0.25">
      <c r="A3536" s="130" t="s">
        <v>10381</v>
      </c>
      <c r="B3536" s="131" t="str">
        <f t="shared" si="55"/>
        <v>00991 - Jensen Historical Farm Root Cellar</v>
      </c>
      <c r="C3536" s="132" t="s">
        <v>5363</v>
      </c>
      <c r="D3536" s="132" t="s">
        <v>5519</v>
      </c>
      <c r="E3536" s="132" t="s">
        <v>5520</v>
      </c>
      <c r="F3536" s="132" t="s">
        <v>3228</v>
      </c>
      <c r="G3536" s="133">
        <v>219</v>
      </c>
      <c r="H3536" s="132">
        <v>1976</v>
      </c>
      <c r="I3536" s="134">
        <v>40725</v>
      </c>
      <c r="J3536" s="135"/>
    </row>
    <row r="3537" spans="1:10" ht="16.5" customHeight="1" x14ac:dyDescent="0.25">
      <c r="A3537" s="130" t="s">
        <v>10382</v>
      </c>
      <c r="B3537" s="131" t="str">
        <f t="shared" si="55"/>
        <v>00992 - Jensen Historical Farm Summer Kitchen</v>
      </c>
      <c r="C3537" s="132" t="s">
        <v>5363</v>
      </c>
      <c r="D3537" s="132" t="s">
        <v>5521</v>
      </c>
      <c r="E3537" s="132" t="s">
        <v>5522</v>
      </c>
      <c r="F3537" s="132" t="s">
        <v>3228</v>
      </c>
      <c r="G3537" s="133">
        <v>223</v>
      </c>
      <c r="H3537" s="132">
        <v>1976</v>
      </c>
      <c r="I3537" s="134">
        <v>40725</v>
      </c>
      <c r="J3537" s="135"/>
    </row>
    <row r="3538" spans="1:10" ht="16.5" customHeight="1" x14ac:dyDescent="0.25">
      <c r="A3538" s="130" t="s">
        <v>10383</v>
      </c>
      <c r="B3538" s="131" t="str">
        <f t="shared" si="55"/>
        <v>00993 - Jensen Historical Farm Farm House</v>
      </c>
      <c r="C3538" s="132" t="s">
        <v>5363</v>
      </c>
      <c r="D3538" s="132" t="s">
        <v>5523</v>
      </c>
      <c r="E3538" s="132" t="s">
        <v>5524</v>
      </c>
      <c r="F3538" s="132" t="s">
        <v>3228</v>
      </c>
      <c r="G3538" s="133">
        <v>1344</v>
      </c>
      <c r="H3538" s="132">
        <v>1976</v>
      </c>
      <c r="I3538" s="134">
        <v>40725</v>
      </c>
      <c r="J3538" s="135"/>
    </row>
    <row r="3539" spans="1:10" ht="16.5" customHeight="1" x14ac:dyDescent="0.25">
      <c r="A3539" s="130" t="s">
        <v>10384</v>
      </c>
      <c r="B3539" s="131" t="str">
        <f t="shared" si="55"/>
        <v>00994 - Jensen Historical Farm Hen House</v>
      </c>
      <c r="C3539" s="132" t="s">
        <v>5363</v>
      </c>
      <c r="D3539" s="132" t="s">
        <v>5525</v>
      </c>
      <c r="E3539" s="132" t="s">
        <v>5526</v>
      </c>
      <c r="F3539" s="132" t="s">
        <v>3228</v>
      </c>
      <c r="G3539" s="133">
        <v>728</v>
      </c>
      <c r="H3539" s="132">
        <v>1976</v>
      </c>
      <c r="I3539" s="134">
        <v>40725</v>
      </c>
      <c r="J3539" s="135"/>
    </row>
    <row r="3540" spans="1:10" ht="16.5" customHeight="1" x14ac:dyDescent="0.25">
      <c r="A3540" s="130" t="s">
        <v>10385</v>
      </c>
      <c r="B3540" s="131" t="str">
        <f t="shared" si="55"/>
        <v>00999 - Jensen Historical Farm Blacksmith Shop</v>
      </c>
      <c r="C3540" s="132" t="s">
        <v>5363</v>
      </c>
      <c r="D3540" s="132" t="s">
        <v>5527</v>
      </c>
      <c r="E3540" s="132" t="s">
        <v>5528</v>
      </c>
      <c r="F3540" s="132" t="s">
        <v>3228</v>
      </c>
      <c r="G3540" s="133">
        <v>266</v>
      </c>
      <c r="H3540" s="132">
        <v>1976</v>
      </c>
      <c r="I3540" s="134">
        <v>40725</v>
      </c>
      <c r="J3540" s="135"/>
    </row>
    <row r="3541" spans="1:10" ht="16.5" customHeight="1" x14ac:dyDescent="0.25">
      <c r="A3541" s="130" t="s">
        <v>10386</v>
      </c>
      <c r="B3541" s="131" t="str">
        <f t="shared" si="55"/>
        <v>01001 - Animal Husbandry Residence</v>
      </c>
      <c r="C3541" s="132" t="s">
        <v>5363</v>
      </c>
      <c r="D3541" s="132" t="s">
        <v>5529</v>
      </c>
      <c r="E3541" s="132" t="s">
        <v>5530</v>
      </c>
      <c r="F3541" s="132" t="s">
        <v>3228</v>
      </c>
      <c r="G3541" s="133">
        <v>1642</v>
      </c>
      <c r="H3541" s="132">
        <v>1967</v>
      </c>
      <c r="I3541" s="134">
        <v>40725</v>
      </c>
      <c r="J3541" s="135"/>
    </row>
    <row r="3542" spans="1:10" ht="16.5" customHeight="1" x14ac:dyDescent="0.25">
      <c r="A3542" s="130" t="s">
        <v>10387</v>
      </c>
      <c r="B3542" s="131" t="str">
        <f t="shared" si="55"/>
        <v>01002 - Animal Husbandry Animal Shed 1</v>
      </c>
      <c r="C3542" s="132" t="s">
        <v>5363</v>
      </c>
      <c r="D3542" s="132" t="s">
        <v>5531</v>
      </c>
      <c r="E3542" s="132" t="s">
        <v>5532</v>
      </c>
      <c r="F3542" s="132" t="s">
        <v>3228</v>
      </c>
      <c r="G3542" s="133">
        <v>5176</v>
      </c>
      <c r="H3542" s="132">
        <v>1966</v>
      </c>
      <c r="I3542" s="134">
        <v>40725</v>
      </c>
      <c r="J3542" s="135"/>
    </row>
    <row r="3543" spans="1:10" ht="16.5" customHeight="1" x14ac:dyDescent="0.25">
      <c r="A3543" s="130" t="s">
        <v>10388</v>
      </c>
      <c r="B3543" s="131" t="str">
        <f t="shared" si="55"/>
        <v>01007 - Animal Husbandry Storage 2</v>
      </c>
      <c r="C3543" s="132" t="s">
        <v>5363</v>
      </c>
      <c r="D3543" s="132" t="s">
        <v>5533</v>
      </c>
      <c r="E3543" s="132" t="s">
        <v>5534</v>
      </c>
      <c r="F3543" s="132" t="s">
        <v>3228</v>
      </c>
      <c r="G3543" s="133">
        <v>4032</v>
      </c>
      <c r="H3543" s="132">
        <v>1967</v>
      </c>
      <c r="I3543" s="134">
        <v>40725</v>
      </c>
      <c r="J3543" s="135"/>
    </row>
    <row r="3544" spans="1:10" ht="16.5" customHeight="1" x14ac:dyDescent="0.25">
      <c r="A3544" s="130" t="s">
        <v>10389</v>
      </c>
      <c r="B3544" s="131" t="str">
        <f t="shared" si="55"/>
        <v>01008 - Animal Husbandry Hay Storage</v>
      </c>
      <c r="C3544" s="132" t="s">
        <v>5363</v>
      </c>
      <c r="D3544" s="132" t="s">
        <v>5535</v>
      </c>
      <c r="E3544" s="132" t="s">
        <v>5536</v>
      </c>
      <c r="F3544" s="132" t="s">
        <v>3228</v>
      </c>
      <c r="G3544" s="133">
        <v>7002</v>
      </c>
      <c r="H3544" s="132">
        <v>1967</v>
      </c>
      <c r="I3544" s="134">
        <v>40725</v>
      </c>
      <c r="J3544" s="135"/>
    </row>
    <row r="3545" spans="1:10" ht="16.5" customHeight="1" x14ac:dyDescent="0.25">
      <c r="A3545" s="130" t="s">
        <v>10390</v>
      </c>
      <c r="B3545" s="131" t="str">
        <f t="shared" si="55"/>
        <v>01015 - Motor Pool Service Station &amp; Storage</v>
      </c>
      <c r="C3545" s="132" t="s">
        <v>5363</v>
      </c>
      <c r="D3545" s="132" t="s">
        <v>5537</v>
      </c>
      <c r="E3545" s="132" t="s">
        <v>5538</v>
      </c>
      <c r="F3545" s="132" t="s">
        <v>149</v>
      </c>
      <c r="G3545" s="133">
        <v>12208</v>
      </c>
      <c r="H3545" s="132">
        <v>1967</v>
      </c>
      <c r="I3545" s="134">
        <v>40725</v>
      </c>
      <c r="J3545" s="135"/>
    </row>
    <row r="3546" spans="1:10" ht="16.5" customHeight="1" x14ac:dyDescent="0.25">
      <c r="A3546" s="130" t="s">
        <v>10391</v>
      </c>
      <c r="B3546" s="131" t="str">
        <f t="shared" si="55"/>
        <v>01016 - Motor Pool Vehicle Storage</v>
      </c>
      <c r="C3546" s="132" t="s">
        <v>5363</v>
      </c>
      <c r="D3546" s="132" t="s">
        <v>5539</v>
      </c>
      <c r="E3546" s="132" t="s">
        <v>5538</v>
      </c>
      <c r="F3546" s="132" t="s">
        <v>149</v>
      </c>
      <c r="G3546" s="133">
        <v>15638</v>
      </c>
      <c r="H3546" s="132">
        <v>1967</v>
      </c>
      <c r="I3546" s="134">
        <v>40725</v>
      </c>
      <c r="J3546" s="135"/>
    </row>
    <row r="3547" spans="1:10" ht="16.5" customHeight="1" x14ac:dyDescent="0.25">
      <c r="A3547" s="130" t="s">
        <v>10392</v>
      </c>
      <c r="B3547" s="131" t="str">
        <f t="shared" si="55"/>
        <v>01017 - Motor Pool Storage 1</v>
      </c>
      <c r="C3547" s="132" t="s">
        <v>5363</v>
      </c>
      <c r="D3547" s="132" t="s">
        <v>5540</v>
      </c>
      <c r="E3547" s="132" t="s">
        <v>5538</v>
      </c>
      <c r="F3547" s="132" t="s">
        <v>149</v>
      </c>
      <c r="G3547" s="133">
        <v>9558</v>
      </c>
      <c r="H3547" s="132">
        <v>1967</v>
      </c>
      <c r="I3547" s="134">
        <v>40725</v>
      </c>
      <c r="J3547" s="135"/>
    </row>
    <row r="3548" spans="1:10" ht="16.5" customHeight="1" x14ac:dyDescent="0.25">
      <c r="A3548" s="130" t="s">
        <v>10393</v>
      </c>
      <c r="B3548" s="131" t="str">
        <f t="shared" si="55"/>
        <v>01018 - Motor Pool Storage 2</v>
      </c>
      <c r="C3548" s="132" t="s">
        <v>5363</v>
      </c>
      <c r="D3548" s="132" t="s">
        <v>5541</v>
      </c>
      <c r="E3548" s="132" t="s">
        <v>5538</v>
      </c>
      <c r="F3548" s="132" t="s">
        <v>149</v>
      </c>
      <c r="G3548" s="133">
        <v>19421</v>
      </c>
      <c r="H3548" s="132">
        <v>1967</v>
      </c>
      <c r="I3548" s="134">
        <v>40725</v>
      </c>
      <c r="J3548" s="135"/>
    </row>
    <row r="3549" spans="1:10" ht="16.5" customHeight="1" x14ac:dyDescent="0.25">
      <c r="A3549" s="130" t="s">
        <v>10394</v>
      </c>
      <c r="B3549" s="131" t="str">
        <f t="shared" si="55"/>
        <v>01019 - Motor Pool Storage 3</v>
      </c>
      <c r="C3549" s="132" t="s">
        <v>5363</v>
      </c>
      <c r="D3549" s="132" t="s">
        <v>5542</v>
      </c>
      <c r="E3549" s="132" t="s">
        <v>5538</v>
      </c>
      <c r="F3549" s="132" t="s">
        <v>149</v>
      </c>
      <c r="G3549" s="133">
        <v>13551</v>
      </c>
      <c r="H3549" s="132">
        <v>1967</v>
      </c>
      <c r="I3549" s="134">
        <v>40725</v>
      </c>
      <c r="J3549" s="135"/>
    </row>
    <row r="3550" spans="1:10" ht="16.5" customHeight="1" x14ac:dyDescent="0.25">
      <c r="A3550" s="130" t="s">
        <v>10395</v>
      </c>
      <c r="B3550" s="131" t="str">
        <f t="shared" si="55"/>
        <v>01021 - Motor Pool Vehicle Storage Extension</v>
      </c>
      <c r="C3550" s="132" t="s">
        <v>5363</v>
      </c>
      <c r="D3550" s="132" t="s">
        <v>5543</v>
      </c>
      <c r="E3550" s="132" t="s">
        <v>5538</v>
      </c>
      <c r="F3550" s="132" t="s">
        <v>149</v>
      </c>
      <c r="G3550" s="133">
        <v>6180</v>
      </c>
      <c r="H3550" s="132">
        <v>1978</v>
      </c>
      <c r="I3550" s="134">
        <v>40725</v>
      </c>
      <c r="J3550" s="135"/>
    </row>
    <row r="3551" spans="1:10" ht="16.5" customHeight="1" x14ac:dyDescent="0.25">
      <c r="A3551" s="130" t="s">
        <v>10396</v>
      </c>
      <c r="B3551" s="131" t="str">
        <f t="shared" si="55"/>
        <v>01056 - Green Canyon Garage Storage</v>
      </c>
      <c r="C3551" s="132" t="s">
        <v>5363</v>
      </c>
      <c r="D3551" s="132" t="s">
        <v>5544</v>
      </c>
      <c r="E3551" s="132" t="s">
        <v>5545</v>
      </c>
      <c r="F3551" s="132" t="s">
        <v>149</v>
      </c>
      <c r="G3551" s="133">
        <v>993</v>
      </c>
      <c r="H3551" s="132">
        <v>1959</v>
      </c>
      <c r="I3551" s="134">
        <v>40725</v>
      </c>
      <c r="J3551" s="135"/>
    </row>
    <row r="3552" spans="1:10" ht="16.5" customHeight="1" x14ac:dyDescent="0.25">
      <c r="A3552" s="130" t="s">
        <v>10397</v>
      </c>
      <c r="B3552" s="131" t="str">
        <f t="shared" si="55"/>
        <v>01057 - Green Canyon Laboratory Storage (North)</v>
      </c>
      <c r="C3552" s="132" t="s">
        <v>5363</v>
      </c>
      <c r="D3552" s="132" t="s">
        <v>5546</v>
      </c>
      <c r="E3552" s="132" t="s">
        <v>5545</v>
      </c>
      <c r="F3552" s="132" t="s">
        <v>149</v>
      </c>
      <c r="G3552" s="133">
        <v>2912</v>
      </c>
      <c r="H3552" s="132">
        <v>1959</v>
      </c>
      <c r="I3552" s="134">
        <v>40725</v>
      </c>
      <c r="J3552" s="135"/>
    </row>
    <row r="3553" spans="1:10" ht="16.5" customHeight="1" x14ac:dyDescent="0.25">
      <c r="A3553" s="130" t="s">
        <v>10398</v>
      </c>
      <c r="B3553" s="131" t="str">
        <f t="shared" si="55"/>
        <v>01058 - Green Canyon Pumphouse East</v>
      </c>
      <c r="C3553" s="132" t="s">
        <v>5363</v>
      </c>
      <c r="D3553" s="132" t="s">
        <v>5547</v>
      </c>
      <c r="E3553" s="132" t="s">
        <v>5545</v>
      </c>
      <c r="F3553" s="132" t="s">
        <v>149</v>
      </c>
      <c r="G3553" s="133">
        <v>104</v>
      </c>
      <c r="H3553" s="132">
        <v>1959</v>
      </c>
      <c r="I3553" s="134">
        <v>40725</v>
      </c>
      <c r="J3553" s="135"/>
    </row>
    <row r="3554" spans="1:10" ht="16.5" customHeight="1" x14ac:dyDescent="0.25">
      <c r="A3554" s="130" t="s">
        <v>10399</v>
      </c>
      <c r="B3554" s="131" t="str">
        <f t="shared" si="55"/>
        <v>01059 - Green Canyon Pumphouse West</v>
      </c>
      <c r="C3554" s="132" t="s">
        <v>5363</v>
      </c>
      <c r="D3554" s="132" t="s">
        <v>5548</v>
      </c>
      <c r="E3554" s="132" t="s">
        <v>5545</v>
      </c>
      <c r="F3554" s="132" t="s">
        <v>149</v>
      </c>
      <c r="G3554" s="133">
        <v>102</v>
      </c>
      <c r="H3554" s="132">
        <v>1959</v>
      </c>
      <c r="I3554" s="134">
        <v>40725</v>
      </c>
      <c r="J3554" s="135"/>
    </row>
    <row r="3555" spans="1:10" ht="16.5" customHeight="1" x14ac:dyDescent="0.25">
      <c r="A3555" s="130" t="s">
        <v>10400</v>
      </c>
      <c r="B3555" s="131" t="str">
        <f t="shared" si="55"/>
        <v>01060 - Green Canyon Office</v>
      </c>
      <c r="C3555" s="132" t="s">
        <v>5363</v>
      </c>
      <c r="D3555" s="132" t="s">
        <v>5549</v>
      </c>
      <c r="E3555" s="132" t="s">
        <v>5545</v>
      </c>
      <c r="F3555" s="132" t="s">
        <v>149</v>
      </c>
      <c r="G3555" s="133">
        <v>1555</v>
      </c>
      <c r="H3555" s="132">
        <v>1969</v>
      </c>
      <c r="I3555" s="134">
        <v>40725</v>
      </c>
      <c r="J3555" s="135"/>
    </row>
    <row r="3556" spans="1:10" ht="16.5" customHeight="1" x14ac:dyDescent="0.25">
      <c r="A3556" s="130" t="s">
        <v>10401</v>
      </c>
      <c r="B3556" s="131" t="str">
        <f t="shared" si="55"/>
        <v>01061 - Green Canyon- Ecology Lab</v>
      </c>
      <c r="C3556" s="132" t="s">
        <v>5363</v>
      </c>
      <c r="D3556" s="132" t="s">
        <v>5550</v>
      </c>
      <c r="E3556" s="132" t="s">
        <v>5545</v>
      </c>
      <c r="F3556" s="132" t="s">
        <v>149</v>
      </c>
      <c r="G3556" s="133">
        <v>3492</v>
      </c>
      <c r="H3556" s="132">
        <v>1969</v>
      </c>
      <c r="I3556" s="134">
        <v>40725</v>
      </c>
      <c r="J3556" s="135"/>
    </row>
    <row r="3557" spans="1:10" ht="16.5" customHeight="1" x14ac:dyDescent="0.25">
      <c r="A3557" s="130" t="s">
        <v>10402</v>
      </c>
      <c r="B3557" s="131" t="str">
        <f t="shared" si="55"/>
        <v>01072 - Utah Conservation Corps</v>
      </c>
      <c r="C3557" s="132" t="s">
        <v>5363</v>
      </c>
      <c r="D3557" s="132" t="s">
        <v>5551</v>
      </c>
      <c r="E3557" s="132" t="s">
        <v>5552</v>
      </c>
      <c r="F3557" s="132" t="s">
        <v>149</v>
      </c>
      <c r="G3557" s="133">
        <v>1091</v>
      </c>
      <c r="H3557" s="132">
        <v>1935</v>
      </c>
      <c r="I3557" s="134">
        <v>40725</v>
      </c>
      <c r="J3557" s="135"/>
    </row>
    <row r="3558" spans="1:10" ht="16.5" customHeight="1" x14ac:dyDescent="0.25">
      <c r="A3558" s="130" t="s">
        <v>10403</v>
      </c>
      <c r="B3558" s="131" t="str">
        <f t="shared" si="55"/>
        <v>01102 - Greenville Garage Storage</v>
      </c>
      <c r="C3558" s="132" t="s">
        <v>5363</v>
      </c>
      <c r="D3558" s="132" t="s">
        <v>5553</v>
      </c>
      <c r="E3558" s="132" t="s">
        <v>5554</v>
      </c>
      <c r="F3558" s="132" t="s">
        <v>149</v>
      </c>
      <c r="G3558" s="133">
        <v>1235</v>
      </c>
      <c r="H3558" s="132">
        <v>1941</v>
      </c>
      <c r="I3558" s="134">
        <v>40725</v>
      </c>
      <c r="J3558" s="135"/>
    </row>
    <row r="3559" spans="1:10" ht="16.5" customHeight="1" x14ac:dyDescent="0.25">
      <c r="A3559" s="130" t="s">
        <v>10404</v>
      </c>
      <c r="B3559" s="131" t="str">
        <f t="shared" si="55"/>
        <v>01104 - Greenville Grain Storage</v>
      </c>
      <c r="C3559" s="132" t="s">
        <v>5363</v>
      </c>
      <c r="D3559" s="132" t="s">
        <v>5555</v>
      </c>
      <c r="E3559" s="132" t="s">
        <v>5554</v>
      </c>
      <c r="F3559" s="132" t="s">
        <v>149</v>
      </c>
      <c r="G3559" s="133">
        <v>362</v>
      </c>
      <c r="H3559" s="132">
        <v>1930</v>
      </c>
      <c r="I3559" s="134">
        <v>40725</v>
      </c>
      <c r="J3559" s="135"/>
    </row>
    <row r="3560" spans="1:10" ht="16.5" customHeight="1" x14ac:dyDescent="0.25">
      <c r="A3560" s="130" t="s">
        <v>10405</v>
      </c>
      <c r="B3560" s="131" t="str">
        <f t="shared" si="55"/>
        <v>01105 - Greenville Storage Barn</v>
      </c>
      <c r="C3560" s="132" t="s">
        <v>5363</v>
      </c>
      <c r="D3560" s="132" t="s">
        <v>5556</v>
      </c>
      <c r="E3560" s="132" t="s">
        <v>5554</v>
      </c>
      <c r="F3560" s="132" t="s">
        <v>149</v>
      </c>
      <c r="G3560" s="133">
        <v>2320</v>
      </c>
      <c r="H3560" s="132">
        <v>1920</v>
      </c>
      <c r="I3560" s="134">
        <v>40725</v>
      </c>
      <c r="J3560" s="135"/>
    </row>
    <row r="3561" spans="1:10" ht="16.5" customHeight="1" x14ac:dyDescent="0.25">
      <c r="A3561" s="130" t="s">
        <v>10406</v>
      </c>
      <c r="B3561" s="131" t="str">
        <f t="shared" si="55"/>
        <v>01107 - Greenville Storage Shed</v>
      </c>
      <c r="C3561" s="132" t="s">
        <v>5363</v>
      </c>
      <c r="D3561" s="132" t="s">
        <v>5557</v>
      </c>
      <c r="E3561" s="132" t="s">
        <v>5554</v>
      </c>
      <c r="F3561" s="132" t="s">
        <v>149</v>
      </c>
      <c r="G3561" s="133">
        <v>960</v>
      </c>
      <c r="H3561" s="132">
        <v>1966</v>
      </c>
      <c r="I3561" s="134">
        <v>40725</v>
      </c>
      <c r="J3561" s="135"/>
    </row>
    <row r="3562" spans="1:10" ht="16.5" customHeight="1" x14ac:dyDescent="0.25">
      <c r="A3562" s="130" t="s">
        <v>10407</v>
      </c>
      <c r="B3562" s="131" t="str">
        <f t="shared" si="55"/>
        <v>01108 - Greenville Storage Building</v>
      </c>
      <c r="C3562" s="132" t="s">
        <v>5363</v>
      </c>
      <c r="D3562" s="132" t="s">
        <v>5558</v>
      </c>
      <c r="E3562" s="132" t="s">
        <v>5554</v>
      </c>
      <c r="F3562" s="132" t="s">
        <v>149</v>
      </c>
      <c r="G3562" s="133">
        <v>539</v>
      </c>
      <c r="H3562" s="132">
        <v>1966</v>
      </c>
      <c r="I3562" s="134">
        <v>40725</v>
      </c>
      <c r="J3562" s="135"/>
    </row>
    <row r="3563" spans="1:10" ht="16.5" customHeight="1" x14ac:dyDescent="0.25">
      <c r="A3563" s="130" t="s">
        <v>10408</v>
      </c>
      <c r="B3563" s="131" t="str">
        <f t="shared" si="55"/>
        <v>01110 - Evans Storage &amp; Garage</v>
      </c>
      <c r="C3563" s="132" t="s">
        <v>5363</v>
      </c>
      <c r="D3563" s="132" t="s">
        <v>5559</v>
      </c>
      <c r="E3563" s="132" t="s">
        <v>5560</v>
      </c>
      <c r="F3563" s="132" t="s">
        <v>5561</v>
      </c>
      <c r="G3563" s="133">
        <v>1497</v>
      </c>
      <c r="H3563" s="132">
        <v>1940</v>
      </c>
      <c r="I3563" s="134">
        <v>40725</v>
      </c>
      <c r="J3563" s="135"/>
    </row>
    <row r="3564" spans="1:10" ht="16.5" customHeight="1" x14ac:dyDescent="0.25">
      <c r="A3564" s="130" t="s">
        <v>10409</v>
      </c>
      <c r="B3564" s="131" t="str">
        <f t="shared" si="55"/>
        <v>01111 - Evans Storage 1</v>
      </c>
      <c r="C3564" s="132" t="s">
        <v>5363</v>
      </c>
      <c r="D3564" s="132" t="s">
        <v>5562</v>
      </c>
      <c r="E3564" s="132" t="s">
        <v>5560</v>
      </c>
      <c r="F3564" s="132" t="s">
        <v>5561</v>
      </c>
      <c r="G3564" s="133">
        <v>1642</v>
      </c>
      <c r="H3564" s="132">
        <v>1940</v>
      </c>
      <c r="I3564" s="134">
        <v>40725</v>
      </c>
      <c r="J3564" s="135"/>
    </row>
    <row r="3565" spans="1:10" ht="16.5" customHeight="1" x14ac:dyDescent="0.25">
      <c r="A3565" s="130" t="s">
        <v>10410</v>
      </c>
      <c r="B3565" s="131" t="str">
        <f t="shared" si="55"/>
        <v>01112 - Drainage Experiment Farm Service Building</v>
      </c>
      <c r="C3565" s="132" t="s">
        <v>5363</v>
      </c>
      <c r="D3565" s="132" t="s">
        <v>5563</v>
      </c>
      <c r="E3565" s="132" t="s">
        <v>5564</v>
      </c>
      <c r="F3565" s="132" t="s">
        <v>149</v>
      </c>
      <c r="G3565" s="133">
        <v>1440</v>
      </c>
      <c r="H3565" s="132">
        <v>1957</v>
      </c>
      <c r="I3565" s="134">
        <v>40725</v>
      </c>
      <c r="J3565" s="135"/>
    </row>
    <row r="3566" spans="1:10" ht="16.5" customHeight="1" x14ac:dyDescent="0.25">
      <c r="A3566" s="130" t="s">
        <v>10411</v>
      </c>
      <c r="B3566" s="131" t="str">
        <f t="shared" si="55"/>
        <v>01113 - Bear Lake Environmental Lab</v>
      </c>
      <c r="C3566" s="132" t="s">
        <v>5363</v>
      </c>
      <c r="D3566" s="132" t="s">
        <v>5565</v>
      </c>
      <c r="E3566" s="132" t="s">
        <v>5566</v>
      </c>
      <c r="F3566" s="132" t="s">
        <v>1048</v>
      </c>
      <c r="G3566" s="133">
        <v>2938</v>
      </c>
      <c r="H3566" s="132">
        <v>1964</v>
      </c>
      <c r="I3566" s="134">
        <v>40725</v>
      </c>
      <c r="J3566" s="135"/>
    </row>
    <row r="3567" spans="1:10" ht="16.5" customHeight="1" x14ac:dyDescent="0.25">
      <c r="A3567" s="130" t="s">
        <v>10412</v>
      </c>
      <c r="B3567" s="131" t="str">
        <f t="shared" si="55"/>
        <v>01114 - Bear Lake Residence 1</v>
      </c>
      <c r="C3567" s="132" t="s">
        <v>5363</v>
      </c>
      <c r="D3567" s="132" t="s">
        <v>5567</v>
      </c>
      <c r="E3567" s="132" t="s">
        <v>5568</v>
      </c>
      <c r="F3567" s="132" t="s">
        <v>1048</v>
      </c>
      <c r="G3567" s="133">
        <v>1224</v>
      </c>
      <c r="H3567" s="132">
        <v>1964</v>
      </c>
      <c r="I3567" s="134">
        <v>40725</v>
      </c>
      <c r="J3567" s="135"/>
    </row>
    <row r="3568" spans="1:10" ht="16.5" customHeight="1" x14ac:dyDescent="0.25">
      <c r="A3568" s="130" t="s">
        <v>10413</v>
      </c>
      <c r="B3568" s="131" t="str">
        <f t="shared" si="55"/>
        <v>01126 - Panguitch Residence</v>
      </c>
      <c r="C3568" s="132" t="s">
        <v>5363</v>
      </c>
      <c r="D3568" s="132" t="s">
        <v>5569</v>
      </c>
      <c r="E3568" s="132" t="s">
        <v>5570</v>
      </c>
      <c r="F3568" s="132" t="s">
        <v>2597</v>
      </c>
      <c r="G3568" s="133">
        <v>2134</v>
      </c>
      <c r="H3568" s="132">
        <v>1934</v>
      </c>
      <c r="I3568" s="134">
        <v>40725</v>
      </c>
      <c r="J3568" s="135"/>
    </row>
    <row r="3569" spans="1:10" ht="16.5" customHeight="1" x14ac:dyDescent="0.25">
      <c r="A3569" s="130" t="s">
        <v>10414</v>
      </c>
      <c r="B3569" s="131" t="str">
        <f t="shared" si="55"/>
        <v>01127 - Panguitch Equipment Shed</v>
      </c>
      <c r="C3569" s="132" t="s">
        <v>5363</v>
      </c>
      <c r="D3569" s="132" t="s">
        <v>5571</v>
      </c>
      <c r="E3569" s="132" t="s">
        <v>5570</v>
      </c>
      <c r="F3569" s="132" t="s">
        <v>2597</v>
      </c>
      <c r="G3569" s="133">
        <v>1750</v>
      </c>
      <c r="H3569" s="132">
        <v>1934</v>
      </c>
      <c r="I3569" s="134">
        <v>40725</v>
      </c>
      <c r="J3569" s="135"/>
    </row>
    <row r="3570" spans="1:10" ht="16.5" customHeight="1" x14ac:dyDescent="0.25">
      <c r="A3570" s="130" t="s">
        <v>10415</v>
      </c>
      <c r="B3570" s="131" t="str">
        <f t="shared" si="55"/>
        <v>01128 - Panguitch Lavatory</v>
      </c>
      <c r="C3570" s="132" t="s">
        <v>5363</v>
      </c>
      <c r="D3570" s="132" t="s">
        <v>5572</v>
      </c>
      <c r="E3570" s="132" t="s">
        <v>5570</v>
      </c>
      <c r="F3570" s="132" t="s">
        <v>2597</v>
      </c>
      <c r="G3570" s="133">
        <v>18</v>
      </c>
      <c r="H3570" s="132">
        <v>1934</v>
      </c>
      <c r="I3570" s="134">
        <v>40725</v>
      </c>
      <c r="J3570" s="135"/>
    </row>
    <row r="3571" spans="1:10" ht="16.5" customHeight="1" x14ac:dyDescent="0.25">
      <c r="A3571" s="130" t="s">
        <v>10416</v>
      </c>
      <c r="B3571" s="131" t="str">
        <f t="shared" si="55"/>
        <v>01130 - Panguitch Animal Shed 2</v>
      </c>
      <c r="C3571" s="132" t="s">
        <v>5363</v>
      </c>
      <c r="D3571" s="132" t="s">
        <v>5573</v>
      </c>
      <c r="E3571" s="132" t="s">
        <v>5570</v>
      </c>
      <c r="F3571" s="132" t="s">
        <v>2597</v>
      </c>
      <c r="G3571" s="133">
        <v>3164</v>
      </c>
      <c r="H3571" s="132">
        <v>1934</v>
      </c>
      <c r="I3571" s="134">
        <v>40725</v>
      </c>
      <c r="J3571" s="135"/>
    </row>
    <row r="3572" spans="1:10" ht="16.5" customHeight="1" x14ac:dyDescent="0.25">
      <c r="A3572" s="130" t="s">
        <v>10417</v>
      </c>
      <c r="B3572" s="131" t="str">
        <f t="shared" si="55"/>
        <v>01133 - Panguitch Grain Storage</v>
      </c>
      <c r="C3572" s="132" t="s">
        <v>5363</v>
      </c>
      <c r="D3572" s="132" t="s">
        <v>5574</v>
      </c>
      <c r="E3572" s="132" t="s">
        <v>5570</v>
      </c>
      <c r="F3572" s="132" t="s">
        <v>2597</v>
      </c>
      <c r="G3572" s="133">
        <v>154</v>
      </c>
      <c r="H3572" s="132">
        <v>1946</v>
      </c>
      <c r="I3572" s="134">
        <v>40725</v>
      </c>
      <c r="J3572" s="135"/>
    </row>
    <row r="3573" spans="1:10" ht="16.5" customHeight="1" x14ac:dyDescent="0.25">
      <c r="A3573" s="130" t="s">
        <v>10418</v>
      </c>
      <c r="B3573" s="131" t="str">
        <f t="shared" si="55"/>
        <v>01134 - Panguitch Animal Shed 4</v>
      </c>
      <c r="C3573" s="132" t="s">
        <v>5363</v>
      </c>
      <c r="D3573" s="132" t="s">
        <v>5575</v>
      </c>
      <c r="E3573" s="132" t="s">
        <v>5570</v>
      </c>
      <c r="F3573" s="132" t="s">
        <v>2597</v>
      </c>
      <c r="G3573" s="133">
        <v>2113</v>
      </c>
      <c r="H3573" s="132">
        <v>1934</v>
      </c>
      <c r="I3573" s="134">
        <v>40725</v>
      </c>
      <c r="J3573" s="135"/>
    </row>
    <row r="3574" spans="1:10" ht="16.5" customHeight="1" x14ac:dyDescent="0.25">
      <c r="A3574" s="130" t="s">
        <v>10419</v>
      </c>
      <c r="B3574" s="131" t="str">
        <f t="shared" si="55"/>
        <v>01135 - Panguitch Animal Shed 5</v>
      </c>
      <c r="C3574" s="132" t="s">
        <v>5363</v>
      </c>
      <c r="D3574" s="132" t="s">
        <v>5576</v>
      </c>
      <c r="E3574" s="132" t="s">
        <v>5570</v>
      </c>
      <c r="F3574" s="132" t="s">
        <v>2597</v>
      </c>
      <c r="G3574" s="133">
        <v>1063</v>
      </c>
      <c r="H3574" s="132">
        <v>1934</v>
      </c>
      <c r="I3574" s="134">
        <v>40725</v>
      </c>
      <c r="J3574" s="135"/>
    </row>
    <row r="3575" spans="1:10" ht="16.5" customHeight="1" x14ac:dyDescent="0.25">
      <c r="A3575" s="130" t="s">
        <v>10420</v>
      </c>
      <c r="B3575" s="131" t="str">
        <f t="shared" si="55"/>
        <v>01141 - Pumphouse- HPER Building</v>
      </c>
      <c r="C3575" s="132" t="s">
        <v>5363</v>
      </c>
      <c r="D3575" s="132" t="s">
        <v>5577</v>
      </c>
      <c r="E3575" s="132" t="s">
        <v>5578</v>
      </c>
      <c r="F3575" s="132" t="s">
        <v>149</v>
      </c>
      <c r="G3575" s="133">
        <v>297</v>
      </c>
      <c r="H3575" s="132">
        <v>1973</v>
      </c>
      <c r="I3575" s="134">
        <v>40725</v>
      </c>
      <c r="J3575" s="135"/>
    </row>
    <row r="3576" spans="1:10" ht="16.5" customHeight="1" x14ac:dyDescent="0.25">
      <c r="A3576" s="130" t="s">
        <v>10421</v>
      </c>
      <c r="B3576" s="131" t="str">
        <f t="shared" si="55"/>
        <v>01142 - Pumphouse Business</v>
      </c>
      <c r="C3576" s="132" t="s">
        <v>5363</v>
      </c>
      <c r="D3576" s="132" t="s">
        <v>5579</v>
      </c>
      <c r="E3576" s="132" t="s">
        <v>5580</v>
      </c>
      <c r="F3576" s="132" t="s">
        <v>149</v>
      </c>
      <c r="G3576" s="133">
        <v>528</v>
      </c>
      <c r="H3576" s="132">
        <v>1934</v>
      </c>
      <c r="I3576" s="134">
        <v>40725</v>
      </c>
      <c r="J3576" s="135"/>
    </row>
    <row r="3577" spans="1:10" ht="16.5" customHeight="1" x14ac:dyDescent="0.25">
      <c r="A3577" s="130" t="s">
        <v>10422</v>
      </c>
      <c r="B3577" s="131" t="str">
        <f t="shared" si="55"/>
        <v>01143 - Pumphouse Fine Arts</v>
      </c>
      <c r="C3577" s="132" t="s">
        <v>5363</v>
      </c>
      <c r="D3577" s="132" t="s">
        <v>5581</v>
      </c>
      <c r="E3577" s="132" t="s">
        <v>5582</v>
      </c>
      <c r="F3577" s="132" t="s">
        <v>149</v>
      </c>
      <c r="G3577" s="133">
        <v>400</v>
      </c>
      <c r="H3577" s="132">
        <v>1955</v>
      </c>
      <c r="I3577" s="134">
        <v>40725</v>
      </c>
      <c r="J3577" s="135"/>
    </row>
    <row r="3578" spans="1:10" ht="16.5" customHeight="1" x14ac:dyDescent="0.25">
      <c r="A3578" s="130" t="s">
        <v>10423</v>
      </c>
      <c r="B3578" s="131" t="str">
        <f t="shared" si="55"/>
        <v>01144 - Pumphouse Reservoir</v>
      </c>
      <c r="C3578" s="132" t="s">
        <v>5363</v>
      </c>
      <c r="D3578" s="132" t="s">
        <v>5583</v>
      </c>
      <c r="E3578" s="132" t="s">
        <v>5584</v>
      </c>
      <c r="F3578" s="132" t="s">
        <v>149</v>
      </c>
      <c r="G3578" s="133">
        <v>463</v>
      </c>
      <c r="H3578" s="132">
        <v>1959</v>
      </c>
      <c r="I3578" s="134">
        <v>40725</v>
      </c>
      <c r="J3578" s="135"/>
    </row>
    <row r="3579" spans="1:10" ht="16.5" customHeight="1" x14ac:dyDescent="0.25">
      <c r="A3579" s="130" t="s">
        <v>10424</v>
      </c>
      <c r="B3579" s="131" t="str">
        <f t="shared" si="55"/>
        <v>01145 - Pumphouse- Veterinary Science &amp; Bacteriology</v>
      </c>
      <c r="C3579" s="132" t="s">
        <v>5363</v>
      </c>
      <c r="D3579" s="132" t="s">
        <v>5585</v>
      </c>
      <c r="E3579" s="132" t="s">
        <v>5586</v>
      </c>
      <c r="F3579" s="132" t="s">
        <v>149</v>
      </c>
      <c r="G3579" s="133">
        <v>585</v>
      </c>
      <c r="H3579" s="132">
        <v>1942</v>
      </c>
      <c r="I3579" s="134">
        <v>40725</v>
      </c>
      <c r="J3579" s="135"/>
    </row>
    <row r="3580" spans="1:10" ht="16.5" customHeight="1" x14ac:dyDescent="0.25">
      <c r="A3580" s="130" t="s">
        <v>10425</v>
      </c>
      <c r="B3580" s="131" t="str">
        <f t="shared" si="55"/>
        <v>01150 - Electrical Substation Shed- North</v>
      </c>
      <c r="C3580" s="132" t="s">
        <v>5363</v>
      </c>
      <c r="D3580" s="132" t="s">
        <v>5587</v>
      </c>
      <c r="E3580" s="132" t="s">
        <v>5588</v>
      </c>
      <c r="F3580" s="132" t="s">
        <v>149</v>
      </c>
      <c r="G3580" s="133">
        <v>113</v>
      </c>
      <c r="H3580" s="132">
        <v>1982</v>
      </c>
      <c r="I3580" s="134">
        <v>40725</v>
      </c>
      <c r="J3580" s="135"/>
    </row>
    <row r="3581" spans="1:10" ht="16.5" customHeight="1" x14ac:dyDescent="0.25">
      <c r="A3581" s="130" t="s">
        <v>10426</v>
      </c>
      <c r="B3581" s="131" t="str">
        <f t="shared" si="55"/>
        <v>01151 - Electrical Substation Shed- South</v>
      </c>
      <c r="C3581" s="132" t="s">
        <v>5363</v>
      </c>
      <c r="D3581" s="132" t="s">
        <v>5589</v>
      </c>
      <c r="E3581" s="132" t="s">
        <v>5590</v>
      </c>
      <c r="F3581" s="132" t="s">
        <v>149</v>
      </c>
      <c r="G3581" s="133">
        <v>105</v>
      </c>
      <c r="H3581" s="132">
        <v>1982</v>
      </c>
      <c r="I3581" s="134">
        <v>40725</v>
      </c>
      <c r="J3581" s="135"/>
    </row>
    <row r="3582" spans="1:10" ht="16.5" customHeight="1" x14ac:dyDescent="0.25">
      <c r="A3582" s="130" t="s">
        <v>10427</v>
      </c>
      <c r="B3582" s="131" t="str">
        <f t="shared" si="55"/>
        <v>01158 - Turkey Research Center- Mill &amp; Storage</v>
      </c>
      <c r="C3582" s="132" t="s">
        <v>5363</v>
      </c>
      <c r="D3582" s="132" t="s">
        <v>5591</v>
      </c>
      <c r="E3582" s="132" t="s">
        <v>5592</v>
      </c>
      <c r="F3582" s="132" t="s">
        <v>2508</v>
      </c>
      <c r="G3582" s="133">
        <v>2634</v>
      </c>
      <c r="H3582" s="132">
        <v>1963</v>
      </c>
      <c r="I3582" s="134">
        <v>40725</v>
      </c>
      <c r="J3582" s="135"/>
    </row>
    <row r="3583" spans="1:10" ht="16.5" customHeight="1" x14ac:dyDescent="0.25">
      <c r="A3583" s="130" t="s">
        <v>10428</v>
      </c>
      <c r="B3583" s="131" t="str">
        <f t="shared" si="55"/>
        <v>01159 - Turkey Research Center Storage</v>
      </c>
      <c r="C3583" s="132" t="s">
        <v>5363</v>
      </c>
      <c r="D3583" s="132" t="s">
        <v>5593</v>
      </c>
      <c r="E3583" s="132" t="s">
        <v>5592</v>
      </c>
      <c r="F3583" s="132" t="s">
        <v>2508</v>
      </c>
      <c r="G3583" s="133">
        <v>120</v>
      </c>
      <c r="H3583" s="132">
        <v>1963</v>
      </c>
      <c r="I3583" s="134">
        <v>40725</v>
      </c>
      <c r="J3583" s="135"/>
    </row>
    <row r="3584" spans="1:10" ht="16.5" customHeight="1" x14ac:dyDescent="0.25">
      <c r="A3584" s="130" t="s">
        <v>10429</v>
      </c>
      <c r="B3584" s="131" t="str">
        <f t="shared" si="55"/>
        <v>01160 - Turkey Research Center- Turkey Pole Barn</v>
      </c>
      <c r="C3584" s="132" t="s">
        <v>5363</v>
      </c>
      <c r="D3584" s="132" t="s">
        <v>5594</v>
      </c>
      <c r="E3584" s="132" t="s">
        <v>5592</v>
      </c>
      <c r="F3584" s="132" t="s">
        <v>2508</v>
      </c>
      <c r="G3584" s="133">
        <v>20184</v>
      </c>
      <c r="H3584" s="132">
        <v>1964</v>
      </c>
      <c r="I3584" s="134">
        <v>40725</v>
      </c>
      <c r="J3584" s="135"/>
    </row>
    <row r="3585" spans="1:10" ht="16.5" customHeight="1" x14ac:dyDescent="0.25">
      <c r="A3585" s="130" t="s">
        <v>10430</v>
      </c>
      <c r="B3585" s="131" t="str">
        <f t="shared" si="55"/>
        <v>01161 - Turkey Reseach Center- Equipment Storage Shed 1</v>
      </c>
      <c r="C3585" s="132" t="s">
        <v>5363</v>
      </c>
      <c r="D3585" s="132" t="s">
        <v>5595</v>
      </c>
      <c r="E3585" s="132" t="s">
        <v>5592</v>
      </c>
      <c r="F3585" s="132" t="s">
        <v>2508</v>
      </c>
      <c r="G3585" s="133">
        <v>2340</v>
      </c>
      <c r="H3585" s="132">
        <v>1973</v>
      </c>
      <c r="I3585" s="134">
        <v>40725</v>
      </c>
      <c r="J3585" s="135"/>
    </row>
    <row r="3586" spans="1:10" ht="16.5" customHeight="1" x14ac:dyDescent="0.25">
      <c r="A3586" s="130" t="s">
        <v>10431</v>
      </c>
      <c r="B3586" s="131" t="str">
        <f t="shared" si="55"/>
        <v>01162 - Pumphouse Tanner Foundation</v>
      </c>
      <c r="C3586" s="132" t="s">
        <v>5363</v>
      </c>
      <c r="D3586" s="132" t="s">
        <v>5596</v>
      </c>
      <c r="E3586" s="132" t="s">
        <v>5597</v>
      </c>
      <c r="F3586" s="132" t="s">
        <v>149</v>
      </c>
      <c r="G3586" s="133">
        <v>154</v>
      </c>
      <c r="H3586" s="132">
        <v>1978</v>
      </c>
      <c r="I3586" s="134">
        <v>40725</v>
      </c>
      <c r="J3586" s="135"/>
    </row>
    <row r="3587" spans="1:10" ht="16.5" customHeight="1" x14ac:dyDescent="0.25">
      <c r="A3587" s="130" t="s">
        <v>10432</v>
      </c>
      <c r="B3587" s="131" t="str">
        <f t="shared" si="55"/>
        <v>01163 - Kaysville Horticulture Farm- Storage Shed</v>
      </c>
      <c r="C3587" s="132" t="s">
        <v>5363</v>
      </c>
      <c r="D3587" s="132" t="s">
        <v>5598</v>
      </c>
      <c r="E3587" s="132" t="s">
        <v>5599</v>
      </c>
      <c r="F3587" s="132" t="s">
        <v>319</v>
      </c>
      <c r="G3587" s="133">
        <v>1566</v>
      </c>
      <c r="H3587" s="132">
        <v>1937</v>
      </c>
      <c r="I3587" s="134">
        <v>40725</v>
      </c>
      <c r="J3587" s="135"/>
    </row>
    <row r="3588" spans="1:10" ht="16.5" customHeight="1" x14ac:dyDescent="0.25">
      <c r="A3588" s="130" t="s">
        <v>10433</v>
      </c>
      <c r="B3588" s="131" t="str">
        <f t="shared" ref="B3588:B3651" si="56">_xlfn.CONCAT(A3588," - ",D3588)</f>
        <v>01165 - Blue Creek Storage Building</v>
      </c>
      <c r="C3588" s="132" t="s">
        <v>5363</v>
      </c>
      <c r="D3588" s="132" t="s">
        <v>5600</v>
      </c>
      <c r="E3588" s="132" t="s">
        <v>5601</v>
      </c>
      <c r="F3588" s="132" t="s">
        <v>5602</v>
      </c>
      <c r="G3588" s="133">
        <v>1538</v>
      </c>
      <c r="H3588" s="132">
        <v>1967</v>
      </c>
      <c r="I3588" s="134">
        <v>40725</v>
      </c>
      <c r="J3588" s="135"/>
    </row>
    <row r="3589" spans="1:10" ht="16.5" customHeight="1" x14ac:dyDescent="0.25">
      <c r="A3589" s="130" t="s">
        <v>10434</v>
      </c>
      <c r="B3589" s="131" t="str">
        <f t="shared" si="56"/>
        <v>01166 - Blue Creek Lavatory</v>
      </c>
      <c r="C3589" s="132" t="s">
        <v>5363</v>
      </c>
      <c r="D3589" s="132" t="s">
        <v>5603</v>
      </c>
      <c r="E3589" s="132" t="s">
        <v>5604</v>
      </c>
      <c r="F3589" s="132" t="s">
        <v>2473</v>
      </c>
      <c r="G3589" s="133">
        <v>18</v>
      </c>
      <c r="H3589" s="132">
        <v>1967</v>
      </c>
      <c r="I3589" s="134">
        <v>40725</v>
      </c>
      <c r="J3589" s="135"/>
    </row>
    <row r="3590" spans="1:10" ht="16.5" customHeight="1" x14ac:dyDescent="0.25">
      <c r="A3590" s="130" t="s">
        <v>10435</v>
      </c>
      <c r="B3590" s="131" t="str">
        <f t="shared" si="56"/>
        <v>01167 - Blue Creek Grain Storage</v>
      </c>
      <c r="C3590" s="132" t="s">
        <v>5363</v>
      </c>
      <c r="D3590" s="132" t="s">
        <v>5605</v>
      </c>
      <c r="E3590" s="132" t="s">
        <v>5604</v>
      </c>
      <c r="F3590" s="132" t="s">
        <v>2473</v>
      </c>
      <c r="G3590" s="133">
        <v>78</v>
      </c>
      <c r="H3590" s="132">
        <v>1967</v>
      </c>
      <c r="I3590" s="134">
        <v>40725</v>
      </c>
      <c r="J3590" s="135"/>
    </row>
    <row r="3591" spans="1:10" ht="16.5" customHeight="1" x14ac:dyDescent="0.25">
      <c r="A3591" s="130" t="s">
        <v>10436</v>
      </c>
      <c r="B3591" s="131" t="str">
        <f t="shared" si="56"/>
        <v>02061 - Purchasing/Receiving</v>
      </c>
      <c r="C3591" s="132" t="s">
        <v>5363</v>
      </c>
      <c r="D3591" s="132" t="s">
        <v>5606</v>
      </c>
      <c r="E3591" s="132" t="s">
        <v>5607</v>
      </c>
      <c r="F3591" s="132" t="s">
        <v>374</v>
      </c>
      <c r="G3591" s="133">
        <v>11436</v>
      </c>
      <c r="H3591" s="132">
        <v>1972</v>
      </c>
      <c r="I3591" s="134">
        <v>40725</v>
      </c>
      <c r="J3591" s="135"/>
    </row>
    <row r="3592" spans="1:10" ht="16.5" customHeight="1" x14ac:dyDescent="0.25">
      <c r="A3592" s="130" t="s">
        <v>10437</v>
      </c>
      <c r="B3592" s="131" t="str">
        <f t="shared" si="56"/>
        <v>04894 - Physical Education/BDAC</v>
      </c>
      <c r="C3592" s="132" t="s">
        <v>5363</v>
      </c>
      <c r="D3592" s="132" t="s">
        <v>5608</v>
      </c>
      <c r="E3592" s="132" t="s">
        <v>5609</v>
      </c>
      <c r="F3592" s="132" t="s">
        <v>374</v>
      </c>
      <c r="G3592" s="133">
        <v>57194</v>
      </c>
      <c r="H3592" s="132">
        <v>1985</v>
      </c>
      <c r="I3592" s="134">
        <v>40725</v>
      </c>
      <c r="J3592" s="135"/>
    </row>
    <row r="3593" spans="1:10" ht="16.5" customHeight="1" x14ac:dyDescent="0.25">
      <c r="A3593" s="130" t="s">
        <v>10438</v>
      </c>
      <c r="B3593" s="131" t="str">
        <f t="shared" si="56"/>
        <v>05895 - Tucker Dorm</v>
      </c>
      <c r="C3593" s="132" t="s">
        <v>5363</v>
      </c>
      <c r="D3593" s="132" t="s">
        <v>5610</v>
      </c>
      <c r="E3593" s="132" t="s">
        <v>5611</v>
      </c>
      <c r="F3593" s="132" t="s">
        <v>374</v>
      </c>
      <c r="G3593" s="133">
        <v>16632</v>
      </c>
      <c r="H3593" s="132">
        <v>1982</v>
      </c>
      <c r="I3593" s="134">
        <v>40725</v>
      </c>
      <c r="J3593" s="135"/>
    </row>
    <row r="3594" spans="1:10" ht="16.5" customHeight="1" x14ac:dyDescent="0.25">
      <c r="A3594" s="130" t="s">
        <v>10439</v>
      </c>
      <c r="B3594" s="131" t="str">
        <f t="shared" si="56"/>
        <v>05896 - West Instructional Building</v>
      </c>
      <c r="C3594" s="132" t="s">
        <v>5363</v>
      </c>
      <c r="D3594" s="132" t="s">
        <v>5612</v>
      </c>
      <c r="E3594" s="132" t="s">
        <v>5613</v>
      </c>
      <c r="F3594" s="132" t="s">
        <v>374</v>
      </c>
      <c r="G3594" s="133">
        <v>53779</v>
      </c>
      <c r="H3594" s="132">
        <v>1991</v>
      </c>
      <c r="I3594" s="134">
        <v>40725</v>
      </c>
      <c r="J3594" s="135"/>
    </row>
    <row r="3595" spans="1:10" ht="16.5" customHeight="1" x14ac:dyDescent="0.25">
      <c r="A3595" s="130" t="s">
        <v>10440</v>
      </c>
      <c r="B3595" s="131" t="str">
        <f t="shared" si="56"/>
        <v>05897 - Burtenshaw Dorm</v>
      </c>
      <c r="C3595" s="132" t="s">
        <v>5363</v>
      </c>
      <c r="D3595" s="132" t="s">
        <v>5614</v>
      </c>
      <c r="E3595" s="132" t="s">
        <v>5615</v>
      </c>
      <c r="F3595" s="132" t="s">
        <v>374</v>
      </c>
      <c r="G3595" s="133">
        <v>20936</v>
      </c>
      <c r="H3595" s="132">
        <v>1990</v>
      </c>
      <c r="I3595" s="134">
        <v>40725</v>
      </c>
      <c r="J3595" s="135"/>
    </row>
    <row r="3596" spans="1:10" ht="16.5" customHeight="1" x14ac:dyDescent="0.25">
      <c r="A3596" s="130" t="s">
        <v>10441</v>
      </c>
      <c r="B3596" s="131" t="str">
        <f t="shared" si="56"/>
        <v>05904 - Storage South Housing</v>
      </c>
      <c r="C3596" s="132" t="s">
        <v>5363</v>
      </c>
      <c r="D3596" s="132" t="s">
        <v>5616</v>
      </c>
      <c r="E3596" s="132" t="s">
        <v>5451</v>
      </c>
      <c r="F3596" s="132" t="s">
        <v>149</v>
      </c>
      <c r="G3596" s="133">
        <v>9859</v>
      </c>
      <c r="H3596" s="132">
        <v>1983</v>
      </c>
      <c r="I3596" s="134">
        <v>40725</v>
      </c>
      <c r="J3596" s="135"/>
    </row>
    <row r="3597" spans="1:10" ht="16.5" customHeight="1" x14ac:dyDescent="0.25">
      <c r="A3597" s="130" t="s">
        <v>10442</v>
      </c>
      <c r="B3597" s="131" t="str">
        <f t="shared" si="56"/>
        <v>05905 - Storage North Housing</v>
      </c>
      <c r="C3597" s="132" t="s">
        <v>5363</v>
      </c>
      <c r="D3597" s="132" t="s">
        <v>5617</v>
      </c>
      <c r="E3597" s="132" t="s">
        <v>5451</v>
      </c>
      <c r="F3597" s="132" t="s">
        <v>149</v>
      </c>
      <c r="G3597" s="133">
        <v>9759</v>
      </c>
      <c r="H3597" s="132">
        <v>1983</v>
      </c>
      <c r="I3597" s="134">
        <v>40725</v>
      </c>
      <c r="J3597" s="135"/>
    </row>
    <row r="3598" spans="1:10" ht="16.5" customHeight="1" x14ac:dyDescent="0.25">
      <c r="A3598" s="130" t="s">
        <v>10443</v>
      </c>
      <c r="B3598" s="131" t="str">
        <f t="shared" si="56"/>
        <v>05906 - Housing Carpenter Shop</v>
      </c>
      <c r="C3598" s="132" t="s">
        <v>5363</v>
      </c>
      <c r="D3598" s="132" t="s">
        <v>5618</v>
      </c>
      <c r="E3598" s="132" t="s">
        <v>5451</v>
      </c>
      <c r="F3598" s="132" t="s">
        <v>149</v>
      </c>
      <c r="G3598" s="133">
        <v>8764</v>
      </c>
      <c r="H3598" s="132">
        <v>1985</v>
      </c>
      <c r="I3598" s="134">
        <v>40725</v>
      </c>
      <c r="J3598" s="135"/>
    </row>
    <row r="3599" spans="1:10" ht="16.5" customHeight="1" x14ac:dyDescent="0.25">
      <c r="A3599" s="130" t="s">
        <v>10444</v>
      </c>
      <c r="B3599" s="131" t="str">
        <f t="shared" si="56"/>
        <v>05907 - Emma Eccles Jones Education Building</v>
      </c>
      <c r="C3599" s="132" t="s">
        <v>5363</v>
      </c>
      <c r="D3599" s="132" t="s">
        <v>3035</v>
      </c>
      <c r="E3599" s="132" t="s">
        <v>5586</v>
      </c>
      <c r="F3599" s="132" t="s">
        <v>149</v>
      </c>
      <c r="G3599" s="133">
        <v>100902</v>
      </c>
      <c r="H3599" s="132">
        <v>1989</v>
      </c>
      <c r="I3599" s="134">
        <v>40725</v>
      </c>
      <c r="J3599" s="135"/>
    </row>
    <row r="3600" spans="1:10" ht="16.5" customHeight="1" x14ac:dyDescent="0.25">
      <c r="A3600" s="130" t="s">
        <v>10445</v>
      </c>
      <c r="B3600" s="131" t="str">
        <f t="shared" si="56"/>
        <v>05908 - Family Life Link Bridge</v>
      </c>
      <c r="C3600" s="132" t="s">
        <v>5363</v>
      </c>
      <c r="D3600" s="132" t="s">
        <v>5619</v>
      </c>
      <c r="E3600" s="132" t="s">
        <v>5378</v>
      </c>
      <c r="F3600" s="132" t="s">
        <v>149</v>
      </c>
      <c r="G3600" s="133">
        <v>5465</v>
      </c>
      <c r="H3600" s="132">
        <v>1982</v>
      </c>
      <c r="I3600" s="134">
        <v>40725</v>
      </c>
      <c r="J3600" s="135"/>
    </row>
    <row r="3601" spans="1:10" ht="16.5" customHeight="1" x14ac:dyDescent="0.25">
      <c r="A3601" s="130" t="s">
        <v>10446</v>
      </c>
      <c r="B3601" s="131" t="str">
        <f t="shared" si="56"/>
        <v>05909 - Track Storage Shed 1</v>
      </c>
      <c r="C3601" s="132" t="s">
        <v>5363</v>
      </c>
      <c r="D3601" s="132" t="s">
        <v>5620</v>
      </c>
      <c r="E3601" s="132" t="s">
        <v>5456</v>
      </c>
      <c r="F3601" s="132" t="s">
        <v>149</v>
      </c>
      <c r="G3601" s="133">
        <v>255</v>
      </c>
      <c r="H3601" s="132">
        <v>1979</v>
      </c>
      <c r="I3601" s="134">
        <v>40725</v>
      </c>
      <c r="J3601" s="135"/>
    </row>
    <row r="3602" spans="1:10" ht="16.5" customHeight="1" x14ac:dyDescent="0.25">
      <c r="A3602" s="130" t="s">
        <v>10447</v>
      </c>
      <c r="B3602" s="131" t="str">
        <f t="shared" si="56"/>
        <v>05910 - Track Storage Shed 2</v>
      </c>
      <c r="C3602" s="132" t="s">
        <v>5363</v>
      </c>
      <c r="D3602" s="132" t="s">
        <v>5621</v>
      </c>
      <c r="E3602" s="132" t="s">
        <v>5456</v>
      </c>
      <c r="F3602" s="132" t="s">
        <v>149</v>
      </c>
      <c r="G3602" s="133">
        <v>295</v>
      </c>
      <c r="H3602" s="132">
        <v>1980</v>
      </c>
      <c r="I3602" s="134">
        <v>40725</v>
      </c>
      <c r="J3602" s="135"/>
    </row>
    <row r="3603" spans="1:10" ht="16.5" customHeight="1" x14ac:dyDescent="0.25">
      <c r="A3603" s="130" t="s">
        <v>10448</v>
      </c>
      <c r="B3603" s="131" t="str">
        <f t="shared" si="56"/>
        <v>05911 - Football Storage Shed 3</v>
      </c>
      <c r="C3603" s="132" t="s">
        <v>5363</v>
      </c>
      <c r="D3603" s="132" t="s">
        <v>5622</v>
      </c>
      <c r="E3603" s="132" t="s">
        <v>5456</v>
      </c>
      <c r="F3603" s="132" t="s">
        <v>149</v>
      </c>
      <c r="G3603" s="133">
        <v>284</v>
      </c>
      <c r="H3603" s="132">
        <v>1981</v>
      </c>
      <c r="I3603" s="134">
        <v>40725</v>
      </c>
      <c r="J3603" s="135"/>
    </row>
    <row r="3604" spans="1:10" ht="16.5" customHeight="1" x14ac:dyDescent="0.25">
      <c r="A3604" s="130" t="s">
        <v>10449</v>
      </c>
      <c r="B3604" s="131" t="str">
        <f t="shared" si="56"/>
        <v>05913 - Stadium Facilities South</v>
      </c>
      <c r="C3604" s="132" t="s">
        <v>5363</v>
      </c>
      <c r="D3604" s="132" t="s">
        <v>5623</v>
      </c>
      <c r="E3604" s="132" t="s">
        <v>5456</v>
      </c>
      <c r="F3604" s="132" t="s">
        <v>149</v>
      </c>
      <c r="G3604" s="133">
        <v>2241</v>
      </c>
      <c r="H3604" s="132">
        <v>1984</v>
      </c>
      <c r="I3604" s="134">
        <v>40725</v>
      </c>
      <c r="J3604" s="135"/>
    </row>
    <row r="3605" spans="1:10" ht="16.5" customHeight="1" x14ac:dyDescent="0.25">
      <c r="A3605" s="130" t="s">
        <v>10450</v>
      </c>
      <c r="B3605" s="131" t="str">
        <f t="shared" si="56"/>
        <v>05914 - Track Storage Shed 3</v>
      </c>
      <c r="C3605" s="132" t="s">
        <v>5363</v>
      </c>
      <c r="D3605" s="132" t="s">
        <v>5624</v>
      </c>
      <c r="E3605" s="132" t="s">
        <v>5456</v>
      </c>
      <c r="F3605" s="132" t="s">
        <v>149</v>
      </c>
      <c r="G3605" s="133">
        <v>255</v>
      </c>
      <c r="H3605" s="132">
        <v>1978</v>
      </c>
      <c r="I3605" s="134">
        <v>40725</v>
      </c>
      <c r="J3605" s="135"/>
    </row>
    <row r="3606" spans="1:10" ht="16.5" customHeight="1" x14ac:dyDescent="0.25">
      <c r="A3606" s="130" t="s">
        <v>10451</v>
      </c>
      <c r="B3606" s="131" t="str">
        <f t="shared" si="56"/>
        <v>05916 - Traffic Control Booth 2</v>
      </c>
      <c r="C3606" s="132" t="s">
        <v>5363</v>
      </c>
      <c r="D3606" s="132" t="s">
        <v>5625</v>
      </c>
      <c r="E3606" s="132" t="s">
        <v>5398</v>
      </c>
      <c r="F3606" s="132" t="s">
        <v>149</v>
      </c>
      <c r="G3606" s="133">
        <v>42</v>
      </c>
      <c r="H3606" s="132">
        <v>1991</v>
      </c>
      <c r="I3606" s="134">
        <v>40725</v>
      </c>
      <c r="J3606" s="135"/>
    </row>
    <row r="3607" spans="1:10" ht="16.5" customHeight="1" x14ac:dyDescent="0.25">
      <c r="A3607" s="130" t="s">
        <v>10452</v>
      </c>
      <c r="B3607" s="131" t="str">
        <f t="shared" si="56"/>
        <v>05918 - Lillywhite Building</v>
      </c>
      <c r="C3607" s="132" t="s">
        <v>5363</v>
      </c>
      <c r="D3607" s="132" t="s">
        <v>5626</v>
      </c>
      <c r="E3607" s="132" t="s">
        <v>5627</v>
      </c>
      <c r="F3607" s="132" t="s">
        <v>149</v>
      </c>
      <c r="G3607" s="133">
        <v>19729</v>
      </c>
      <c r="H3607" s="132">
        <v>1946</v>
      </c>
      <c r="I3607" s="134">
        <v>40725</v>
      </c>
      <c r="J3607" s="135"/>
    </row>
    <row r="3608" spans="1:10" ht="16.5" customHeight="1" x14ac:dyDescent="0.25">
      <c r="A3608" s="130" t="s">
        <v>10453</v>
      </c>
      <c r="B3608" s="131" t="str">
        <f t="shared" si="56"/>
        <v>05922 - Student Health &amp; Wellness Center</v>
      </c>
      <c r="C3608" s="132" t="s">
        <v>5363</v>
      </c>
      <c r="D3608" s="132" t="s">
        <v>5628</v>
      </c>
      <c r="E3608" s="132" t="s">
        <v>5629</v>
      </c>
      <c r="F3608" s="132" t="s">
        <v>149</v>
      </c>
      <c r="G3608" s="133">
        <v>20798</v>
      </c>
      <c r="H3608" s="132">
        <v>1987</v>
      </c>
      <c r="I3608" s="134">
        <v>40725</v>
      </c>
      <c r="J3608" s="135"/>
    </row>
    <row r="3609" spans="1:10" ht="16.5" customHeight="1" x14ac:dyDescent="0.25">
      <c r="A3609" s="130" t="s">
        <v>10454</v>
      </c>
      <c r="B3609" s="131" t="str">
        <f t="shared" si="56"/>
        <v>05923 - Vehicle Storage Facilities</v>
      </c>
      <c r="C3609" s="132" t="s">
        <v>5363</v>
      </c>
      <c r="D3609" s="132" t="s">
        <v>5630</v>
      </c>
      <c r="E3609" s="132" t="s">
        <v>5631</v>
      </c>
      <c r="F3609" s="132" t="s">
        <v>149</v>
      </c>
      <c r="G3609" s="133">
        <v>25217</v>
      </c>
      <c r="H3609" s="132">
        <v>1987</v>
      </c>
      <c r="I3609" s="134">
        <v>40725</v>
      </c>
      <c r="J3609" s="135"/>
    </row>
    <row r="3610" spans="1:10" ht="16.5" customHeight="1" x14ac:dyDescent="0.25">
      <c r="A3610" s="130" t="s">
        <v>10455</v>
      </c>
      <c r="B3610" s="131" t="str">
        <f t="shared" si="56"/>
        <v>05924 - Facilities Maintenance</v>
      </c>
      <c r="C3610" s="132" t="s">
        <v>5363</v>
      </c>
      <c r="D3610" s="132" t="s">
        <v>5632</v>
      </c>
      <c r="E3610" s="132" t="s">
        <v>5633</v>
      </c>
      <c r="F3610" s="132" t="s">
        <v>149</v>
      </c>
      <c r="G3610" s="133">
        <v>6066</v>
      </c>
      <c r="H3610" s="132">
        <v>1983</v>
      </c>
      <c r="I3610" s="134">
        <v>40725</v>
      </c>
      <c r="J3610" s="135"/>
    </row>
    <row r="3611" spans="1:10" ht="16.5" customHeight="1" x14ac:dyDescent="0.25">
      <c r="A3611" s="130" t="s">
        <v>10456</v>
      </c>
      <c r="B3611" s="131" t="str">
        <f t="shared" si="56"/>
        <v>05925 - Ground Maintenance Building Facilities</v>
      </c>
      <c r="C3611" s="132" t="s">
        <v>5363</v>
      </c>
      <c r="D3611" s="132" t="s">
        <v>5634</v>
      </c>
      <c r="E3611" s="132" t="s">
        <v>5635</v>
      </c>
      <c r="F3611" s="132" t="s">
        <v>149</v>
      </c>
      <c r="G3611" s="133">
        <v>6047</v>
      </c>
      <c r="H3611" s="132">
        <v>1990</v>
      </c>
      <c r="I3611" s="134">
        <v>40725</v>
      </c>
      <c r="J3611" s="135"/>
    </row>
    <row r="3612" spans="1:10" ht="16.5" customHeight="1" x14ac:dyDescent="0.25">
      <c r="A3612" s="130" t="s">
        <v>10457</v>
      </c>
      <c r="B3612" s="131" t="str">
        <f t="shared" si="56"/>
        <v>05926 - Biotechnology Center</v>
      </c>
      <c r="C3612" s="132" t="s">
        <v>5363</v>
      </c>
      <c r="D3612" s="132" t="s">
        <v>5636</v>
      </c>
      <c r="E3612" s="132" t="s">
        <v>5637</v>
      </c>
      <c r="F3612" s="132" t="s">
        <v>149</v>
      </c>
      <c r="G3612" s="133">
        <v>45292</v>
      </c>
      <c r="H3612" s="132">
        <v>1990</v>
      </c>
      <c r="I3612" s="134">
        <v>40725</v>
      </c>
      <c r="J3612" s="135"/>
    </row>
    <row r="3613" spans="1:10" ht="16.5" customHeight="1" x14ac:dyDescent="0.25">
      <c r="A3613" s="130" t="s">
        <v>10458</v>
      </c>
      <c r="B3613" s="131" t="str">
        <f t="shared" si="56"/>
        <v>05928 - Natural Resources</v>
      </c>
      <c r="C3613" s="132" t="s">
        <v>5363</v>
      </c>
      <c r="D3613" s="132" t="s">
        <v>5638</v>
      </c>
      <c r="E3613" s="132" t="s">
        <v>5639</v>
      </c>
      <c r="F3613" s="132" t="s">
        <v>149</v>
      </c>
      <c r="G3613" s="133">
        <v>61780</v>
      </c>
      <c r="H3613" s="132">
        <v>1984</v>
      </c>
      <c r="I3613" s="134">
        <v>40725</v>
      </c>
      <c r="J3613" s="135"/>
    </row>
    <row r="3614" spans="1:10" ht="16.5" customHeight="1" x14ac:dyDescent="0.25">
      <c r="A3614" s="130" t="s">
        <v>10459</v>
      </c>
      <c r="B3614" s="131" t="str">
        <f t="shared" si="56"/>
        <v>05929 - Experiment Station Storage Building</v>
      </c>
      <c r="C3614" s="132" t="s">
        <v>5363</v>
      </c>
      <c r="D3614" s="132" t="s">
        <v>5640</v>
      </c>
      <c r="E3614" s="132" t="s">
        <v>5475</v>
      </c>
      <c r="F3614" s="132" t="s">
        <v>149</v>
      </c>
      <c r="G3614" s="133">
        <v>1243</v>
      </c>
      <c r="H3614" s="132">
        <v>1982</v>
      </c>
      <c r="I3614" s="134">
        <v>40725</v>
      </c>
      <c r="J3614" s="135"/>
    </row>
    <row r="3615" spans="1:10" ht="16.5" customHeight="1" x14ac:dyDescent="0.25">
      <c r="A3615" s="130" t="s">
        <v>10460</v>
      </c>
      <c r="B3615" s="131" t="str">
        <f t="shared" si="56"/>
        <v>05931 - University Reserve</v>
      </c>
      <c r="C3615" s="132" t="s">
        <v>5363</v>
      </c>
      <c r="D3615" s="132" t="s">
        <v>5641</v>
      </c>
      <c r="E3615" s="132" t="s">
        <v>5642</v>
      </c>
      <c r="F3615" s="132" t="s">
        <v>149</v>
      </c>
      <c r="G3615" s="133">
        <v>17403</v>
      </c>
      <c r="H3615" s="132">
        <v>1951</v>
      </c>
      <c r="I3615" s="134">
        <v>40725</v>
      </c>
      <c r="J3615" s="135"/>
    </row>
    <row r="3616" spans="1:10" ht="16.5" customHeight="1" x14ac:dyDescent="0.25">
      <c r="A3616" s="130" t="s">
        <v>10461</v>
      </c>
      <c r="B3616" s="131" t="str">
        <f t="shared" si="56"/>
        <v>05932 - Science Engineering Research - SER</v>
      </c>
      <c r="C3616" s="132" t="s">
        <v>5363</v>
      </c>
      <c r="D3616" s="132" t="s">
        <v>5643</v>
      </c>
      <c r="E3616" s="132" t="s">
        <v>5644</v>
      </c>
      <c r="F3616" s="132" t="s">
        <v>149</v>
      </c>
      <c r="G3616" s="133">
        <v>88065</v>
      </c>
      <c r="H3616" s="132">
        <v>1987</v>
      </c>
      <c r="I3616" s="134">
        <v>40725</v>
      </c>
      <c r="J3616" s="135"/>
    </row>
    <row r="3617" spans="1:10" ht="16.5" customHeight="1" x14ac:dyDescent="0.25">
      <c r="A3617" s="130" t="s">
        <v>10462</v>
      </c>
      <c r="B3617" s="131" t="str">
        <f t="shared" si="56"/>
        <v>05933 - Harrison Museum of Art</v>
      </c>
      <c r="C3617" s="132" t="s">
        <v>5363</v>
      </c>
      <c r="D3617" s="132" t="s">
        <v>5645</v>
      </c>
      <c r="E3617" s="132" t="s">
        <v>5646</v>
      </c>
      <c r="F3617" s="132" t="s">
        <v>149</v>
      </c>
      <c r="G3617" s="133">
        <v>30118</v>
      </c>
      <c r="H3617" s="132">
        <v>1982</v>
      </c>
      <c r="I3617" s="134">
        <v>40725</v>
      </c>
      <c r="J3617" s="135"/>
    </row>
    <row r="3618" spans="1:10" ht="16.5" customHeight="1" x14ac:dyDescent="0.25">
      <c r="A3618" s="130" t="s">
        <v>10463</v>
      </c>
      <c r="B3618" s="131" t="str">
        <f t="shared" si="56"/>
        <v>05934 - Sculpture Lab</v>
      </c>
      <c r="C3618" s="132" t="s">
        <v>5363</v>
      </c>
      <c r="D3618" s="132" t="s">
        <v>5647</v>
      </c>
      <c r="E3618" s="132" t="s">
        <v>5648</v>
      </c>
      <c r="F3618" s="132" t="s">
        <v>149</v>
      </c>
      <c r="G3618" s="133">
        <v>4497</v>
      </c>
      <c r="H3618" s="132">
        <v>1983</v>
      </c>
      <c r="I3618" s="134">
        <v>40725</v>
      </c>
      <c r="J3618" s="135"/>
    </row>
    <row r="3619" spans="1:10" ht="16.5" customHeight="1" x14ac:dyDescent="0.25">
      <c r="A3619" s="130" t="s">
        <v>10464</v>
      </c>
      <c r="B3619" s="131" t="str">
        <f t="shared" si="56"/>
        <v>05952 - Cafeteria/San Juan Center</v>
      </c>
      <c r="C3619" s="132" t="s">
        <v>5363</v>
      </c>
      <c r="D3619" s="132" t="s">
        <v>5649</v>
      </c>
      <c r="E3619" s="132" t="s">
        <v>5650</v>
      </c>
      <c r="F3619" s="132" t="s">
        <v>514</v>
      </c>
      <c r="G3619" s="133">
        <v>4992</v>
      </c>
      <c r="H3619" s="132">
        <v>1988</v>
      </c>
      <c r="I3619" s="134">
        <v>40725</v>
      </c>
      <c r="J3619" s="135"/>
    </row>
    <row r="3620" spans="1:10" ht="16.5" customHeight="1" x14ac:dyDescent="0.25">
      <c r="A3620" s="130" t="s">
        <v>10465</v>
      </c>
      <c r="B3620" s="131" t="str">
        <f t="shared" si="56"/>
        <v>05955 - Dorms A &amp; B/San Juan Center</v>
      </c>
      <c r="C3620" s="132" t="s">
        <v>5363</v>
      </c>
      <c r="D3620" s="132" t="s">
        <v>5651</v>
      </c>
      <c r="E3620" s="132" t="s">
        <v>5652</v>
      </c>
      <c r="F3620" s="132" t="s">
        <v>514</v>
      </c>
      <c r="G3620" s="133">
        <v>9892</v>
      </c>
      <c r="H3620" s="132">
        <v>1988</v>
      </c>
      <c r="I3620" s="134">
        <v>40725</v>
      </c>
      <c r="J3620" s="135"/>
    </row>
    <row r="3621" spans="1:10" ht="16.5" customHeight="1" x14ac:dyDescent="0.25">
      <c r="A3621" s="130" t="s">
        <v>10466</v>
      </c>
      <c r="B3621" s="131" t="str">
        <f t="shared" si="56"/>
        <v>06093 - South Farm Weather Station</v>
      </c>
      <c r="C3621" s="132" t="s">
        <v>5363</v>
      </c>
      <c r="D3621" s="132" t="s">
        <v>5653</v>
      </c>
      <c r="E3621" s="132" t="s">
        <v>5654</v>
      </c>
      <c r="F3621" s="132" t="s">
        <v>3228</v>
      </c>
      <c r="G3621" s="133">
        <v>63</v>
      </c>
      <c r="H3621" s="132">
        <v>1966</v>
      </c>
      <c r="I3621" s="134">
        <v>40725</v>
      </c>
      <c r="J3621" s="135"/>
    </row>
    <row r="3622" spans="1:10" ht="16.5" customHeight="1" x14ac:dyDescent="0.25">
      <c r="A3622" s="130" t="s">
        <v>10467</v>
      </c>
      <c r="B3622" s="131" t="str">
        <f t="shared" si="56"/>
        <v>06094 - Animal Husbandry Grain Storage Shed</v>
      </c>
      <c r="C3622" s="132" t="s">
        <v>5363</v>
      </c>
      <c r="D3622" s="132" t="s">
        <v>5655</v>
      </c>
      <c r="E3622" s="132" t="s">
        <v>5656</v>
      </c>
      <c r="F3622" s="132" t="s">
        <v>3228</v>
      </c>
      <c r="G3622" s="133">
        <v>1626</v>
      </c>
      <c r="H3622" s="132">
        <v>1991</v>
      </c>
      <c r="I3622" s="134">
        <v>40725</v>
      </c>
      <c r="J3622" s="135"/>
    </row>
    <row r="3623" spans="1:10" ht="16.5" customHeight="1" x14ac:dyDescent="0.25">
      <c r="A3623" s="130" t="s">
        <v>10468</v>
      </c>
      <c r="B3623" s="131" t="str">
        <f t="shared" si="56"/>
        <v>06096 - Greenhouse Physical Plant</v>
      </c>
      <c r="C3623" s="132" t="s">
        <v>5363</v>
      </c>
      <c r="D3623" s="132" t="s">
        <v>5657</v>
      </c>
      <c r="E3623" s="132" t="s">
        <v>5658</v>
      </c>
      <c r="F3623" s="132" t="s">
        <v>149</v>
      </c>
      <c r="G3623" s="133">
        <v>13430</v>
      </c>
      <c r="H3623" s="132">
        <v>1981</v>
      </c>
      <c r="I3623" s="134">
        <v>40725</v>
      </c>
      <c r="J3623" s="135"/>
    </row>
    <row r="3624" spans="1:10" ht="16.5" customHeight="1" x14ac:dyDescent="0.25">
      <c r="A3624" s="130" t="s">
        <v>10469</v>
      </c>
      <c r="B3624" s="131" t="str">
        <f t="shared" si="56"/>
        <v>06097 - Landscaping Storage- Physical Plant</v>
      </c>
      <c r="C3624" s="132" t="s">
        <v>5363</v>
      </c>
      <c r="D3624" s="132" t="s">
        <v>5659</v>
      </c>
      <c r="E3624" s="132" t="s">
        <v>5660</v>
      </c>
      <c r="F3624" s="132" t="s">
        <v>149</v>
      </c>
      <c r="G3624" s="133">
        <v>1025</v>
      </c>
      <c r="H3624" s="132">
        <v>1941</v>
      </c>
      <c r="I3624" s="134">
        <v>40725</v>
      </c>
      <c r="J3624" s="135"/>
    </row>
    <row r="3625" spans="1:10" ht="16.5" customHeight="1" x14ac:dyDescent="0.25">
      <c r="A3625" s="130" t="s">
        <v>10470</v>
      </c>
      <c r="B3625" s="131" t="str">
        <f t="shared" si="56"/>
        <v>06098 - Research Agents Containment Center</v>
      </c>
      <c r="C3625" s="132" t="s">
        <v>5363</v>
      </c>
      <c r="D3625" s="132" t="s">
        <v>5661</v>
      </c>
      <c r="E3625" s="132" t="s">
        <v>5662</v>
      </c>
      <c r="F3625" s="132" t="s">
        <v>149</v>
      </c>
      <c r="G3625" s="133">
        <v>1822</v>
      </c>
      <c r="H3625" s="132">
        <v>1982</v>
      </c>
      <c r="I3625" s="134">
        <v>40725</v>
      </c>
      <c r="J3625" s="135"/>
    </row>
    <row r="3626" spans="1:10" ht="16.5" customHeight="1" x14ac:dyDescent="0.25">
      <c r="A3626" s="130" t="s">
        <v>10471</v>
      </c>
      <c r="B3626" s="131" t="str">
        <f t="shared" si="56"/>
        <v>06100 - Motor Pool- Storage 4</v>
      </c>
      <c r="C3626" s="132" t="s">
        <v>5363</v>
      </c>
      <c r="D3626" s="132" t="s">
        <v>5663</v>
      </c>
      <c r="E3626" s="132" t="s">
        <v>5538</v>
      </c>
      <c r="F3626" s="132" t="s">
        <v>149</v>
      </c>
      <c r="G3626" s="133">
        <v>3009</v>
      </c>
      <c r="H3626" s="132">
        <v>1983</v>
      </c>
      <c r="I3626" s="134">
        <v>40725</v>
      </c>
      <c r="J3626" s="135"/>
    </row>
    <row r="3627" spans="1:10" ht="16.5" customHeight="1" x14ac:dyDescent="0.25">
      <c r="A3627" s="130" t="s">
        <v>10472</v>
      </c>
      <c r="B3627" s="131" t="str">
        <f t="shared" si="56"/>
        <v>06101 - Public Safety</v>
      </c>
      <c r="C3627" s="132" t="s">
        <v>5363</v>
      </c>
      <c r="D3627" s="132" t="s">
        <v>421</v>
      </c>
      <c r="E3627" s="132" t="s">
        <v>5664</v>
      </c>
      <c r="F3627" s="132" t="s">
        <v>149</v>
      </c>
      <c r="G3627" s="133">
        <v>10786</v>
      </c>
      <c r="H3627" s="132">
        <v>1986</v>
      </c>
      <c r="I3627" s="134">
        <v>40725</v>
      </c>
      <c r="J3627" s="135"/>
    </row>
    <row r="3628" spans="1:10" ht="16.5" customHeight="1" x14ac:dyDescent="0.25">
      <c r="A3628" s="130" t="s">
        <v>10473</v>
      </c>
      <c r="B3628" s="131" t="str">
        <f t="shared" si="56"/>
        <v>06102 - Motor Pool Area Paint Shop</v>
      </c>
      <c r="C3628" s="132" t="s">
        <v>5363</v>
      </c>
      <c r="D3628" s="132" t="s">
        <v>5665</v>
      </c>
      <c r="E3628" s="132" t="s">
        <v>5666</v>
      </c>
      <c r="F3628" s="132" t="s">
        <v>149</v>
      </c>
      <c r="G3628" s="133">
        <v>818</v>
      </c>
      <c r="H3628" s="132">
        <v>1979</v>
      </c>
      <c r="I3628" s="134">
        <v>40725</v>
      </c>
      <c r="J3628" s="135"/>
    </row>
    <row r="3629" spans="1:10" ht="16.5" customHeight="1" x14ac:dyDescent="0.25">
      <c r="A3629" s="130" t="s">
        <v>10474</v>
      </c>
      <c r="B3629" s="131" t="str">
        <f t="shared" si="56"/>
        <v>06108 - Skaggs Research Lab</v>
      </c>
      <c r="C3629" s="132" t="s">
        <v>5363</v>
      </c>
      <c r="D3629" s="132" t="s">
        <v>5667</v>
      </c>
      <c r="E3629" s="132" t="s">
        <v>5668</v>
      </c>
      <c r="F3629" s="132" t="s">
        <v>149</v>
      </c>
      <c r="G3629" s="133">
        <v>4826</v>
      </c>
      <c r="H3629" s="132">
        <v>1982</v>
      </c>
      <c r="I3629" s="134">
        <v>40725</v>
      </c>
      <c r="J3629" s="135"/>
    </row>
    <row r="3630" spans="1:10" ht="16.5" customHeight="1" x14ac:dyDescent="0.25">
      <c r="A3630" s="130" t="s">
        <v>10475</v>
      </c>
      <c r="B3630" s="131" t="str">
        <f t="shared" si="56"/>
        <v>06110 - Utah Water Research Lab- UWRL</v>
      </c>
      <c r="C3630" s="132" t="s">
        <v>5363</v>
      </c>
      <c r="D3630" s="132" t="s">
        <v>5669</v>
      </c>
      <c r="E3630" s="132" t="s">
        <v>5670</v>
      </c>
      <c r="F3630" s="132" t="s">
        <v>149</v>
      </c>
      <c r="G3630" s="133">
        <v>117222</v>
      </c>
      <c r="H3630" s="132">
        <v>1965</v>
      </c>
      <c r="I3630" s="134">
        <v>40725</v>
      </c>
      <c r="J3630" s="135"/>
    </row>
    <row r="3631" spans="1:10" ht="16.5" customHeight="1" x14ac:dyDescent="0.25">
      <c r="A3631" s="130" t="s">
        <v>10476</v>
      </c>
      <c r="B3631" s="131" t="str">
        <f t="shared" si="56"/>
        <v>06111 - Utah Water Research Lab Greenhouse</v>
      </c>
      <c r="C3631" s="132" t="s">
        <v>5363</v>
      </c>
      <c r="D3631" s="132" t="s">
        <v>5671</v>
      </c>
      <c r="E3631" s="132" t="s">
        <v>5670</v>
      </c>
      <c r="F3631" s="132" t="s">
        <v>149</v>
      </c>
      <c r="G3631" s="133">
        <v>1250</v>
      </c>
      <c r="H3631" s="132">
        <v>1981</v>
      </c>
      <c r="I3631" s="134">
        <v>40725</v>
      </c>
      <c r="J3631" s="135"/>
    </row>
    <row r="3632" spans="1:10" ht="16.5" customHeight="1" x14ac:dyDescent="0.25">
      <c r="A3632" s="130" t="s">
        <v>10477</v>
      </c>
      <c r="B3632" s="131" t="str">
        <f t="shared" si="56"/>
        <v>06127 - Greenville Laboratory &amp; Storage 1</v>
      </c>
      <c r="C3632" s="132" t="s">
        <v>5363</v>
      </c>
      <c r="D3632" s="132" t="s">
        <v>5672</v>
      </c>
      <c r="E3632" s="132" t="s">
        <v>5554</v>
      </c>
      <c r="F3632" s="132" t="s">
        <v>149</v>
      </c>
      <c r="G3632" s="133">
        <v>1934</v>
      </c>
      <c r="H3632" s="132">
        <v>1981</v>
      </c>
      <c r="I3632" s="134">
        <v>40725</v>
      </c>
      <c r="J3632" s="135"/>
    </row>
    <row r="3633" spans="1:10" ht="16.5" customHeight="1" x14ac:dyDescent="0.25">
      <c r="A3633" s="130" t="s">
        <v>10478</v>
      </c>
      <c r="B3633" s="131" t="str">
        <f t="shared" si="56"/>
        <v>06128 - Greenville Garage &amp; Shed Storage</v>
      </c>
      <c r="C3633" s="132" t="s">
        <v>5363</v>
      </c>
      <c r="D3633" s="132" t="s">
        <v>5673</v>
      </c>
      <c r="E3633" s="132" t="s">
        <v>5554</v>
      </c>
      <c r="F3633" s="132" t="s">
        <v>149</v>
      </c>
      <c r="G3633" s="133">
        <v>1219</v>
      </c>
      <c r="H3633" s="132">
        <v>1984</v>
      </c>
      <c r="I3633" s="134">
        <v>40725</v>
      </c>
      <c r="J3633" s="135"/>
    </row>
    <row r="3634" spans="1:10" ht="16.5" customHeight="1" x14ac:dyDescent="0.25">
      <c r="A3634" s="130" t="s">
        <v>10479</v>
      </c>
      <c r="B3634" s="131" t="str">
        <f t="shared" si="56"/>
        <v>06129 - Greenville Laboratory &amp; Storage 2</v>
      </c>
      <c r="C3634" s="132" t="s">
        <v>5363</v>
      </c>
      <c r="D3634" s="132" t="s">
        <v>5674</v>
      </c>
      <c r="E3634" s="132" t="s">
        <v>5554</v>
      </c>
      <c r="F3634" s="132" t="s">
        <v>149</v>
      </c>
      <c r="G3634" s="133">
        <v>980</v>
      </c>
      <c r="H3634" s="132">
        <v>1981</v>
      </c>
      <c r="I3634" s="134">
        <v>40725</v>
      </c>
      <c r="J3634" s="135"/>
    </row>
    <row r="3635" spans="1:10" ht="16.5" customHeight="1" x14ac:dyDescent="0.25">
      <c r="A3635" s="130" t="s">
        <v>10480</v>
      </c>
      <c r="B3635" s="131" t="str">
        <f t="shared" si="56"/>
        <v>06132 - Bear Lake USU Training Center</v>
      </c>
      <c r="C3635" s="132" t="s">
        <v>5363</v>
      </c>
      <c r="D3635" s="132" t="s">
        <v>5675</v>
      </c>
      <c r="E3635" s="132" t="s">
        <v>5676</v>
      </c>
      <c r="F3635" s="132" t="s">
        <v>1048</v>
      </c>
      <c r="G3635" s="133">
        <v>4945</v>
      </c>
      <c r="H3635" s="132">
        <v>1985</v>
      </c>
      <c r="I3635" s="134">
        <v>40725</v>
      </c>
      <c r="J3635" s="135"/>
    </row>
    <row r="3636" spans="1:10" ht="16.5" customHeight="1" x14ac:dyDescent="0.25">
      <c r="A3636" s="130" t="s">
        <v>10481</v>
      </c>
      <c r="B3636" s="131" t="str">
        <f t="shared" si="56"/>
        <v>06137 - Turkey Research Center- Farm House</v>
      </c>
      <c r="C3636" s="132" t="s">
        <v>5363</v>
      </c>
      <c r="D3636" s="132" t="s">
        <v>5677</v>
      </c>
      <c r="E3636" s="132" t="s">
        <v>5678</v>
      </c>
      <c r="F3636" s="132" t="s">
        <v>2508</v>
      </c>
      <c r="G3636" s="133">
        <v>500</v>
      </c>
      <c r="H3636" s="132">
        <v>1981</v>
      </c>
      <c r="I3636" s="134">
        <v>40725</v>
      </c>
      <c r="J3636" s="135"/>
    </row>
    <row r="3637" spans="1:10" ht="16.5" customHeight="1" x14ac:dyDescent="0.25">
      <c r="A3637" s="130" t="s">
        <v>10482</v>
      </c>
      <c r="B3637" s="131" t="str">
        <f t="shared" si="56"/>
        <v>06138 - Turkey Research Center- Solar Turkey Brooder</v>
      </c>
      <c r="C3637" s="132" t="s">
        <v>5363</v>
      </c>
      <c r="D3637" s="132" t="s">
        <v>5679</v>
      </c>
      <c r="E3637" s="132" t="s">
        <v>5592</v>
      </c>
      <c r="F3637" s="132" t="s">
        <v>2508</v>
      </c>
      <c r="G3637" s="133">
        <v>5040</v>
      </c>
      <c r="H3637" s="132">
        <v>1982</v>
      </c>
      <c r="I3637" s="134">
        <v>40725</v>
      </c>
      <c r="J3637" s="135"/>
    </row>
    <row r="3638" spans="1:10" ht="16.5" customHeight="1" x14ac:dyDescent="0.25">
      <c r="A3638" s="130" t="s">
        <v>10483</v>
      </c>
      <c r="B3638" s="131" t="str">
        <f t="shared" si="56"/>
        <v>06141 - Kaysville Horticulture Farm- Storage Building</v>
      </c>
      <c r="C3638" s="132" t="s">
        <v>5363</v>
      </c>
      <c r="D3638" s="132" t="s">
        <v>5680</v>
      </c>
      <c r="E3638" s="132" t="s">
        <v>5599</v>
      </c>
      <c r="F3638" s="132" t="s">
        <v>319</v>
      </c>
      <c r="G3638" s="133">
        <v>384</v>
      </c>
      <c r="H3638" s="132">
        <v>1991</v>
      </c>
      <c r="I3638" s="134">
        <v>40725</v>
      </c>
      <c r="J3638" s="135"/>
    </row>
    <row r="3639" spans="1:10" ht="16.5" customHeight="1" x14ac:dyDescent="0.25">
      <c r="A3639" s="130" t="s">
        <v>10484</v>
      </c>
      <c r="B3639" s="131" t="str">
        <f t="shared" si="56"/>
        <v>06143 - Caine Dairy Residence</v>
      </c>
      <c r="C3639" s="132" t="s">
        <v>5363</v>
      </c>
      <c r="D3639" s="132" t="s">
        <v>5681</v>
      </c>
      <c r="E3639" s="132" t="s">
        <v>5682</v>
      </c>
      <c r="F3639" s="132" t="s">
        <v>3228</v>
      </c>
      <c r="G3639" s="133">
        <v>1806</v>
      </c>
      <c r="H3639" s="132">
        <v>1983</v>
      </c>
      <c r="I3639" s="134">
        <v>40725</v>
      </c>
      <c r="J3639" s="135"/>
    </row>
    <row r="3640" spans="1:10" ht="16.5" customHeight="1" x14ac:dyDescent="0.25">
      <c r="A3640" s="130" t="s">
        <v>10485</v>
      </c>
      <c r="B3640" s="131" t="str">
        <f t="shared" si="56"/>
        <v>06144 - Caine Dairy Garage</v>
      </c>
      <c r="C3640" s="132" t="s">
        <v>5363</v>
      </c>
      <c r="D3640" s="132" t="s">
        <v>5683</v>
      </c>
      <c r="E3640" s="132" t="s">
        <v>5684</v>
      </c>
      <c r="F3640" s="132" t="s">
        <v>3228</v>
      </c>
      <c r="G3640" s="133">
        <v>540</v>
      </c>
      <c r="H3640" s="132">
        <v>1983</v>
      </c>
      <c r="I3640" s="134">
        <v>40725</v>
      </c>
      <c r="J3640" s="135"/>
    </row>
    <row r="3641" spans="1:10" ht="16.5" customHeight="1" x14ac:dyDescent="0.25">
      <c r="A3641" s="130" t="s">
        <v>10486</v>
      </c>
      <c r="B3641" s="131" t="str">
        <f t="shared" si="56"/>
        <v>06145 - Caine Dairy Hay Storage 1</v>
      </c>
      <c r="C3641" s="132" t="s">
        <v>5363</v>
      </c>
      <c r="D3641" s="132" t="s">
        <v>5685</v>
      </c>
      <c r="E3641" s="132" t="s">
        <v>5684</v>
      </c>
      <c r="F3641" s="132" t="s">
        <v>3228</v>
      </c>
      <c r="G3641" s="133">
        <v>5622</v>
      </c>
      <c r="H3641" s="132">
        <v>1984</v>
      </c>
      <c r="I3641" s="134">
        <v>40725</v>
      </c>
      <c r="J3641" s="135"/>
    </row>
    <row r="3642" spans="1:10" ht="16.5" customHeight="1" x14ac:dyDescent="0.25">
      <c r="A3642" s="130" t="s">
        <v>10487</v>
      </c>
      <c r="B3642" s="131" t="str">
        <f t="shared" si="56"/>
        <v>06146 - Caine Dairy Hay Storage 2</v>
      </c>
      <c r="C3642" s="132" t="s">
        <v>5363</v>
      </c>
      <c r="D3642" s="132" t="s">
        <v>5686</v>
      </c>
      <c r="E3642" s="132" t="s">
        <v>5684</v>
      </c>
      <c r="F3642" s="132" t="s">
        <v>3228</v>
      </c>
      <c r="G3642" s="133">
        <v>5622</v>
      </c>
      <c r="H3642" s="132">
        <v>1984</v>
      </c>
      <c r="I3642" s="134">
        <v>40725</v>
      </c>
      <c r="J3642" s="135"/>
    </row>
    <row r="3643" spans="1:10" ht="16.5" customHeight="1" x14ac:dyDescent="0.25">
      <c r="A3643" s="130" t="s">
        <v>10488</v>
      </c>
      <c r="B3643" s="131" t="str">
        <f t="shared" si="56"/>
        <v>06147 - Caine Dairy Equipment Shed</v>
      </c>
      <c r="C3643" s="132" t="s">
        <v>5363</v>
      </c>
      <c r="D3643" s="132" t="s">
        <v>5687</v>
      </c>
      <c r="E3643" s="132" t="s">
        <v>5684</v>
      </c>
      <c r="F3643" s="132" t="s">
        <v>3228</v>
      </c>
      <c r="G3643" s="133">
        <v>7454</v>
      </c>
      <c r="H3643" s="132">
        <v>1984</v>
      </c>
      <c r="I3643" s="134">
        <v>40725</v>
      </c>
      <c r="J3643" s="135"/>
    </row>
    <row r="3644" spans="1:10" ht="16.5" customHeight="1" x14ac:dyDescent="0.25">
      <c r="A3644" s="130" t="s">
        <v>10489</v>
      </c>
      <c r="B3644" s="131" t="str">
        <f t="shared" si="56"/>
        <v>06148 - Caine Dairy Pumphouse 1</v>
      </c>
      <c r="C3644" s="132" t="s">
        <v>5363</v>
      </c>
      <c r="D3644" s="132" t="s">
        <v>5688</v>
      </c>
      <c r="E3644" s="132" t="s">
        <v>5684</v>
      </c>
      <c r="F3644" s="132" t="s">
        <v>3228</v>
      </c>
      <c r="G3644" s="133">
        <v>260</v>
      </c>
      <c r="H3644" s="132">
        <v>1984</v>
      </c>
      <c r="I3644" s="134">
        <v>40725</v>
      </c>
      <c r="J3644" s="135"/>
    </row>
    <row r="3645" spans="1:10" ht="16.5" customHeight="1" x14ac:dyDescent="0.25">
      <c r="A3645" s="130" t="s">
        <v>10490</v>
      </c>
      <c r="B3645" s="131" t="str">
        <f t="shared" si="56"/>
        <v>06149 - Caine Dairy Headquarters Building</v>
      </c>
      <c r="C3645" s="132" t="s">
        <v>5363</v>
      </c>
      <c r="D3645" s="132" t="s">
        <v>5689</v>
      </c>
      <c r="E3645" s="132" t="s">
        <v>5684</v>
      </c>
      <c r="F3645" s="132" t="s">
        <v>3228</v>
      </c>
      <c r="G3645" s="133">
        <v>6652</v>
      </c>
      <c r="H3645" s="132">
        <v>1986</v>
      </c>
      <c r="I3645" s="134">
        <v>40725</v>
      </c>
      <c r="J3645" s="135"/>
    </row>
    <row r="3646" spans="1:10" ht="16.5" customHeight="1" x14ac:dyDescent="0.25">
      <c r="A3646" s="130" t="s">
        <v>10491</v>
      </c>
      <c r="B3646" s="131" t="str">
        <f t="shared" si="56"/>
        <v>06150 - Caine Dairy Milking Barn</v>
      </c>
      <c r="C3646" s="132" t="s">
        <v>5363</v>
      </c>
      <c r="D3646" s="132" t="s">
        <v>5690</v>
      </c>
      <c r="E3646" s="132" t="s">
        <v>5684</v>
      </c>
      <c r="F3646" s="132" t="s">
        <v>3228</v>
      </c>
      <c r="G3646" s="133">
        <v>6145</v>
      </c>
      <c r="H3646" s="132">
        <v>1986</v>
      </c>
      <c r="I3646" s="134">
        <v>40725</v>
      </c>
      <c r="J3646" s="135"/>
    </row>
    <row r="3647" spans="1:10" ht="16.5" customHeight="1" x14ac:dyDescent="0.25">
      <c r="A3647" s="130" t="s">
        <v>10492</v>
      </c>
      <c r="B3647" s="131" t="str">
        <f t="shared" si="56"/>
        <v>06151 - Caine Dairy Research Building</v>
      </c>
      <c r="C3647" s="132" t="s">
        <v>5363</v>
      </c>
      <c r="D3647" s="132" t="s">
        <v>5691</v>
      </c>
      <c r="E3647" s="132" t="s">
        <v>5684</v>
      </c>
      <c r="F3647" s="132" t="s">
        <v>3228</v>
      </c>
      <c r="G3647" s="133">
        <v>42160</v>
      </c>
      <c r="H3647" s="132">
        <v>1986</v>
      </c>
      <c r="I3647" s="134">
        <v>40725</v>
      </c>
      <c r="J3647" s="135"/>
    </row>
    <row r="3648" spans="1:10" ht="16.5" customHeight="1" x14ac:dyDescent="0.25">
      <c r="A3648" s="130" t="s">
        <v>10493</v>
      </c>
      <c r="B3648" s="131" t="str">
        <f t="shared" si="56"/>
        <v>06154 - Caine Dairy Grain Storage</v>
      </c>
      <c r="C3648" s="132" t="s">
        <v>5363</v>
      </c>
      <c r="D3648" s="132" t="s">
        <v>5692</v>
      </c>
      <c r="E3648" s="132" t="s">
        <v>5684</v>
      </c>
      <c r="F3648" s="132" t="s">
        <v>3228</v>
      </c>
      <c r="G3648" s="133">
        <v>4817</v>
      </c>
      <c r="H3648" s="132">
        <v>1986</v>
      </c>
      <c r="I3648" s="134">
        <v>40725</v>
      </c>
      <c r="J3648" s="135"/>
    </row>
    <row r="3649" spans="1:10" ht="16.5" customHeight="1" x14ac:dyDescent="0.25">
      <c r="A3649" s="130" t="s">
        <v>10494</v>
      </c>
      <c r="B3649" s="131" t="str">
        <f t="shared" si="56"/>
        <v>06155 - Caine Dairy Maternity Shed 1</v>
      </c>
      <c r="C3649" s="132" t="s">
        <v>5363</v>
      </c>
      <c r="D3649" s="132" t="s">
        <v>5693</v>
      </c>
      <c r="E3649" s="132" t="s">
        <v>5684</v>
      </c>
      <c r="F3649" s="132" t="s">
        <v>3228</v>
      </c>
      <c r="G3649" s="133">
        <v>3037</v>
      </c>
      <c r="H3649" s="132">
        <v>1986</v>
      </c>
      <c r="I3649" s="134">
        <v>40725</v>
      </c>
      <c r="J3649" s="135"/>
    </row>
    <row r="3650" spans="1:10" ht="16.5" customHeight="1" x14ac:dyDescent="0.25">
      <c r="A3650" s="130" t="s">
        <v>10495</v>
      </c>
      <c r="B3650" s="131" t="str">
        <f t="shared" si="56"/>
        <v>06156 - Caine Dairy Post Wean Calf Shed</v>
      </c>
      <c r="C3650" s="132" t="s">
        <v>5363</v>
      </c>
      <c r="D3650" s="132" t="s">
        <v>5694</v>
      </c>
      <c r="E3650" s="132" t="s">
        <v>5684</v>
      </c>
      <c r="F3650" s="132" t="s">
        <v>3228</v>
      </c>
      <c r="G3650" s="133">
        <v>2670</v>
      </c>
      <c r="H3650" s="132">
        <v>1988</v>
      </c>
      <c r="I3650" s="134">
        <v>40725</v>
      </c>
      <c r="J3650" s="135"/>
    </row>
    <row r="3651" spans="1:10" ht="16.5" customHeight="1" x14ac:dyDescent="0.25">
      <c r="A3651" s="130" t="s">
        <v>10496</v>
      </c>
      <c r="B3651" s="131" t="str">
        <f t="shared" si="56"/>
        <v>06161 - Richmond Residence</v>
      </c>
      <c r="C3651" s="132" t="s">
        <v>5363</v>
      </c>
      <c r="D3651" s="132" t="s">
        <v>5695</v>
      </c>
      <c r="E3651" s="132" t="s">
        <v>5696</v>
      </c>
      <c r="F3651" s="132" t="s">
        <v>3424</v>
      </c>
      <c r="G3651" s="133">
        <v>2796</v>
      </c>
      <c r="H3651" s="132">
        <v>1963</v>
      </c>
      <c r="I3651" s="134">
        <v>40725</v>
      </c>
      <c r="J3651" s="135"/>
    </row>
    <row r="3652" spans="1:10" ht="16.5" customHeight="1" x14ac:dyDescent="0.25">
      <c r="A3652" s="130" t="s">
        <v>10497</v>
      </c>
      <c r="B3652" s="131" t="str">
        <f t="shared" ref="B3652:B3715" si="57">_xlfn.CONCAT(A3652," - ",D3652)</f>
        <v>06162 - Richmond Hay Storage</v>
      </c>
      <c r="C3652" s="132" t="s">
        <v>5363</v>
      </c>
      <c r="D3652" s="132" t="s">
        <v>5697</v>
      </c>
      <c r="E3652" s="132" t="s">
        <v>5696</v>
      </c>
      <c r="F3652" s="132" t="s">
        <v>3424</v>
      </c>
      <c r="G3652" s="133">
        <v>3063</v>
      </c>
      <c r="H3652" s="132">
        <v>1957</v>
      </c>
      <c r="I3652" s="134">
        <v>40725</v>
      </c>
      <c r="J3652" s="135"/>
    </row>
    <row r="3653" spans="1:10" ht="16.5" customHeight="1" x14ac:dyDescent="0.25">
      <c r="A3653" s="130" t="s">
        <v>10498</v>
      </c>
      <c r="B3653" s="131" t="str">
        <f t="shared" si="57"/>
        <v>06164 - Richmond Equipment Shed</v>
      </c>
      <c r="C3653" s="132" t="s">
        <v>5363</v>
      </c>
      <c r="D3653" s="132" t="s">
        <v>5698</v>
      </c>
      <c r="E3653" s="132" t="s">
        <v>5696</v>
      </c>
      <c r="F3653" s="132" t="s">
        <v>3424</v>
      </c>
      <c r="G3653" s="133">
        <v>3395</v>
      </c>
      <c r="H3653" s="132">
        <v>1982</v>
      </c>
      <c r="I3653" s="134">
        <v>40725</v>
      </c>
      <c r="J3653" s="135"/>
    </row>
    <row r="3654" spans="1:10" ht="16.5" customHeight="1" x14ac:dyDescent="0.25">
      <c r="A3654" s="130" t="s">
        <v>10499</v>
      </c>
      <c r="B3654" s="131" t="str">
        <f t="shared" si="57"/>
        <v>06169 - Bear Lake Observatory</v>
      </c>
      <c r="C3654" s="132" t="s">
        <v>5363</v>
      </c>
      <c r="D3654" s="132" t="s">
        <v>5699</v>
      </c>
      <c r="E3654" s="132" t="s">
        <v>5700</v>
      </c>
      <c r="F3654" s="132" t="s">
        <v>1048</v>
      </c>
      <c r="G3654" s="133">
        <v>936</v>
      </c>
      <c r="H3654" s="132">
        <v>1983</v>
      </c>
      <c r="I3654" s="134">
        <v>40725</v>
      </c>
      <c r="J3654" s="135"/>
    </row>
    <row r="3655" spans="1:10" ht="16.5" customHeight="1" x14ac:dyDescent="0.25">
      <c r="A3655" s="130" t="s">
        <v>10500</v>
      </c>
      <c r="B3655" s="131" t="str">
        <f t="shared" si="57"/>
        <v>06172 - Tintic Research Building</v>
      </c>
      <c r="C3655" s="132" t="s">
        <v>5363</v>
      </c>
      <c r="D3655" s="132" t="s">
        <v>5701</v>
      </c>
      <c r="E3655" s="132" t="s">
        <v>5702</v>
      </c>
      <c r="F3655" s="132" t="s">
        <v>3271</v>
      </c>
      <c r="G3655" s="133">
        <v>6172</v>
      </c>
      <c r="H3655" s="132">
        <v>1984</v>
      </c>
      <c r="I3655" s="134">
        <v>40725</v>
      </c>
      <c r="J3655" s="135"/>
    </row>
    <row r="3656" spans="1:10" ht="16.5" customHeight="1" x14ac:dyDescent="0.25">
      <c r="A3656" s="130" t="s">
        <v>10501</v>
      </c>
      <c r="B3656" s="131" t="str">
        <f t="shared" si="57"/>
        <v>06173 - Bear River Activities and Skills Center</v>
      </c>
      <c r="C3656" s="132" t="s">
        <v>5363</v>
      </c>
      <c r="D3656" s="132" t="s">
        <v>5703</v>
      </c>
      <c r="E3656" s="132" t="s">
        <v>5704</v>
      </c>
      <c r="F3656" s="132" t="s">
        <v>149</v>
      </c>
      <c r="G3656" s="133">
        <v>7038</v>
      </c>
      <c r="H3656" s="132">
        <v>1981</v>
      </c>
      <c r="I3656" s="134">
        <v>40725</v>
      </c>
      <c r="J3656" s="135"/>
    </row>
    <row r="3657" spans="1:10" ht="16.5" customHeight="1" x14ac:dyDescent="0.25">
      <c r="A3657" s="130" t="s">
        <v>10502</v>
      </c>
      <c r="B3657" s="131" t="str">
        <f t="shared" si="57"/>
        <v>06192 - Uintah Basin Branch Campus- Roosevelt Classrooms</v>
      </c>
      <c r="C3657" s="132" t="s">
        <v>5363</v>
      </c>
      <c r="D3657" s="132" t="s">
        <v>5705</v>
      </c>
      <c r="E3657" s="132" t="s">
        <v>5706</v>
      </c>
      <c r="F3657" s="132" t="s">
        <v>955</v>
      </c>
      <c r="G3657" s="133">
        <v>22116</v>
      </c>
      <c r="H3657" s="132">
        <v>1981</v>
      </c>
      <c r="I3657" s="134">
        <v>40725</v>
      </c>
      <c r="J3657" s="135"/>
    </row>
    <row r="3658" spans="1:10" ht="16.5" customHeight="1" x14ac:dyDescent="0.25">
      <c r="A3658" s="130" t="s">
        <v>10503</v>
      </c>
      <c r="B3658" s="131" t="str">
        <f t="shared" si="57"/>
        <v>06920 - Lab Animal Research Center</v>
      </c>
      <c r="C3658" s="132" t="s">
        <v>5363</v>
      </c>
      <c r="D3658" s="132" t="s">
        <v>5707</v>
      </c>
      <c r="E3658" s="132" t="s">
        <v>5708</v>
      </c>
      <c r="F3658" s="132" t="s">
        <v>149</v>
      </c>
      <c r="G3658" s="133">
        <v>15559</v>
      </c>
      <c r="H3658" s="132">
        <v>1981</v>
      </c>
      <c r="I3658" s="134">
        <v>40725</v>
      </c>
      <c r="J3658" s="135"/>
    </row>
    <row r="3659" spans="1:10" ht="16.5" customHeight="1" x14ac:dyDescent="0.25">
      <c r="A3659" s="130" t="s">
        <v>10504</v>
      </c>
      <c r="B3659" s="131" t="str">
        <f t="shared" si="57"/>
        <v>06921 - Quinney Library</v>
      </c>
      <c r="C3659" s="132" t="s">
        <v>5363</v>
      </c>
      <c r="D3659" s="132" t="s">
        <v>5709</v>
      </c>
      <c r="E3659" s="132" t="s">
        <v>5710</v>
      </c>
      <c r="F3659" s="132" t="s">
        <v>149</v>
      </c>
      <c r="G3659" s="133">
        <v>13929</v>
      </c>
      <c r="H3659" s="132">
        <v>1991</v>
      </c>
      <c r="I3659" s="134">
        <v>40725</v>
      </c>
      <c r="J3659" s="135"/>
    </row>
    <row r="3660" spans="1:10" ht="16.5" customHeight="1" x14ac:dyDescent="0.25">
      <c r="A3660" s="130" t="s">
        <v>10505</v>
      </c>
      <c r="B3660" s="131" t="str">
        <f t="shared" si="57"/>
        <v>06924 - Animal Husbandry Cattle Handling Shed</v>
      </c>
      <c r="C3660" s="132" t="s">
        <v>5363</v>
      </c>
      <c r="D3660" s="132" t="s">
        <v>5711</v>
      </c>
      <c r="E3660" s="132" t="s">
        <v>5712</v>
      </c>
      <c r="F3660" s="132" t="s">
        <v>3228</v>
      </c>
      <c r="G3660" s="133">
        <v>6147</v>
      </c>
      <c r="H3660" s="132">
        <v>1990</v>
      </c>
      <c r="I3660" s="134">
        <v>40725</v>
      </c>
      <c r="J3660" s="135"/>
    </row>
    <row r="3661" spans="1:10" ht="16.5" customHeight="1" x14ac:dyDescent="0.25">
      <c r="A3661" s="130" t="s">
        <v>10506</v>
      </c>
      <c r="B3661" s="131" t="str">
        <f t="shared" si="57"/>
        <v>06930 - Green Canyon Goat &amp; Sheep Barn</v>
      </c>
      <c r="C3661" s="132" t="s">
        <v>5363</v>
      </c>
      <c r="D3661" s="132" t="s">
        <v>5713</v>
      </c>
      <c r="E3661" s="132" t="s">
        <v>5545</v>
      </c>
      <c r="F3661" s="132" t="s">
        <v>149</v>
      </c>
      <c r="G3661" s="133">
        <v>2808</v>
      </c>
      <c r="H3661" s="132">
        <v>1989</v>
      </c>
      <c r="I3661" s="134">
        <v>40725</v>
      </c>
      <c r="J3661" s="135"/>
    </row>
    <row r="3662" spans="1:10" ht="16.5" customHeight="1" x14ac:dyDescent="0.25">
      <c r="A3662" s="130" t="s">
        <v>10507</v>
      </c>
      <c r="B3662" s="131" t="str">
        <f t="shared" si="57"/>
        <v>06931 - Green Canyon- Storage Shed 2</v>
      </c>
      <c r="C3662" s="132" t="s">
        <v>5363</v>
      </c>
      <c r="D3662" s="132" t="s">
        <v>5714</v>
      </c>
      <c r="E3662" s="132" t="s">
        <v>5545</v>
      </c>
      <c r="F3662" s="132" t="s">
        <v>149</v>
      </c>
      <c r="G3662" s="133">
        <v>99</v>
      </c>
      <c r="H3662" s="132">
        <v>1985</v>
      </c>
      <c r="I3662" s="134">
        <v>40725</v>
      </c>
      <c r="J3662" s="135"/>
    </row>
    <row r="3663" spans="1:10" ht="16.5" customHeight="1" x14ac:dyDescent="0.25">
      <c r="A3663" s="130" t="s">
        <v>10508</v>
      </c>
      <c r="B3663" s="131" t="str">
        <f t="shared" si="57"/>
        <v>06932 - Green Canyon Steel Granary</v>
      </c>
      <c r="C3663" s="132" t="s">
        <v>5363</v>
      </c>
      <c r="D3663" s="132" t="s">
        <v>5715</v>
      </c>
      <c r="E3663" s="132" t="s">
        <v>5545</v>
      </c>
      <c r="F3663" s="132" t="s">
        <v>149</v>
      </c>
      <c r="G3663" s="133">
        <v>167</v>
      </c>
      <c r="H3663" s="132">
        <v>1985</v>
      </c>
      <c r="I3663" s="134">
        <v>40725</v>
      </c>
      <c r="J3663" s="135"/>
    </row>
    <row r="3664" spans="1:10" ht="16.5" customHeight="1" x14ac:dyDescent="0.25">
      <c r="A3664" s="130" t="s">
        <v>10509</v>
      </c>
      <c r="B3664" s="131" t="str">
        <f t="shared" si="57"/>
        <v>06933 - Caine Dairy Springer Shed</v>
      </c>
      <c r="C3664" s="132" t="s">
        <v>5363</v>
      </c>
      <c r="D3664" s="132" t="s">
        <v>5716</v>
      </c>
      <c r="E3664" s="132" t="s">
        <v>5684</v>
      </c>
      <c r="F3664" s="132" t="s">
        <v>3228</v>
      </c>
      <c r="G3664" s="133">
        <v>947</v>
      </c>
      <c r="H3664" s="132">
        <v>1991</v>
      </c>
      <c r="I3664" s="134">
        <v>40725</v>
      </c>
      <c r="J3664" s="135"/>
    </row>
    <row r="3665" spans="1:10" ht="16.5" customHeight="1" x14ac:dyDescent="0.25">
      <c r="A3665" s="130" t="s">
        <v>10510</v>
      </c>
      <c r="B3665" s="131" t="str">
        <f t="shared" si="57"/>
        <v>06935 - Agricultural Systems Technology &amp; Education</v>
      </c>
      <c r="C3665" s="132" t="s">
        <v>5363</v>
      </c>
      <c r="D3665" s="132" t="s">
        <v>5717</v>
      </c>
      <c r="E3665" s="132" t="s">
        <v>5718</v>
      </c>
      <c r="F3665" s="132" t="s">
        <v>149</v>
      </c>
      <c r="G3665" s="133">
        <v>37537</v>
      </c>
      <c r="H3665" s="132">
        <v>1991</v>
      </c>
      <c r="I3665" s="134">
        <v>40725</v>
      </c>
      <c r="J3665" s="135"/>
    </row>
    <row r="3666" spans="1:10" ht="16.5" customHeight="1" x14ac:dyDescent="0.25">
      <c r="A3666" s="130" t="s">
        <v>10511</v>
      </c>
      <c r="B3666" s="131" t="str">
        <f t="shared" si="57"/>
        <v>06936 - Richmond Animal Shed 1</v>
      </c>
      <c r="C3666" s="132" t="s">
        <v>5363</v>
      </c>
      <c r="D3666" s="132" t="s">
        <v>5719</v>
      </c>
      <c r="E3666" s="132" t="s">
        <v>5696</v>
      </c>
      <c r="F3666" s="132" t="s">
        <v>3424</v>
      </c>
      <c r="G3666" s="133">
        <v>610</v>
      </c>
      <c r="H3666" s="132">
        <v>1967</v>
      </c>
      <c r="I3666" s="134">
        <v>40725</v>
      </c>
      <c r="J3666" s="135"/>
    </row>
    <row r="3667" spans="1:10" ht="16.5" customHeight="1" x14ac:dyDescent="0.25">
      <c r="A3667" s="130" t="s">
        <v>10512</v>
      </c>
      <c r="B3667" s="131" t="str">
        <f t="shared" si="57"/>
        <v>06937 - Richmond Animal Shed 2</v>
      </c>
      <c r="C3667" s="132" t="s">
        <v>5363</v>
      </c>
      <c r="D3667" s="132" t="s">
        <v>5720</v>
      </c>
      <c r="E3667" s="132" t="s">
        <v>5696</v>
      </c>
      <c r="F3667" s="132" t="s">
        <v>3424</v>
      </c>
      <c r="G3667" s="133">
        <v>610</v>
      </c>
      <c r="H3667" s="132">
        <v>1967</v>
      </c>
      <c r="I3667" s="134">
        <v>40725</v>
      </c>
      <c r="J3667" s="135"/>
    </row>
    <row r="3668" spans="1:10" ht="16.5" customHeight="1" x14ac:dyDescent="0.25">
      <c r="A3668" s="130" t="s">
        <v>10513</v>
      </c>
      <c r="B3668" s="131" t="str">
        <f t="shared" si="57"/>
        <v>06938 - Richmond Animal Shed 3</v>
      </c>
      <c r="C3668" s="132" t="s">
        <v>5363</v>
      </c>
      <c r="D3668" s="132" t="s">
        <v>5721</v>
      </c>
      <c r="E3668" s="132" t="s">
        <v>5696</v>
      </c>
      <c r="F3668" s="132" t="s">
        <v>3424</v>
      </c>
      <c r="G3668" s="133">
        <v>610</v>
      </c>
      <c r="H3668" s="132">
        <v>1967</v>
      </c>
      <c r="I3668" s="134">
        <v>40725</v>
      </c>
      <c r="J3668" s="135"/>
    </row>
    <row r="3669" spans="1:10" ht="16.5" customHeight="1" x14ac:dyDescent="0.25">
      <c r="A3669" s="130" t="s">
        <v>10514</v>
      </c>
      <c r="B3669" s="131" t="str">
        <f t="shared" si="57"/>
        <v>06995 - Aaron Jones Dorm Phase I</v>
      </c>
      <c r="C3669" s="132" t="s">
        <v>5363</v>
      </c>
      <c r="D3669" s="132" t="s">
        <v>5722</v>
      </c>
      <c r="E3669" s="132" t="s">
        <v>5723</v>
      </c>
      <c r="F3669" s="132" t="s">
        <v>374</v>
      </c>
      <c r="G3669" s="133">
        <v>14500</v>
      </c>
      <c r="H3669" s="132">
        <v>1993</v>
      </c>
      <c r="I3669" s="134">
        <v>40725</v>
      </c>
      <c r="J3669" s="135"/>
    </row>
    <row r="3670" spans="1:10" ht="16.5" customHeight="1" x14ac:dyDescent="0.25">
      <c r="A3670" s="130" t="s">
        <v>10515</v>
      </c>
      <c r="B3670" s="131" t="str">
        <f t="shared" si="57"/>
        <v>06998 - Research Agents Containment Center Storage Shed</v>
      </c>
      <c r="C3670" s="132" t="s">
        <v>5363</v>
      </c>
      <c r="D3670" s="132" t="s">
        <v>5724</v>
      </c>
      <c r="E3670" s="132" t="s">
        <v>5725</v>
      </c>
      <c r="F3670" s="132" t="s">
        <v>149</v>
      </c>
      <c r="G3670" s="133">
        <v>165</v>
      </c>
      <c r="H3670" s="132">
        <v>1991</v>
      </c>
      <c r="I3670" s="134">
        <v>40725</v>
      </c>
      <c r="J3670" s="135"/>
    </row>
    <row r="3671" spans="1:10" ht="16.5" customHeight="1" x14ac:dyDescent="0.25">
      <c r="A3671" s="130" t="s">
        <v>10516</v>
      </c>
      <c r="B3671" s="131" t="str">
        <f t="shared" si="57"/>
        <v>07016 - Caine Dairy Pumphouse 2</v>
      </c>
      <c r="C3671" s="132" t="s">
        <v>5363</v>
      </c>
      <c r="D3671" s="132" t="s">
        <v>5726</v>
      </c>
      <c r="E3671" s="132" t="s">
        <v>5684</v>
      </c>
      <c r="F3671" s="132" t="s">
        <v>3228</v>
      </c>
      <c r="G3671" s="133">
        <v>84</v>
      </c>
      <c r="H3671" s="132">
        <v>1992</v>
      </c>
      <c r="I3671" s="134">
        <v>40725</v>
      </c>
      <c r="J3671" s="135"/>
    </row>
    <row r="3672" spans="1:10" ht="16.5" customHeight="1" x14ac:dyDescent="0.25">
      <c r="A3672" s="130" t="s">
        <v>10517</v>
      </c>
      <c r="B3672" s="131" t="str">
        <f t="shared" si="57"/>
        <v>07017 - Caine Dairy Barn 1 (North)</v>
      </c>
      <c r="C3672" s="132" t="s">
        <v>5363</v>
      </c>
      <c r="D3672" s="132" t="s">
        <v>5727</v>
      </c>
      <c r="E3672" s="132" t="s">
        <v>5684</v>
      </c>
      <c r="F3672" s="132" t="s">
        <v>3228</v>
      </c>
      <c r="G3672" s="133">
        <v>2258</v>
      </c>
      <c r="H3672" s="132">
        <v>1992</v>
      </c>
      <c r="I3672" s="134">
        <v>40725</v>
      </c>
      <c r="J3672" s="135"/>
    </row>
    <row r="3673" spans="1:10" ht="16.5" customHeight="1" x14ac:dyDescent="0.25">
      <c r="A3673" s="130" t="s">
        <v>10518</v>
      </c>
      <c r="B3673" s="131" t="str">
        <f t="shared" si="57"/>
        <v>07018 - Caine Dairy Barn 2 (South)</v>
      </c>
      <c r="C3673" s="132" t="s">
        <v>5363</v>
      </c>
      <c r="D3673" s="132" t="s">
        <v>5728</v>
      </c>
      <c r="E3673" s="132" t="s">
        <v>5684</v>
      </c>
      <c r="F3673" s="132" t="s">
        <v>3228</v>
      </c>
      <c r="G3673" s="133">
        <v>2593</v>
      </c>
      <c r="H3673" s="132">
        <v>1992</v>
      </c>
      <c r="I3673" s="134">
        <v>40725</v>
      </c>
      <c r="J3673" s="135"/>
    </row>
    <row r="3674" spans="1:10" ht="16.5" customHeight="1" x14ac:dyDescent="0.25">
      <c r="A3674" s="130" t="s">
        <v>10519</v>
      </c>
      <c r="B3674" s="131" t="str">
        <f t="shared" si="57"/>
        <v>07024 - Roosevelt Storage Building</v>
      </c>
      <c r="C3674" s="132" t="s">
        <v>5363</v>
      </c>
      <c r="D3674" s="132" t="s">
        <v>5729</v>
      </c>
      <c r="E3674" s="132" t="s">
        <v>5706</v>
      </c>
      <c r="F3674" s="132" t="s">
        <v>955</v>
      </c>
      <c r="G3674" s="133">
        <v>1261</v>
      </c>
      <c r="H3674" s="132">
        <v>1989</v>
      </c>
      <c r="I3674" s="134">
        <v>40725</v>
      </c>
      <c r="J3674" s="135"/>
    </row>
    <row r="3675" spans="1:10" ht="16.5" customHeight="1" x14ac:dyDescent="0.25">
      <c r="A3675" s="130" t="s">
        <v>10520</v>
      </c>
      <c r="B3675" s="131" t="str">
        <f t="shared" si="57"/>
        <v>07108 - Ross Smart Veterinarian Diagnostic Laboratory</v>
      </c>
      <c r="C3675" s="132" t="s">
        <v>5363</v>
      </c>
      <c r="D3675" s="132" t="s">
        <v>5730</v>
      </c>
      <c r="E3675" s="132" t="s">
        <v>5731</v>
      </c>
      <c r="F3675" s="132" t="s">
        <v>149</v>
      </c>
      <c r="G3675" s="133">
        <v>23090</v>
      </c>
      <c r="H3675" s="132">
        <v>1994</v>
      </c>
      <c r="I3675" s="134">
        <v>40725</v>
      </c>
      <c r="J3675" s="135"/>
    </row>
    <row r="3676" spans="1:10" ht="16.5" customHeight="1" x14ac:dyDescent="0.25">
      <c r="A3676" s="130" t="s">
        <v>10521</v>
      </c>
      <c r="B3676" s="131" t="str">
        <f t="shared" si="57"/>
        <v>07266 - Industrial Park Building</v>
      </c>
      <c r="C3676" s="132" t="s">
        <v>5363</v>
      </c>
      <c r="D3676" s="132" t="s">
        <v>5732</v>
      </c>
      <c r="E3676" s="132" t="s">
        <v>5733</v>
      </c>
      <c r="F3676" s="132" t="s">
        <v>374</v>
      </c>
      <c r="G3676" s="133">
        <v>12373</v>
      </c>
      <c r="H3676" s="132">
        <v>1983</v>
      </c>
      <c r="I3676" s="134">
        <v>40725</v>
      </c>
      <c r="J3676" s="135"/>
    </row>
    <row r="3677" spans="1:10" ht="16.5" customHeight="1" x14ac:dyDescent="0.25">
      <c r="A3677" s="130" t="s">
        <v>10522</v>
      </c>
      <c r="B3677" s="131" t="str">
        <f t="shared" si="57"/>
        <v>07429 - Career Center Storage Building</v>
      </c>
      <c r="C3677" s="132" t="s">
        <v>5363</v>
      </c>
      <c r="D3677" s="132" t="s">
        <v>5734</v>
      </c>
      <c r="E3677" s="132" t="s">
        <v>5440</v>
      </c>
      <c r="F3677" s="132" t="s">
        <v>374</v>
      </c>
      <c r="G3677" s="133">
        <v>5400</v>
      </c>
      <c r="H3677" s="132">
        <v>1990</v>
      </c>
      <c r="I3677" s="134">
        <v>40725</v>
      </c>
      <c r="J3677" s="135"/>
    </row>
    <row r="3678" spans="1:10" ht="16.5" customHeight="1" x14ac:dyDescent="0.25">
      <c r="A3678" s="130" t="s">
        <v>10523</v>
      </c>
      <c r="B3678" s="131" t="str">
        <f t="shared" si="57"/>
        <v>07440 - Recycling Center</v>
      </c>
      <c r="C3678" s="132" t="s">
        <v>5363</v>
      </c>
      <c r="D3678" s="132" t="s">
        <v>2860</v>
      </c>
      <c r="E3678" s="132" t="s">
        <v>5735</v>
      </c>
      <c r="F3678" s="132" t="s">
        <v>149</v>
      </c>
      <c r="G3678" s="133">
        <v>10224</v>
      </c>
      <c r="H3678" s="132">
        <v>1994</v>
      </c>
      <c r="I3678" s="134">
        <v>40725</v>
      </c>
      <c r="J3678" s="135"/>
    </row>
    <row r="3679" spans="1:10" ht="16.5" customHeight="1" x14ac:dyDescent="0.25">
      <c r="A3679" s="130" t="s">
        <v>10524</v>
      </c>
      <c r="B3679" s="131" t="str">
        <f t="shared" si="57"/>
        <v>08015 - Research Agents Containment Center</v>
      </c>
      <c r="C3679" s="132" t="s">
        <v>5363</v>
      </c>
      <c r="D3679" s="132" t="s">
        <v>5661</v>
      </c>
      <c r="E3679" s="132" t="s">
        <v>5725</v>
      </c>
      <c r="F3679" s="132" t="s">
        <v>149</v>
      </c>
      <c r="G3679" s="133">
        <v>1574</v>
      </c>
      <c r="H3679" s="132">
        <v>1995</v>
      </c>
      <c r="I3679" s="134">
        <v>40725</v>
      </c>
      <c r="J3679" s="135"/>
    </row>
    <row r="3680" spans="1:10" ht="16.5" customHeight="1" x14ac:dyDescent="0.25">
      <c r="A3680" s="130" t="s">
        <v>10525</v>
      </c>
      <c r="B3680" s="131" t="str">
        <f t="shared" si="57"/>
        <v>08016 - USDA Bee Biology &amp; Systematics Laboratory</v>
      </c>
      <c r="C3680" s="132" t="s">
        <v>5363</v>
      </c>
      <c r="D3680" s="132" t="s">
        <v>5736</v>
      </c>
      <c r="E3680" s="132" t="s">
        <v>5737</v>
      </c>
      <c r="F3680" s="132" t="s">
        <v>149</v>
      </c>
      <c r="G3680" s="133">
        <v>9776</v>
      </c>
      <c r="H3680" s="132">
        <v>1995</v>
      </c>
      <c r="I3680" s="134">
        <v>40725</v>
      </c>
      <c r="J3680" s="135"/>
    </row>
    <row r="3681" spans="1:10" ht="16.5" customHeight="1" x14ac:dyDescent="0.25">
      <c r="A3681" s="130" t="s">
        <v>10526</v>
      </c>
      <c r="B3681" s="131" t="str">
        <f t="shared" si="57"/>
        <v>08017 - Merrill/Cazier Library</v>
      </c>
      <c r="C3681" s="132" t="s">
        <v>5363</v>
      </c>
      <c r="D3681" s="132" t="s">
        <v>5738</v>
      </c>
      <c r="E3681" s="132" t="s">
        <v>5739</v>
      </c>
      <c r="F3681" s="132" t="s">
        <v>149</v>
      </c>
      <c r="G3681" s="133">
        <v>289558</v>
      </c>
      <c r="H3681" s="132">
        <v>1995</v>
      </c>
      <c r="I3681" s="134">
        <v>40725</v>
      </c>
      <c r="J3681" s="135"/>
    </row>
    <row r="3682" spans="1:10" ht="16.5" customHeight="1" x14ac:dyDescent="0.25">
      <c r="A3682" s="130" t="s">
        <v>10527</v>
      </c>
      <c r="B3682" s="131" t="str">
        <f t="shared" si="57"/>
        <v>08019 - Campus Services &amp; Storage</v>
      </c>
      <c r="C3682" s="132" t="s">
        <v>5363</v>
      </c>
      <c r="D3682" s="132" t="s">
        <v>5740</v>
      </c>
      <c r="E3682" s="132" t="s">
        <v>5741</v>
      </c>
      <c r="F3682" s="132" t="s">
        <v>149</v>
      </c>
      <c r="G3682" s="133">
        <v>37888</v>
      </c>
      <c r="H3682" s="132">
        <v>1995</v>
      </c>
      <c r="I3682" s="134">
        <v>40725</v>
      </c>
      <c r="J3682" s="135"/>
    </row>
    <row r="3683" spans="1:10" ht="16.5" customHeight="1" x14ac:dyDescent="0.25">
      <c r="A3683" s="130" t="s">
        <v>10528</v>
      </c>
      <c r="B3683" s="131" t="str">
        <f t="shared" si="57"/>
        <v>08058 - San Juan Technology Center</v>
      </c>
      <c r="C3683" s="132" t="s">
        <v>5363</v>
      </c>
      <c r="D3683" s="132" t="s">
        <v>5742</v>
      </c>
      <c r="E3683" s="132" t="s">
        <v>5652</v>
      </c>
      <c r="F3683" s="132" t="s">
        <v>514</v>
      </c>
      <c r="G3683" s="133">
        <v>30032</v>
      </c>
      <c r="H3683" s="132">
        <v>1995</v>
      </c>
      <c r="I3683" s="134">
        <v>40725</v>
      </c>
      <c r="J3683" s="135"/>
    </row>
    <row r="3684" spans="1:10" ht="16.5" customHeight="1" x14ac:dyDescent="0.25">
      <c r="A3684" s="130" t="s">
        <v>10529</v>
      </c>
      <c r="B3684" s="131" t="str">
        <f t="shared" si="57"/>
        <v>08195 - Housing Vehicle Maintenance Shed</v>
      </c>
      <c r="C3684" s="132" t="s">
        <v>5363</v>
      </c>
      <c r="D3684" s="132" t="s">
        <v>5743</v>
      </c>
      <c r="E3684" s="132" t="s">
        <v>5451</v>
      </c>
      <c r="F3684" s="132" t="s">
        <v>149</v>
      </c>
      <c r="G3684" s="133">
        <v>5755</v>
      </c>
      <c r="H3684" s="132">
        <v>1996</v>
      </c>
      <c r="I3684" s="134">
        <v>40725</v>
      </c>
      <c r="J3684" s="135"/>
    </row>
    <row r="3685" spans="1:10" ht="16.5" customHeight="1" x14ac:dyDescent="0.25">
      <c r="A3685" s="130" t="s">
        <v>10530</v>
      </c>
      <c r="B3685" s="131" t="str">
        <f t="shared" si="57"/>
        <v>08196 - Housing Warehouse</v>
      </c>
      <c r="C3685" s="132" t="s">
        <v>5363</v>
      </c>
      <c r="D3685" s="132" t="s">
        <v>5744</v>
      </c>
      <c r="E3685" s="132" t="s">
        <v>5451</v>
      </c>
      <c r="F3685" s="132" t="s">
        <v>149</v>
      </c>
      <c r="G3685" s="133">
        <v>2158</v>
      </c>
      <c r="H3685" s="132">
        <v>1996</v>
      </c>
      <c r="I3685" s="134">
        <v>40725</v>
      </c>
      <c r="J3685" s="135"/>
    </row>
    <row r="3686" spans="1:10" ht="16.5" customHeight="1" x14ac:dyDescent="0.25">
      <c r="A3686" s="130" t="s">
        <v>10531</v>
      </c>
      <c r="B3686" s="131" t="str">
        <f t="shared" si="57"/>
        <v>08197 - Snow Hall</v>
      </c>
      <c r="C3686" s="132" t="s">
        <v>5363</v>
      </c>
      <c r="D3686" s="132" t="s">
        <v>5745</v>
      </c>
      <c r="E3686" s="132" t="s">
        <v>5746</v>
      </c>
      <c r="F3686" s="132" t="s">
        <v>149</v>
      </c>
      <c r="G3686" s="133">
        <v>63696</v>
      </c>
      <c r="H3686" s="132">
        <v>1995</v>
      </c>
      <c r="I3686" s="134">
        <v>40725</v>
      </c>
      <c r="J3686" s="135"/>
    </row>
    <row r="3687" spans="1:10" ht="16.5" customHeight="1" x14ac:dyDescent="0.25">
      <c r="A3687" s="130" t="s">
        <v>10532</v>
      </c>
      <c r="B3687" s="131" t="str">
        <f t="shared" si="57"/>
        <v>08198 - Women's Softball Ann Booth</v>
      </c>
      <c r="C3687" s="132" t="s">
        <v>5363</v>
      </c>
      <c r="D3687" s="132" t="s">
        <v>5747</v>
      </c>
      <c r="E3687" s="132" t="s">
        <v>5748</v>
      </c>
      <c r="F3687" s="132" t="s">
        <v>149</v>
      </c>
      <c r="G3687" s="133">
        <v>618</v>
      </c>
      <c r="H3687" s="132">
        <v>1995</v>
      </c>
      <c r="I3687" s="134">
        <v>40725</v>
      </c>
      <c r="J3687" s="135"/>
    </row>
    <row r="3688" spans="1:10" ht="16.5" customHeight="1" x14ac:dyDescent="0.25">
      <c r="A3688" s="130" t="s">
        <v>10533</v>
      </c>
      <c r="B3688" s="131" t="str">
        <f t="shared" si="57"/>
        <v>08199 - Bus Storage Facility</v>
      </c>
      <c r="C3688" s="132" t="s">
        <v>5363</v>
      </c>
      <c r="D3688" s="132" t="s">
        <v>5749</v>
      </c>
      <c r="E3688" s="132" t="s">
        <v>5748</v>
      </c>
      <c r="F3688" s="132" t="s">
        <v>149</v>
      </c>
      <c r="G3688" s="133">
        <v>5857</v>
      </c>
      <c r="H3688" s="132">
        <v>1996</v>
      </c>
      <c r="I3688" s="134">
        <v>40725</v>
      </c>
      <c r="J3688" s="135"/>
    </row>
    <row r="3689" spans="1:10" ht="16.5" customHeight="1" x14ac:dyDescent="0.25">
      <c r="A3689" s="130" t="s">
        <v>10534</v>
      </c>
      <c r="B3689" s="131" t="str">
        <f t="shared" si="57"/>
        <v>08205 - Yurt</v>
      </c>
      <c r="C3689" s="132" t="s">
        <v>5363</v>
      </c>
      <c r="D3689" s="132" t="s">
        <v>5750</v>
      </c>
      <c r="E3689" s="132" t="s">
        <v>5751</v>
      </c>
      <c r="F3689" s="132" t="s">
        <v>149</v>
      </c>
      <c r="G3689" s="133">
        <v>400</v>
      </c>
      <c r="H3689" s="132">
        <v>1995</v>
      </c>
      <c r="I3689" s="134">
        <v>40725</v>
      </c>
      <c r="J3689" s="135"/>
    </row>
    <row r="3690" spans="1:10" ht="16.5" customHeight="1" x14ac:dyDescent="0.25">
      <c r="A3690" s="130" t="s">
        <v>10535</v>
      </c>
      <c r="B3690" s="131" t="str">
        <f t="shared" si="57"/>
        <v>08212 - Greenville - Laboratory Storage</v>
      </c>
      <c r="C3690" s="132" t="s">
        <v>5363</v>
      </c>
      <c r="D3690" s="132" t="s">
        <v>5752</v>
      </c>
      <c r="E3690" s="132" t="s">
        <v>5554</v>
      </c>
      <c r="F3690" s="132" t="s">
        <v>149</v>
      </c>
      <c r="G3690" s="133">
        <v>1531</v>
      </c>
      <c r="H3690" s="132">
        <v>1969</v>
      </c>
      <c r="I3690" s="134">
        <v>40725</v>
      </c>
      <c r="J3690" s="135"/>
    </row>
    <row r="3691" spans="1:10" ht="16.5" customHeight="1" x14ac:dyDescent="0.25">
      <c r="A3691" s="130" t="s">
        <v>10536</v>
      </c>
      <c r="B3691" s="131" t="str">
        <f t="shared" si="57"/>
        <v>08531 - Track Press Box</v>
      </c>
      <c r="C3691" s="132" t="s">
        <v>5363</v>
      </c>
      <c r="D3691" s="132" t="s">
        <v>5753</v>
      </c>
      <c r="E3691" s="132" t="s">
        <v>5456</v>
      </c>
      <c r="F3691" s="132" t="s">
        <v>149</v>
      </c>
      <c r="G3691" s="133">
        <v>683</v>
      </c>
      <c r="H3691" s="132">
        <v>1996</v>
      </c>
      <c r="I3691" s="134">
        <v>40725</v>
      </c>
      <c r="J3691" s="135"/>
    </row>
    <row r="3692" spans="1:10" ht="16.5" customHeight="1" x14ac:dyDescent="0.25">
      <c r="A3692" s="130" t="s">
        <v>10537</v>
      </c>
      <c r="B3692" s="131" t="str">
        <f t="shared" si="57"/>
        <v>08532 - Pumphouse - East Campus Office</v>
      </c>
      <c r="C3692" s="132" t="s">
        <v>5363</v>
      </c>
      <c r="D3692" s="132" t="s">
        <v>5754</v>
      </c>
      <c r="E3692" s="132" t="s">
        <v>5755</v>
      </c>
      <c r="F3692" s="132" t="s">
        <v>149</v>
      </c>
      <c r="G3692" s="133">
        <v>115</v>
      </c>
      <c r="H3692" s="132">
        <v>1996</v>
      </c>
      <c r="I3692" s="134">
        <v>40725</v>
      </c>
      <c r="J3692" s="135"/>
    </row>
    <row r="3693" spans="1:10" ht="16.5" customHeight="1" x14ac:dyDescent="0.25">
      <c r="A3693" s="130" t="s">
        <v>10538</v>
      </c>
      <c r="B3693" s="131" t="str">
        <f t="shared" si="57"/>
        <v>08533 - Airport Hanger FL-10</v>
      </c>
      <c r="C3693" s="132" t="s">
        <v>5363</v>
      </c>
      <c r="D3693" s="132" t="s">
        <v>5756</v>
      </c>
      <c r="E3693" s="132" t="s">
        <v>5757</v>
      </c>
      <c r="F3693" s="132" t="s">
        <v>149</v>
      </c>
      <c r="G3693" s="133">
        <v>7040</v>
      </c>
      <c r="H3693" s="132">
        <v>1996</v>
      </c>
      <c r="I3693" s="134">
        <v>40725</v>
      </c>
      <c r="J3693" s="135"/>
    </row>
    <row r="3694" spans="1:10" ht="16.5" customHeight="1" x14ac:dyDescent="0.25">
      <c r="A3694" s="130" t="s">
        <v>10539</v>
      </c>
      <c r="B3694" s="131" t="str">
        <f t="shared" si="57"/>
        <v>08663 - Human Services Research Center</v>
      </c>
      <c r="C3694" s="132" t="s">
        <v>5363</v>
      </c>
      <c r="D3694" s="132" t="s">
        <v>5758</v>
      </c>
      <c r="E3694" s="132" t="s">
        <v>5759</v>
      </c>
      <c r="F3694" s="132" t="s">
        <v>149</v>
      </c>
      <c r="G3694" s="133">
        <v>42094</v>
      </c>
      <c r="H3694" s="132">
        <v>1997</v>
      </c>
      <c r="I3694" s="134">
        <v>40725</v>
      </c>
      <c r="J3694" s="135"/>
    </row>
    <row r="3695" spans="1:10" ht="16.5" customHeight="1" x14ac:dyDescent="0.25">
      <c r="A3695" s="130" t="s">
        <v>10540</v>
      </c>
      <c r="B3695" s="131" t="str">
        <f t="shared" si="57"/>
        <v>08664 - Animal Husbandry Grain Storage</v>
      </c>
      <c r="C3695" s="132" t="s">
        <v>5363</v>
      </c>
      <c r="D3695" s="132" t="s">
        <v>5760</v>
      </c>
      <c r="E3695" s="132" t="s">
        <v>5761</v>
      </c>
      <c r="F3695" s="132" t="s">
        <v>3228</v>
      </c>
      <c r="G3695" s="133">
        <v>1154</v>
      </c>
      <c r="H3695" s="132">
        <v>1997</v>
      </c>
      <c r="I3695" s="134">
        <v>40725</v>
      </c>
      <c r="J3695" s="135"/>
    </row>
    <row r="3696" spans="1:10" ht="16.5" customHeight="1" x14ac:dyDescent="0.25">
      <c r="A3696" s="130" t="s">
        <v>10541</v>
      </c>
      <c r="B3696" s="131" t="str">
        <f t="shared" si="57"/>
        <v>08667 - Weather Modification Cabin</v>
      </c>
      <c r="C3696" s="132" t="s">
        <v>5363</v>
      </c>
      <c r="D3696" s="132" t="s">
        <v>5762</v>
      </c>
      <c r="E3696" s="132" t="s">
        <v>5763</v>
      </c>
      <c r="F3696" s="132" t="s">
        <v>149</v>
      </c>
      <c r="G3696" s="133">
        <v>913</v>
      </c>
      <c r="H3696" s="132">
        <v>1996</v>
      </c>
      <c r="I3696" s="134">
        <v>40725</v>
      </c>
      <c r="J3696" s="135"/>
    </row>
    <row r="3697" spans="1:10" ht="16.5" customHeight="1" x14ac:dyDescent="0.25">
      <c r="A3697" s="130" t="s">
        <v>10542</v>
      </c>
      <c r="B3697" s="131" t="str">
        <f t="shared" si="57"/>
        <v>08670 - American West Heritage Center Livery Stable</v>
      </c>
      <c r="C3697" s="132" t="s">
        <v>5363</v>
      </c>
      <c r="D3697" s="132" t="s">
        <v>5764</v>
      </c>
      <c r="E3697" s="132" t="s">
        <v>5765</v>
      </c>
      <c r="F3697" s="132" t="s">
        <v>3228</v>
      </c>
      <c r="G3697" s="133">
        <v>2445</v>
      </c>
      <c r="H3697" s="132">
        <v>1998</v>
      </c>
      <c r="I3697" s="134">
        <v>40725</v>
      </c>
      <c r="J3697" s="135"/>
    </row>
    <row r="3698" spans="1:10" ht="16.5" customHeight="1" x14ac:dyDescent="0.25">
      <c r="A3698" s="130" t="s">
        <v>10543</v>
      </c>
      <c r="B3698" s="131" t="str">
        <f t="shared" si="57"/>
        <v>08671 - American West Heritage Center Opera House</v>
      </c>
      <c r="C3698" s="132" t="s">
        <v>5363</v>
      </c>
      <c r="D3698" s="132" t="s">
        <v>5766</v>
      </c>
      <c r="E3698" s="132" t="s">
        <v>5767</v>
      </c>
      <c r="F3698" s="132" t="s">
        <v>3228</v>
      </c>
      <c r="G3698" s="133">
        <v>2227</v>
      </c>
      <c r="H3698" s="132">
        <v>1998</v>
      </c>
      <c r="I3698" s="134">
        <v>40725</v>
      </c>
      <c r="J3698" s="135"/>
    </row>
    <row r="3699" spans="1:10" ht="16.5" customHeight="1" x14ac:dyDescent="0.25">
      <c r="A3699" s="130" t="s">
        <v>10544</v>
      </c>
      <c r="B3699" s="131" t="str">
        <f t="shared" si="57"/>
        <v>08819 - Stan Laub Training Center</v>
      </c>
      <c r="C3699" s="132" t="s">
        <v>5363</v>
      </c>
      <c r="D3699" s="132" t="s">
        <v>5768</v>
      </c>
      <c r="E3699" s="132" t="s">
        <v>5769</v>
      </c>
      <c r="F3699" s="132" t="s">
        <v>149</v>
      </c>
      <c r="G3699" s="133">
        <v>64314</v>
      </c>
      <c r="H3699" s="132">
        <v>1998</v>
      </c>
      <c r="I3699" s="134">
        <v>40725</v>
      </c>
      <c r="J3699" s="135"/>
    </row>
    <row r="3700" spans="1:10" ht="16.5" customHeight="1" x14ac:dyDescent="0.25">
      <c r="A3700" s="130" t="s">
        <v>10545</v>
      </c>
      <c r="B3700" s="131" t="str">
        <f t="shared" si="57"/>
        <v>08821 - Logan/Cache Airport Hanger FL-11</v>
      </c>
      <c r="C3700" s="132" t="s">
        <v>5363</v>
      </c>
      <c r="D3700" s="132" t="s">
        <v>5770</v>
      </c>
      <c r="E3700" s="132" t="s">
        <v>5771</v>
      </c>
      <c r="F3700" s="132" t="s">
        <v>149</v>
      </c>
      <c r="G3700" s="133">
        <v>5060</v>
      </c>
      <c r="H3700" s="132">
        <v>1998</v>
      </c>
      <c r="I3700" s="134">
        <v>40725</v>
      </c>
      <c r="J3700" s="135"/>
    </row>
    <row r="3701" spans="1:10" ht="16.5" customHeight="1" x14ac:dyDescent="0.25">
      <c r="A3701" s="130" t="s">
        <v>10546</v>
      </c>
      <c r="B3701" s="131" t="str">
        <f t="shared" si="57"/>
        <v>08822 - Family &amp; Human Development (West)</v>
      </c>
      <c r="C3701" s="132" t="s">
        <v>5363</v>
      </c>
      <c r="D3701" s="132" t="s">
        <v>5772</v>
      </c>
      <c r="E3701" s="132" t="s">
        <v>5773</v>
      </c>
      <c r="F3701" s="132" t="s">
        <v>149</v>
      </c>
      <c r="G3701" s="133">
        <v>5679</v>
      </c>
      <c r="H3701" s="132">
        <v>1950</v>
      </c>
      <c r="I3701" s="134">
        <v>40725</v>
      </c>
      <c r="J3701" s="135"/>
    </row>
    <row r="3702" spans="1:10" ht="16.5" customHeight="1" x14ac:dyDescent="0.25">
      <c r="A3702" s="130" t="s">
        <v>10547</v>
      </c>
      <c r="B3702" s="131" t="str">
        <f t="shared" si="57"/>
        <v>08824 - American West Heritage Center Storage</v>
      </c>
      <c r="C3702" s="132" t="s">
        <v>5363</v>
      </c>
      <c r="D3702" s="132" t="s">
        <v>5774</v>
      </c>
      <c r="E3702" s="132" t="s">
        <v>5767</v>
      </c>
      <c r="F3702" s="132" t="s">
        <v>3228</v>
      </c>
      <c r="G3702" s="133">
        <v>4536</v>
      </c>
      <c r="H3702" s="132">
        <v>1998</v>
      </c>
      <c r="I3702" s="134">
        <v>40725</v>
      </c>
      <c r="J3702" s="135"/>
    </row>
    <row r="3703" spans="1:10" ht="16.5" customHeight="1" x14ac:dyDescent="0.25">
      <c r="A3703" s="130" t="s">
        <v>10548</v>
      </c>
      <c r="B3703" s="131" t="str">
        <f t="shared" si="57"/>
        <v>08825 - American West Heritage Center General Store</v>
      </c>
      <c r="C3703" s="132" t="s">
        <v>5363</v>
      </c>
      <c r="D3703" s="132" t="s">
        <v>5775</v>
      </c>
      <c r="E3703" s="132" t="s">
        <v>5776</v>
      </c>
      <c r="F3703" s="132" t="s">
        <v>3228</v>
      </c>
      <c r="G3703" s="133">
        <v>989</v>
      </c>
      <c r="H3703" s="132">
        <v>1999</v>
      </c>
      <c r="I3703" s="134">
        <v>40725</v>
      </c>
      <c r="J3703" s="135"/>
    </row>
    <row r="3704" spans="1:10" ht="16.5" customHeight="1" x14ac:dyDescent="0.25">
      <c r="A3704" s="130" t="s">
        <v>10549</v>
      </c>
      <c r="B3704" s="131" t="str">
        <f t="shared" si="57"/>
        <v>08855 - College Center</v>
      </c>
      <c r="C3704" s="132" t="s">
        <v>5363</v>
      </c>
      <c r="D3704" s="132" t="s">
        <v>5777</v>
      </c>
      <c r="E3704" s="132" t="s">
        <v>5778</v>
      </c>
      <c r="F3704" s="132" t="s">
        <v>374</v>
      </c>
      <c r="G3704" s="133">
        <v>49862</v>
      </c>
      <c r="H3704" s="132">
        <v>1998</v>
      </c>
      <c r="I3704" s="134">
        <v>40725</v>
      </c>
      <c r="J3704" s="135"/>
    </row>
    <row r="3705" spans="1:10" ht="16.5" customHeight="1" x14ac:dyDescent="0.25">
      <c r="A3705" s="130" t="s">
        <v>10550</v>
      </c>
      <c r="B3705" s="131" t="str">
        <f t="shared" si="57"/>
        <v>09012 - Logan Airport - Hanger B-11</v>
      </c>
      <c r="C3705" s="132" t="s">
        <v>5363</v>
      </c>
      <c r="D3705" s="132" t="s">
        <v>5779</v>
      </c>
      <c r="E3705" s="132" t="s">
        <v>5780</v>
      </c>
      <c r="F3705" s="132" t="s">
        <v>149</v>
      </c>
      <c r="G3705" s="133">
        <v>1805</v>
      </c>
      <c r="H3705" s="132">
        <v>1996</v>
      </c>
      <c r="I3705" s="134">
        <v>40725</v>
      </c>
      <c r="J3705" s="135"/>
    </row>
    <row r="3706" spans="1:10" ht="16.5" customHeight="1" x14ac:dyDescent="0.25">
      <c r="A3706" s="130" t="s">
        <v>10551</v>
      </c>
      <c r="B3706" s="131" t="str">
        <f t="shared" si="57"/>
        <v>09013 - Turkey Research Farm-Sustainable Agriculture Center-Equipment Storage Shed 2</v>
      </c>
      <c r="C3706" s="132" t="s">
        <v>5363</v>
      </c>
      <c r="D3706" s="132" t="s">
        <v>5781</v>
      </c>
      <c r="E3706" s="132" t="s">
        <v>5592</v>
      </c>
      <c r="F3706" s="132" t="s">
        <v>2508</v>
      </c>
      <c r="G3706" s="133">
        <v>2016</v>
      </c>
      <c r="H3706" s="132">
        <v>1973</v>
      </c>
      <c r="I3706" s="134">
        <v>40725</v>
      </c>
      <c r="J3706" s="135"/>
    </row>
    <row r="3707" spans="1:10" ht="16.5" customHeight="1" x14ac:dyDescent="0.25">
      <c r="A3707" s="130" t="s">
        <v>10552</v>
      </c>
      <c r="B3707" s="131" t="str">
        <f t="shared" si="57"/>
        <v>09014 - Blue Creek Restroom</v>
      </c>
      <c r="C3707" s="132" t="s">
        <v>5363</v>
      </c>
      <c r="D3707" s="132" t="s">
        <v>5782</v>
      </c>
      <c r="E3707" s="132" t="s">
        <v>5604</v>
      </c>
      <c r="F3707" s="132" t="s">
        <v>2473</v>
      </c>
      <c r="G3707" s="133">
        <v>170</v>
      </c>
      <c r="H3707" s="132">
        <v>1999</v>
      </c>
      <c r="I3707" s="134">
        <v>40725</v>
      </c>
      <c r="J3707" s="135"/>
    </row>
    <row r="3708" spans="1:10" ht="16.5" customHeight="1" x14ac:dyDescent="0.25">
      <c r="A3708" s="130" t="s">
        <v>10553</v>
      </c>
      <c r="B3708" s="131" t="str">
        <f t="shared" si="57"/>
        <v>09020 - Arts &amp; Conference Center</v>
      </c>
      <c r="C3708" s="132" t="s">
        <v>5363</v>
      </c>
      <c r="D3708" s="132" t="s">
        <v>5783</v>
      </c>
      <c r="E3708" s="132" t="s">
        <v>5652</v>
      </c>
      <c r="F3708" s="132" t="s">
        <v>514</v>
      </c>
      <c r="G3708" s="133">
        <v>10225</v>
      </c>
      <c r="H3708" s="132">
        <v>2000</v>
      </c>
      <c r="I3708" s="134">
        <v>40725</v>
      </c>
      <c r="J3708" s="135"/>
    </row>
    <row r="3709" spans="1:10" ht="16.5" customHeight="1" x14ac:dyDescent="0.25">
      <c r="A3709" s="130" t="s">
        <v>10554</v>
      </c>
      <c r="B3709" s="131" t="str">
        <f t="shared" si="57"/>
        <v>09021 - Facilities Maintenance</v>
      </c>
      <c r="C3709" s="132" t="s">
        <v>5363</v>
      </c>
      <c r="D3709" s="132" t="s">
        <v>5632</v>
      </c>
      <c r="E3709" s="132" t="s">
        <v>5784</v>
      </c>
      <c r="F3709" s="132" t="s">
        <v>374</v>
      </c>
      <c r="G3709" s="133">
        <v>4793</v>
      </c>
      <c r="H3709" s="132">
        <v>2000</v>
      </c>
      <c r="I3709" s="134">
        <v>40725</v>
      </c>
      <c r="J3709" s="135"/>
    </row>
    <row r="3710" spans="1:10" ht="16.5" customHeight="1" x14ac:dyDescent="0.25">
      <c r="A3710" s="130" t="s">
        <v>10555</v>
      </c>
      <c r="B3710" s="131" t="str">
        <f t="shared" si="57"/>
        <v>09078 - American West Heritage Center Oxen Barn</v>
      </c>
      <c r="C3710" s="132" t="s">
        <v>5363</v>
      </c>
      <c r="D3710" s="132" t="s">
        <v>5785</v>
      </c>
      <c r="E3710" s="132" t="s">
        <v>5767</v>
      </c>
      <c r="F3710" s="132" t="s">
        <v>3228</v>
      </c>
      <c r="G3710" s="133">
        <v>2562</v>
      </c>
      <c r="H3710" s="132">
        <v>2000</v>
      </c>
      <c r="I3710" s="134">
        <v>40725</v>
      </c>
      <c r="J3710" s="135"/>
    </row>
    <row r="3711" spans="1:10" ht="16.5" customHeight="1" x14ac:dyDescent="0.25">
      <c r="A3711" s="130" t="s">
        <v>10556</v>
      </c>
      <c r="B3711" s="131" t="str">
        <f t="shared" si="57"/>
        <v>09079 - American West Heritage Center Welcome Center</v>
      </c>
      <c r="C3711" s="132" t="s">
        <v>5363</v>
      </c>
      <c r="D3711" s="132" t="s">
        <v>5786</v>
      </c>
      <c r="E3711" s="132" t="s">
        <v>5765</v>
      </c>
      <c r="F3711" s="132" t="s">
        <v>3228</v>
      </c>
      <c r="G3711" s="133">
        <v>7318</v>
      </c>
      <c r="H3711" s="132">
        <v>2000</v>
      </c>
      <c r="I3711" s="134">
        <v>40725</v>
      </c>
      <c r="J3711" s="135"/>
    </row>
    <row r="3712" spans="1:10" ht="16.5" customHeight="1" x14ac:dyDescent="0.25">
      <c r="A3712" s="130" t="s">
        <v>10557</v>
      </c>
      <c r="B3712" s="131" t="str">
        <f t="shared" si="57"/>
        <v>09080 - American West Heritage Center Log Cabin</v>
      </c>
      <c r="C3712" s="132" t="s">
        <v>5363</v>
      </c>
      <c r="D3712" s="132" t="s">
        <v>5787</v>
      </c>
      <c r="E3712" s="132" t="s">
        <v>5767</v>
      </c>
      <c r="F3712" s="132" t="s">
        <v>3228</v>
      </c>
      <c r="G3712" s="133">
        <v>156</v>
      </c>
      <c r="H3712" s="132">
        <v>2000</v>
      </c>
      <c r="I3712" s="134">
        <v>40725</v>
      </c>
      <c r="J3712" s="135"/>
    </row>
    <row r="3713" spans="1:10" ht="16.5" customHeight="1" x14ac:dyDescent="0.25">
      <c r="A3713" s="130" t="s">
        <v>10558</v>
      </c>
      <c r="B3713" s="131" t="str">
        <f t="shared" si="57"/>
        <v>09081 - American West Heritage Center Dugout</v>
      </c>
      <c r="C3713" s="132" t="s">
        <v>5363</v>
      </c>
      <c r="D3713" s="132" t="s">
        <v>5788</v>
      </c>
      <c r="E3713" s="132" t="s">
        <v>5767</v>
      </c>
      <c r="F3713" s="132" t="s">
        <v>3228</v>
      </c>
      <c r="G3713" s="133">
        <v>280</v>
      </c>
      <c r="H3713" s="132">
        <v>2000</v>
      </c>
      <c r="I3713" s="134">
        <v>40725</v>
      </c>
      <c r="J3713" s="135"/>
    </row>
    <row r="3714" spans="1:10" ht="16.5" customHeight="1" x14ac:dyDescent="0.25">
      <c r="A3714" s="130" t="s">
        <v>10559</v>
      </c>
      <c r="B3714" s="131" t="str">
        <f t="shared" si="57"/>
        <v>09154 - Facilities Maintenance #2</v>
      </c>
      <c r="C3714" s="132" t="s">
        <v>5363</v>
      </c>
      <c r="D3714" s="132" t="s">
        <v>5789</v>
      </c>
      <c r="E3714" s="132" t="s">
        <v>5784</v>
      </c>
      <c r="F3714" s="132" t="s">
        <v>374</v>
      </c>
      <c r="G3714" s="133">
        <v>4000</v>
      </c>
      <c r="H3714" s="132">
        <v>2001</v>
      </c>
      <c r="I3714" s="134">
        <v>40725</v>
      </c>
      <c r="J3714" s="135"/>
    </row>
    <row r="3715" spans="1:10" ht="16.5" customHeight="1" x14ac:dyDescent="0.25">
      <c r="A3715" s="130" t="s">
        <v>10560</v>
      </c>
      <c r="B3715" s="131" t="str">
        <f t="shared" si="57"/>
        <v>09248 - Eccles Science Learning Center</v>
      </c>
      <c r="C3715" s="132" t="s">
        <v>5363</v>
      </c>
      <c r="D3715" s="132" t="s">
        <v>5790</v>
      </c>
      <c r="E3715" s="132" t="s">
        <v>5367</v>
      </c>
      <c r="F3715" s="132" t="s">
        <v>149</v>
      </c>
      <c r="G3715" s="133">
        <v>39431</v>
      </c>
      <c r="H3715" s="132">
        <v>2001</v>
      </c>
      <c r="I3715" s="134">
        <v>40725</v>
      </c>
      <c r="J3715" s="135"/>
    </row>
    <row r="3716" spans="1:10" ht="16.5" customHeight="1" x14ac:dyDescent="0.25">
      <c r="A3716" s="130" t="s">
        <v>10561</v>
      </c>
      <c r="B3716" s="131" t="str">
        <f t="shared" ref="B3716:B3779" si="58">_xlfn.CONCAT(A3716," - ",D3716)</f>
        <v>09250 - Kaysville Horticulture Farm- Equipment Shed</v>
      </c>
      <c r="C3716" s="132" t="s">
        <v>5363</v>
      </c>
      <c r="D3716" s="132" t="s">
        <v>5791</v>
      </c>
      <c r="E3716" s="132" t="s">
        <v>5792</v>
      </c>
      <c r="F3716" s="132" t="s">
        <v>319</v>
      </c>
      <c r="G3716" s="133">
        <v>134</v>
      </c>
      <c r="H3716" s="132">
        <v>1937</v>
      </c>
      <c r="I3716" s="134">
        <v>40725</v>
      </c>
      <c r="J3716" s="135"/>
    </row>
    <row r="3717" spans="1:10" ht="16.5" customHeight="1" x14ac:dyDescent="0.25">
      <c r="A3717" s="130" t="s">
        <v>10562</v>
      </c>
      <c r="B3717" s="131" t="str">
        <f t="shared" si="58"/>
        <v>09251 - Kaysville Horticulture Farm- Tool Shed</v>
      </c>
      <c r="C3717" s="132" t="s">
        <v>5363</v>
      </c>
      <c r="D3717" s="132" t="s">
        <v>5793</v>
      </c>
      <c r="E3717" s="132" t="s">
        <v>5599</v>
      </c>
      <c r="F3717" s="132" t="s">
        <v>319</v>
      </c>
      <c r="G3717" s="133">
        <v>160</v>
      </c>
      <c r="H3717" s="132">
        <v>1937</v>
      </c>
      <c r="I3717" s="134">
        <v>40725</v>
      </c>
      <c r="J3717" s="135"/>
    </row>
    <row r="3718" spans="1:10" ht="16.5" customHeight="1" x14ac:dyDescent="0.25">
      <c r="A3718" s="130" t="s">
        <v>10563</v>
      </c>
      <c r="B3718" s="131" t="str">
        <f t="shared" si="58"/>
        <v>09254 - Utah Botanical Center Greenhouse</v>
      </c>
      <c r="C3718" s="132" t="s">
        <v>5363</v>
      </c>
      <c r="D3718" s="132" t="s">
        <v>5794</v>
      </c>
      <c r="E3718" s="132" t="s">
        <v>5795</v>
      </c>
      <c r="F3718" s="132" t="s">
        <v>319</v>
      </c>
      <c r="G3718" s="133">
        <v>8422</v>
      </c>
      <c r="H3718" s="132">
        <v>2001</v>
      </c>
      <c r="I3718" s="134">
        <v>40725</v>
      </c>
      <c r="J3718" s="135"/>
    </row>
    <row r="3719" spans="1:10" ht="16.5" customHeight="1" x14ac:dyDescent="0.25">
      <c r="A3719" s="130" t="s">
        <v>10564</v>
      </c>
      <c r="B3719" s="131" t="str">
        <f t="shared" si="58"/>
        <v>09255 - Utah Botanical Center Barn</v>
      </c>
      <c r="C3719" s="132" t="s">
        <v>5363</v>
      </c>
      <c r="D3719" s="132" t="s">
        <v>5796</v>
      </c>
      <c r="E3719" s="132" t="s">
        <v>5795</v>
      </c>
      <c r="F3719" s="132" t="s">
        <v>319</v>
      </c>
      <c r="G3719" s="133">
        <v>8757</v>
      </c>
      <c r="H3719" s="132">
        <v>2001</v>
      </c>
      <c r="I3719" s="134">
        <v>40725</v>
      </c>
      <c r="J3719" s="135"/>
    </row>
    <row r="3720" spans="1:10" ht="16.5" customHeight="1" x14ac:dyDescent="0.25">
      <c r="A3720" s="130" t="s">
        <v>10565</v>
      </c>
      <c r="B3720" s="131" t="str">
        <f t="shared" si="58"/>
        <v>09256 - Uintah Basin Branch Campus- Roosevelt Education Center</v>
      </c>
      <c r="C3720" s="132" t="s">
        <v>5363</v>
      </c>
      <c r="D3720" s="132" t="s">
        <v>5797</v>
      </c>
      <c r="E3720" s="132" t="s">
        <v>5798</v>
      </c>
      <c r="F3720" s="132" t="s">
        <v>955</v>
      </c>
      <c r="G3720" s="133">
        <v>33674</v>
      </c>
      <c r="H3720" s="132">
        <v>2000</v>
      </c>
      <c r="I3720" s="134">
        <v>40725</v>
      </c>
      <c r="J3720" s="135"/>
    </row>
    <row r="3721" spans="1:10" ht="16.5" customHeight="1" x14ac:dyDescent="0.25">
      <c r="A3721" s="130" t="s">
        <v>10566</v>
      </c>
      <c r="B3721" s="131" t="str">
        <f t="shared" si="58"/>
        <v>09257 - Utah House</v>
      </c>
      <c r="C3721" s="132" t="s">
        <v>5363</v>
      </c>
      <c r="D3721" s="132" t="s">
        <v>5799</v>
      </c>
      <c r="E3721" s="132" t="s">
        <v>5795</v>
      </c>
      <c r="F3721" s="132" t="s">
        <v>319</v>
      </c>
      <c r="G3721" s="133">
        <v>3567</v>
      </c>
      <c r="H3721" s="132">
        <v>2002</v>
      </c>
      <c r="I3721" s="134">
        <v>40725</v>
      </c>
      <c r="J3721" s="135"/>
    </row>
    <row r="3722" spans="1:10" ht="16.5" customHeight="1" x14ac:dyDescent="0.25">
      <c r="A3722" s="130" t="s">
        <v>10567</v>
      </c>
      <c r="B3722" s="131" t="str">
        <f t="shared" si="58"/>
        <v>09379 - Central Energy Plant</v>
      </c>
      <c r="C3722" s="132" t="s">
        <v>5363</v>
      </c>
      <c r="D3722" s="132" t="s">
        <v>5800</v>
      </c>
      <c r="E3722" s="132" t="s">
        <v>5801</v>
      </c>
      <c r="F3722" s="132" t="s">
        <v>149</v>
      </c>
      <c r="G3722" s="133">
        <v>37263</v>
      </c>
      <c r="H3722" s="132">
        <v>2002</v>
      </c>
      <c r="I3722" s="134">
        <v>40725</v>
      </c>
      <c r="J3722" s="135"/>
    </row>
    <row r="3723" spans="1:10" ht="16.5" customHeight="1" x14ac:dyDescent="0.25">
      <c r="A3723" s="130" t="s">
        <v>10568</v>
      </c>
      <c r="B3723" s="131" t="str">
        <f t="shared" si="58"/>
        <v>09380 - Livestock Teaching &amp; Judging Pavilion</v>
      </c>
      <c r="C3723" s="132" t="s">
        <v>5363</v>
      </c>
      <c r="D3723" s="132" t="s">
        <v>5802</v>
      </c>
      <c r="E3723" s="132" t="s">
        <v>5803</v>
      </c>
      <c r="F3723" s="132" t="s">
        <v>3228</v>
      </c>
      <c r="G3723" s="133">
        <v>14500</v>
      </c>
      <c r="H3723" s="132">
        <v>2002</v>
      </c>
      <c r="I3723" s="134">
        <v>40725</v>
      </c>
      <c r="J3723" s="135"/>
    </row>
    <row r="3724" spans="1:10" ht="16.5" customHeight="1" x14ac:dyDescent="0.25">
      <c r="A3724" s="130" t="s">
        <v>10569</v>
      </c>
      <c r="B3724" s="131" t="str">
        <f t="shared" si="58"/>
        <v>09518 - First Dam Power Plant</v>
      </c>
      <c r="C3724" s="132" t="s">
        <v>5363</v>
      </c>
      <c r="D3724" s="132" t="s">
        <v>5804</v>
      </c>
      <c r="E3724" s="132" t="s">
        <v>5805</v>
      </c>
      <c r="F3724" s="132" t="s">
        <v>149</v>
      </c>
      <c r="G3724" s="133">
        <v>1704</v>
      </c>
      <c r="H3724" s="132">
        <v>2002</v>
      </c>
      <c r="I3724" s="134">
        <v>40725</v>
      </c>
      <c r="J3724" s="135"/>
    </row>
    <row r="3725" spans="1:10" ht="16.5" customHeight="1" x14ac:dyDescent="0.25">
      <c r="A3725" s="130" t="s">
        <v>10570</v>
      </c>
      <c r="B3725" s="131" t="str">
        <f t="shared" si="58"/>
        <v>09519 - First Dam Shed</v>
      </c>
      <c r="C3725" s="132" t="s">
        <v>5363</v>
      </c>
      <c r="D3725" s="132" t="s">
        <v>5806</v>
      </c>
      <c r="E3725" s="132" t="s">
        <v>5805</v>
      </c>
      <c r="F3725" s="132" t="s">
        <v>149</v>
      </c>
      <c r="G3725" s="133">
        <v>1050</v>
      </c>
      <c r="H3725" s="132">
        <v>2002</v>
      </c>
      <c r="I3725" s="134">
        <v>40725</v>
      </c>
      <c r="J3725" s="135"/>
    </row>
    <row r="3726" spans="1:10" ht="16.5" customHeight="1" x14ac:dyDescent="0.25">
      <c r="A3726" s="130" t="s">
        <v>10571</v>
      </c>
      <c r="B3726" s="131" t="str">
        <f t="shared" si="58"/>
        <v>09520 - Caine Dairy Hay Barn</v>
      </c>
      <c r="C3726" s="132" t="s">
        <v>5363</v>
      </c>
      <c r="D3726" s="132" t="s">
        <v>5807</v>
      </c>
      <c r="E3726" s="132" t="s">
        <v>5684</v>
      </c>
      <c r="F3726" s="132" t="s">
        <v>3228</v>
      </c>
      <c r="G3726" s="133">
        <v>9719</v>
      </c>
      <c r="H3726" s="132">
        <v>2002</v>
      </c>
      <c r="I3726" s="134">
        <v>40725</v>
      </c>
      <c r="J3726" s="135"/>
    </row>
    <row r="3727" spans="1:10" ht="16.5" customHeight="1" x14ac:dyDescent="0.25">
      <c r="A3727" s="130" t="s">
        <v>10572</v>
      </c>
      <c r="B3727" s="131" t="str">
        <f t="shared" si="58"/>
        <v>09521 - Soccer Field Restroom</v>
      </c>
      <c r="C3727" s="132" t="s">
        <v>5363</v>
      </c>
      <c r="D3727" s="132" t="s">
        <v>5808</v>
      </c>
      <c r="E3727" s="132" t="s">
        <v>5809</v>
      </c>
      <c r="F3727" s="132" t="s">
        <v>149</v>
      </c>
      <c r="G3727" s="133">
        <v>906</v>
      </c>
      <c r="H3727" s="132">
        <v>2003</v>
      </c>
      <c r="I3727" s="134">
        <v>40725</v>
      </c>
      <c r="J3727" s="135"/>
    </row>
    <row r="3728" spans="1:10" ht="16.5" customHeight="1" x14ac:dyDescent="0.25">
      <c r="A3728" s="130" t="s">
        <v>10573</v>
      </c>
      <c r="B3728" s="131" t="str">
        <f t="shared" si="58"/>
        <v>09522 - Innovation Campus Pumphouse</v>
      </c>
      <c r="C3728" s="132" t="s">
        <v>5363</v>
      </c>
      <c r="D3728" s="132" t="s">
        <v>5810</v>
      </c>
      <c r="E3728" s="132" t="s">
        <v>5811</v>
      </c>
      <c r="F3728" s="132" t="s">
        <v>5812</v>
      </c>
      <c r="G3728" s="133">
        <v>297</v>
      </c>
      <c r="H3728" s="132">
        <v>2002</v>
      </c>
      <c r="I3728" s="134">
        <v>40725</v>
      </c>
      <c r="J3728" s="135"/>
    </row>
    <row r="3729" spans="1:10" ht="16.5" customHeight="1" x14ac:dyDescent="0.25">
      <c r="A3729" s="130" t="s">
        <v>10574</v>
      </c>
      <c r="B3729" s="131" t="str">
        <f t="shared" si="58"/>
        <v>09523 - Utah Botanical Center Trailhead Pavilion</v>
      </c>
      <c r="C3729" s="132" t="s">
        <v>5363</v>
      </c>
      <c r="D3729" s="132" t="s">
        <v>5813</v>
      </c>
      <c r="E3729" s="132" t="s">
        <v>5814</v>
      </c>
      <c r="F3729" s="132" t="s">
        <v>319</v>
      </c>
      <c r="G3729" s="133">
        <v>3821</v>
      </c>
      <c r="H3729" s="132">
        <v>2003</v>
      </c>
      <c r="I3729" s="134">
        <v>40725</v>
      </c>
      <c r="J3729" s="135"/>
    </row>
    <row r="3730" spans="1:10" ht="16.5" customHeight="1" x14ac:dyDescent="0.25">
      <c r="A3730" s="130" t="s">
        <v>10575</v>
      </c>
      <c r="B3730" s="131" t="str">
        <f t="shared" si="58"/>
        <v>09525 - Engineering Building (New)</v>
      </c>
      <c r="C3730" s="132" t="s">
        <v>5363</v>
      </c>
      <c r="D3730" s="132" t="s">
        <v>5815</v>
      </c>
      <c r="E3730" s="132" t="s">
        <v>5816</v>
      </c>
      <c r="F3730" s="132" t="s">
        <v>149</v>
      </c>
      <c r="G3730" s="133">
        <v>106483</v>
      </c>
      <c r="H3730" s="132">
        <v>2003</v>
      </c>
      <c r="I3730" s="134">
        <v>40725</v>
      </c>
      <c r="J3730" s="135"/>
    </row>
    <row r="3731" spans="1:10" ht="16.5" customHeight="1" x14ac:dyDescent="0.25">
      <c r="A3731" s="130" t="s">
        <v>10576</v>
      </c>
      <c r="B3731" s="131" t="str">
        <f t="shared" si="58"/>
        <v>09642 - Reeves Building</v>
      </c>
      <c r="C3731" s="132" t="s">
        <v>5363</v>
      </c>
      <c r="D3731" s="132" t="s">
        <v>5817</v>
      </c>
      <c r="E3731" s="132" t="s">
        <v>5818</v>
      </c>
      <c r="F3731" s="132" t="s">
        <v>374</v>
      </c>
      <c r="G3731" s="133">
        <v>67752</v>
      </c>
      <c r="H3731" s="132">
        <v>2003</v>
      </c>
      <c r="I3731" s="134">
        <v>40725</v>
      </c>
      <c r="J3731" s="135"/>
    </row>
    <row r="3732" spans="1:10" ht="16.5" customHeight="1" x14ac:dyDescent="0.25">
      <c r="A3732" s="130" t="s">
        <v>10577</v>
      </c>
      <c r="B3732" s="131" t="str">
        <f t="shared" si="58"/>
        <v>10064 - Animal Husbandry Swine Facility</v>
      </c>
      <c r="C3732" s="132" t="s">
        <v>5363</v>
      </c>
      <c r="D3732" s="132" t="s">
        <v>5819</v>
      </c>
      <c r="E3732" s="132" t="s">
        <v>5820</v>
      </c>
      <c r="F3732" s="132" t="s">
        <v>149</v>
      </c>
      <c r="G3732" s="133">
        <v>5471</v>
      </c>
      <c r="H3732" s="132">
        <v>2005</v>
      </c>
      <c r="I3732" s="134">
        <v>40725</v>
      </c>
      <c r="J3732" s="135"/>
    </row>
    <row r="3733" spans="1:10" ht="16.5" customHeight="1" x14ac:dyDescent="0.25">
      <c r="A3733" s="130" t="s">
        <v>10578</v>
      </c>
      <c r="B3733" s="131" t="str">
        <f t="shared" si="58"/>
        <v>10065 - Evans Greenhouse</v>
      </c>
      <c r="C3733" s="132" t="s">
        <v>5363</v>
      </c>
      <c r="D3733" s="132" t="s">
        <v>5821</v>
      </c>
      <c r="E3733" s="132" t="s">
        <v>5822</v>
      </c>
      <c r="F3733" s="132" t="s">
        <v>5561</v>
      </c>
      <c r="G3733" s="133">
        <v>8833</v>
      </c>
      <c r="H3733" s="132">
        <v>2005</v>
      </c>
      <c r="I3733" s="134">
        <v>40725</v>
      </c>
      <c r="J3733" s="135"/>
    </row>
    <row r="3734" spans="1:10" ht="16.5" customHeight="1" x14ac:dyDescent="0.25">
      <c r="A3734" s="130" t="s">
        <v>10579</v>
      </c>
      <c r="B3734" s="131" t="str">
        <f t="shared" si="58"/>
        <v>10067 - Bear Lake- Fisheries Storage Building</v>
      </c>
      <c r="C3734" s="132" t="s">
        <v>5363</v>
      </c>
      <c r="D3734" s="132" t="s">
        <v>5823</v>
      </c>
      <c r="E3734" s="132" t="s">
        <v>5568</v>
      </c>
      <c r="F3734" s="132" t="s">
        <v>1048</v>
      </c>
      <c r="G3734" s="133">
        <v>1296</v>
      </c>
      <c r="H3734" s="132">
        <v>2005</v>
      </c>
      <c r="I3734" s="134">
        <v>40725</v>
      </c>
      <c r="J3734" s="135"/>
    </row>
    <row r="3735" spans="1:10" ht="16.5" customHeight="1" x14ac:dyDescent="0.25">
      <c r="A3735" s="130" t="s">
        <v>10580</v>
      </c>
      <c r="B3735" s="131" t="str">
        <f t="shared" si="58"/>
        <v>10480 - Maverik Stadium Concession Stand</v>
      </c>
      <c r="C3735" s="132" t="s">
        <v>5363</v>
      </c>
      <c r="D3735" s="132" t="s">
        <v>5824</v>
      </c>
      <c r="E3735" s="132" t="s">
        <v>5825</v>
      </c>
      <c r="F3735" s="132" t="s">
        <v>149</v>
      </c>
      <c r="G3735" s="133">
        <v>1296</v>
      </c>
      <c r="H3735" s="132">
        <v>2005</v>
      </c>
      <c r="I3735" s="134">
        <v>40725</v>
      </c>
      <c r="J3735" s="135"/>
    </row>
    <row r="3736" spans="1:10" ht="16.5" customHeight="1" x14ac:dyDescent="0.25">
      <c r="A3736" s="130" t="s">
        <v>10581</v>
      </c>
      <c r="B3736" s="131" t="str">
        <f t="shared" si="58"/>
        <v>10481 - Stadium Ticket Booth 4</v>
      </c>
      <c r="C3736" s="132" t="s">
        <v>5363</v>
      </c>
      <c r="D3736" s="132" t="s">
        <v>5826</v>
      </c>
      <c r="E3736" s="132" t="s">
        <v>5827</v>
      </c>
      <c r="F3736" s="132" t="s">
        <v>149</v>
      </c>
      <c r="G3736" s="133">
        <v>551</v>
      </c>
      <c r="H3736" s="132">
        <v>2005</v>
      </c>
      <c r="I3736" s="134">
        <v>40725</v>
      </c>
      <c r="J3736" s="135"/>
    </row>
    <row r="3737" spans="1:10" ht="16.5" customHeight="1" x14ac:dyDescent="0.25">
      <c r="A3737" s="130" t="s">
        <v>10582</v>
      </c>
      <c r="B3737" s="131" t="str">
        <f t="shared" si="58"/>
        <v>10624 - Johnson Field Storage Shed</v>
      </c>
      <c r="C3737" s="132" t="s">
        <v>5363</v>
      </c>
      <c r="D3737" s="132" t="s">
        <v>5828</v>
      </c>
      <c r="E3737" s="132" t="s">
        <v>5829</v>
      </c>
      <c r="F3737" s="132" t="s">
        <v>149</v>
      </c>
      <c r="G3737" s="133">
        <v>158</v>
      </c>
      <c r="H3737" s="132">
        <v>2004</v>
      </c>
      <c r="I3737" s="134">
        <v>40725</v>
      </c>
      <c r="J3737" s="135"/>
    </row>
    <row r="3738" spans="1:10" ht="16.5" customHeight="1" x14ac:dyDescent="0.25">
      <c r="A3738" s="130" t="s">
        <v>10583</v>
      </c>
      <c r="B3738" s="131" t="str">
        <f t="shared" si="58"/>
        <v>10626 - Utah Science Technology and Research Bio Innovations Building</v>
      </c>
      <c r="C3738" s="132" t="s">
        <v>5363</v>
      </c>
      <c r="D3738" s="132" t="s">
        <v>5830</v>
      </c>
      <c r="E3738" s="132" t="s">
        <v>5831</v>
      </c>
      <c r="F3738" s="132" t="s">
        <v>149</v>
      </c>
      <c r="G3738" s="133">
        <v>33432</v>
      </c>
      <c r="H3738" s="132">
        <v>2006</v>
      </c>
      <c r="I3738" s="134">
        <v>40725</v>
      </c>
      <c r="J3738" s="135"/>
    </row>
    <row r="3739" spans="1:10" ht="16.5" customHeight="1" x14ac:dyDescent="0.25">
      <c r="A3739" s="130" t="s">
        <v>10584</v>
      </c>
      <c r="B3739" s="131" t="str">
        <f t="shared" si="58"/>
        <v>11986 - Airport Hangar FL-13</v>
      </c>
      <c r="C3739" s="132" t="s">
        <v>5363</v>
      </c>
      <c r="D3739" s="132" t="s">
        <v>5832</v>
      </c>
      <c r="E3739" s="132" t="s">
        <v>5833</v>
      </c>
      <c r="F3739" s="132" t="s">
        <v>149</v>
      </c>
      <c r="G3739" s="133">
        <v>6720</v>
      </c>
      <c r="H3739" s="132">
        <v>2007</v>
      </c>
      <c r="I3739" s="134">
        <v>40725</v>
      </c>
      <c r="J3739" s="135"/>
    </row>
    <row r="3740" spans="1:10" ht="16.5" customHeight="1" x14ac:dyDescent="0.25">
      <c r="A3740" s="130" t="s">
        <v>10585</v>
      </c>
      <c r="B3740" s="131" t="str">
        <f t="shared" si="58"/>
        <v>11987 - Tooele Regional Campus New Building</v>
      </c>
      <c r="C3740" s="132" t="s">
        <v>5363</v>
      </c>
      <c r="D3740" s="132" t="s">
        <v>5834</v>
      </c>
      <c r="E3740" s="132" t="s">
        <v>5835</v>
      </c>
      <c r="F3740" s="132" t="s">
        <v>303</v>
      </c>
      <c r="G3740" s="133">
        <v>35494</v>
      </c>
      <c r="H3740" s="132">
        <v>1994</v>
      </c>
      <c r="I3740" s="134">
        <v>40725</v>
      </c>
      <c r="J3740" s="135"/>
    </row>
    <row r="3741" spans="1:10" ht="16.5" customHeight="1" x14ac:dyDescent="0.25">
      <c r="A3741" s="130" t="s">
        <v>10586</v>
      </c>
      <c r="B3741" s="131" t="str">
        <f t="shared" si="58"/>
        <v>11988 - Aggie Parking Terrace</v>
      </c>
      <c r="C3741" s="132" t="s">
        <v>5363</v>
      </c>
      <c r="D3741" s="132" t="s">
        <v>5836</v>
      </c>
      <c r="E3741" s="132" t="s">
        <v>5837</v>
      </c>
      <c r="F3741" s="132" t="s">
        <v>149</v>
      </c>
      <c r="G3741" s="133">
        <v>205777</v>
      </c>
      <c r="H3741" s="132">
        <v>2006</v>
      </c>
      <c r="I3741" s="134">
        <v>40725</v>
      </c>
      <c r="J3741" s="135"/>
    </row>
    <row r="3742" spans="1:10" ht="16.5" customHeight="1" x14ac:dyDescent="0.25">
      <c r="A3742" s="130" t="s">
        <v>10587</v>
      </c>
      <c r="B3742" s="131" t="str">
        <f t="shared" si="58"/>
        <v>12016 - Dale and Adele Young Teaching Greenhouses</v>
      </c>
      <c r="C3742" s="132" t="s">
        <v>5363</v>
      </c>
      <c r="D3742" s="132" t="s">
        <v>5838</v>
      </c>
      <c r="E3742" s="132" t="s">
        <v>5839</v>
      </c>
      <c r="F3742" s="132" t="s">
        <v>149</v>
      </c>
      <c r="G3742" s="133">
        <v>6720</v>
      </c>
      <c r="H3742" s="132">
        <v>2010</v>
      </c>
      <c r="I3742" s="134">
        <v>40725</v>
      </c>
      <c r="J3742" s="135"/>
    </row>
    <row r="3743" spans="1:10" ht="16.5" customHeight="1" x14ac:dyDescent="0.25">
      <c r="A3743" s="130" t="s">
        <v>10588</v>
      </c>
      <c r="B3743" s="131" t="str">
        <f t="shared" si="58"/>
        <v>12017 - Bee Lab Greenhouse</v>
      </c>
      <c r="C3743" s="132" t="s">
        <v>5363</v>
      </c>
      <c r="D3743" s="132" t="s">
        <v>5840</v>
      </c>
      <c r="E3743" s="132" t="s">
        <v>5841</v>
      </c>
      <c r="F3743" s="132" t="s">
        <v>149</v>
      </c>
      <c r="G3743" s="133">
        <v>1440</v>
      </c>
      <c r="H3743" s="132">
        <v>2010</v>
      </c>
      <c r="I3743" s="134">
        <v>41032</v>
      </c>
      <c r="J3743" s="135"/>
    </row>
    <row r="3744" spans="1:10" ht="16.5" customHeight="1" x14ac:dyDescent="0.25">
      <c r="A3744" s="130" t="s">
        <v>10589</v>
      </c>
      <c r="B3744" s="131" t="str">
        <f t="shared" si="58"/>
        <v>12019 - Aggies Village Private Branch Exchange Telecomm</v>
      </c>
      <c r="C3744" s="132" t="s">
        <v>5363</v>
      </c>
      <c r="D3744" s="132" t="s">
        <v>5842</v>
      </c>
      <c r="E3744" s="132" t="s">
        <v>5432</v>
      </c>
      <c r="F3744" s="132" t="s">
        <v>149</v>
      </c>
      <c r="G3744" s="133">
        <v>322</v>
      </c>
      <c r="H3744" s="132">
        <v>1994</v>
      </c>
      <c r="I3744" s="134">
        <v>40725</v>
      </c>
      <c r="J3744" s="135"/>
    </row>
    <row r="3745" spans="1:10" ht="16.5" customHeight="1" x14ac:dyDescent="0.25">
      <c r="A3745" s="130" t="s">
        <v>10590</v>
      </c>
      <c r="B3745" s="131" t="str">
        <f t="shared" si="58"/>
        <v>12020 - Greenville Farm Garage</v>
      </c>
      <c r="C3745" s="132" t="s">
        <v>5363</v>
      </c>
      <c r="D3745" s="132" t="s">
        <v>5843</v>
      </c>
      <c r="E3745" s="132" t="s">
        <v>5844</v>
      </c>
      <c r="F3745" s="132" t="s">
        <v>149</v>
      </c>
      <c r="G3745" s="133">
        <v>5742</v>
      </c>
      <c r="H3745" s="132">
        <v>2010</v>
      </c>
      <c r="I3745" s="134">
        <v>41032</v>
      </c>
      <c r="J3745" s="135"/>
    </row>
    <row r="3746" spans="1:10" ht="16.5" customHeight="1" x14ac:dyDescent="0.25">
      <c r="A3746" s="130" t="s">
        <v>10591</v>
      </c>
      <c r="B3746" s="131" t="str">
        <f t="shared" si="58"/>
        <v>12022 - Living Learning Community A</v>
      </c>
      <c r="C3746" s="132" t="s">
        <v>5363</v>
      </c>
      <c r="D3746" s="132" t="s">
        <v>5845</v>
      </c>
      <c r="E3746" s="132" t="s">
        <v>5846</v>
      </c>
      <c r="F3746" s="132" t="s">
        <v>149</v>
      </c>
      <c r="G3746" s="133">
        <v>16502</v>
      </c>
      <c r="H3746" s="132">
        <v>2006</v>
      </c>
      <c r="I3746" s="134">
        <v>40725</v>
      </c>
      <c r="J3746" s="135"/>
    </row>
    <row r="3747" spans="1:10" ht="16.5" customHeight="1" x14ac:dyDescent="0.25">
      <c r="A3747" s="130" t="s">
        <v>10592</v>
      </c>
      <c r="B3747" s="131" t="str">
        <f t="shared" si="58"/>
        <v>12023 - Living Learning Community B</v>
      </c>
      <c r="C3747" s="132" t="s">
        <v>5363</v>
      </c>
      <c r="D3747" s="132" t="s">
        <v>5847</v>
      </c>
      <c r="E3747" s="132" t="s">
        <v>5846</v>
      </c>
      <c r="F3747" s="132" t="s">
        <v>149</v>
      </c>
      <c r="G3747" s="133">
        <v>27915</v>
      </c>
      <c r="H3747" s="132">
        <v>2006</v>
      </c>
      <c r="I3747" s="134">
        <v>40725</v>
      </c>
      <c r="J3747" s="135"/>
    </row>
    <row r="3748" spans="1:10" ht="16.5" customHeight="1" x14ac:dyDescent="0.25">
      <c r="A3748" s="130" t="s">
        <v>10593</v>
      </c>
      <c r="B3748" s="131" t="str">
        <f t="shared" si="58"/>
        <v>12024 - Living Learning Community C</v>
      </c>
      <c r="C3748" s="132" t="s">
        <v>5363</v>
      </c>
      <c r="D3748" s="132" t="s">
        <v>5848</v>
      </c>
      <c r="E3748" s="132" t="s">
        <v>5846</v>
      </c>
      <c r="F3748" s="132" t="s">
        <v>149</v>
      </c>
      <c r="G3748" s="133">
        <v>27915</v>
      </c>
      <c r="H3748" s="132">
        <v>2006</v>
      </c>
      <c r="I3748" s="134">
        <v>40725</v>
      </c>
      <c r="J3748" s="135"/>
    </row>
    <row r="3749" spans="1:10" ht="16.5" customHeight="1" x14ac:dyDescent="0.25">
      <c r="A3749" s="130" t="s">
        <v>10594</v>
      </c>
      <c r="B3749" s="131" t="str">
        <f t="shared" si="58"/>
        <v>12025 - Living Learning Community D</v>
      </c>
      <c r="C3749" s="132" t="s">
        <v>5363</v>
      </c>
      <c r="D3749" s="132" t="s">
        <v>5849</v>
      </c>
      <c r="E3749" s="132" t="s">
        <v>5846</v>
      </c>
      <c r="F3749" s="132" t="s">
        <v>149</v>
      </c>
      <c r="G3749" s="133">
        <v>27915</v>
      </c>
      <c r="H3749" s="132">
        <v>2006</v>
      </c>
      <c r="I3749" s="134">
        <v>40725</v>
      </c>
      <c r="J3749" s="135"/>
    </row>
    <row r="3750" spans="1:10" ht="16.5" customHeight="1" x14ac:dyDescent="0.25">
      <c r="A3750" s="130" t="s">
        <v>10595</v>
      </c>
      <c r="B3750" s="131" t="str">
        <f t="shared" si="58"/>
        <v>12026 - Living Learning Community E</v>
      </c>
      <c r="C3750" s="132" t="s">
        <v>5363</v>
      </c>
      <c r="D3750" s="132" t="s">
        <v>5850</v>
      </c>
      <c r="E3750" s="132" t="s">
        <v>5846</v>
      </c>
      <c r="F3750" s="132" t="s">
        <v>149</v>
      </c>
      <c r="G3750" s="133">
        <v>28029</v>
      </c>
      <c r="H3750" s="132">
        <v>2006</v>
      </c>
      <c r="I3750" s="134">
        <v>40725</v>
      </c>
      <c r="J3750" s="135"/>
    </row>
    <row r="3751" spans="1:10" ht="16.5" customHeight="1" x14ac:dyDescent="0.25">
      <c r="A3751" s="130" t="s">
        <v>10596</v>
      </c>
      <c r="B3751" s="131" t="str">
        <f t="shared" si="58"/>
        <v>12027 - Living Learning Community F</v>
      </c>
      <c r="C3751" s="132" t="s">
        <v>5363</v>
      </c>
      <c r="D3751" s="132" t="s">
        <v>5851</v>
      </c>
      <c r="E3751" s="132" t="s">
        <v>5846</v>
      </c>
      <c r="F3751" s="132" t="s">
        <v>149</v>
      </c>
      <c r="G3751" s="133">
        <v>28490</v>
      </c>
      <c r="H3751" s="132">
        <v>2006</v>
      </c>
      <c r="I3751" s="134">
        <v>40725</v>
      </c>
      <c r="J3751" s="135"/>
    </row>
    <row r="3752" spans="1:10" ht="16.5" customHeight="1" x14ac:dyDescent="0.25">
      <c r="A3752" s="130" t="s">
        <v>10597</v>
      </c>
      <c r="B3752" s="131" t="str">
        <f t="shared" si="58"/>
        <v>12028 - Visitor Information Center</v>
      </c>
      <c r="C3752" s="132" t="s">
        <v>5363</v>
      </c>
      <c r="D3752" s="132" t="s">
        <v>5852</v>
      </c>
      <c r="E3752" s="132" t="s">
        <v>5853</v>
      </c>
      <c r="F3752" s="132" t="s">
        <v>149</v>
      </c>
      <c r="G3752" s="133">
        <v>286</v>
      </c>
      <c r="H3752" s="132">
        <v>2010</v>
      </c>
      <c r="I3752" s="134">
        <v>40725</v>
      </c>
      <c r="J3752" s="135"/>
    </row>
    <row r="3753" spans="1:10" ht="16.5" customHeight="1" x14ac:dyDescent="0.25">
      <c r="A3753" s="130" t="s">
        <v>10598</v>
      </c>
      <c r="B3753" s="131" t="str">
        <f t="shared" si="58"/>
        <v>12035 - Cache Junction Granary</v>
      </c>
      <c r="C3753" s="132" t="s">
        <v>5363</v>
      </c>
      <c r="D3753" s="132" t="s">
        <v>5854</v>
      </c>
      <c r="E3753" s="132" t="s">
        <v>5855</v>
      </c>
      <c r="F3753" s="132" t="s">
        <v>5856</v>
      </c>
      <c r="G3753" s="133">
        <v>452</v>
      </c>
      <c r="H3753" s="132">
        <v>2004</v>
      </c>
      <c r="I3753" s="134">
        <v>40725</v>
      </c>
      <c r="J3753" s="135"/>
    </row>
    <row r="3754" spans="1:10" ht="16.5" customHeight="1" x14ac:dyDescent="0.25">
      <c r="A3754" s="130" t="s">
        <v>10599</v>
      </c>
      <c r="B3754" s="131" t="str">
        <f t="shared" si="58"/>
        <v>12036 - Cache Junction Granary</v>
      </c>
      <c r="C3754" s="132" t="s">
        <v>5363</v>
      </c>
      <c r="D3754" s="132" t="s">
        <v>5854</v>
      </c>
      <c r="E3754" s="132" t="s">
        <v>5855</v>
      </c>
      <c r="F3754" s="132" t="s">
        <v>5856</v>
      </c>
      <c r="G3754" s="133">
        <v>452</v>
      </c>
      <c r="H3754" s="132">
        <v>2005</v>
      </c>
      <c r="I3754" s="134">
        <v>40725</v>
      </c>
      <c r="J3754" s="135"/>
    </row>
    <row r="3755" spans="1:10" ht="16.5" customHeight="1" x14ac:dyDescent="0.25">
      <c r="A3755" s="130" t="s">
        <v>10600</v>
      </c>
      <c r="B3755" s="131" t="str">
        <f t="shared" si="58"/>
        <v>12037 - Cache Junction Granary</v>
      </c>
      <c r="C3755" s="132" t="s">
        <v>5363</v>
      </c>
      <c r="D3755" s="132" t="s">
        <v>5854</v>
      </c>
      <c r="E3755" s="132" t="s">
        <v>5855</v>
      </c>
      <c r="F3755" s="132" t="s">
        <v>5856</v>
      </c>
      <c r="G3755" s="133">
        <v>452</v>
      </c>
      <c r="H3755" s="132">
        <v>2010</v>
      </c>
      <c r="I3755" s="134">
        <v>40725</v>
      </c>
      <c r="J3755" s="135"/>
    </row>
    <row r="3756" spans="1:10" ht="16.5" customHeight="1" x14ac:dyDescent="0.25">
      <c r="A3756" s="130" t="s">
        <v>10601</v>
      </c>
      <c r="B3756" s="131" t="str">
        <f t="shared" si="58"/>
        <v>12038 - Cache Junction Storage Shed</v>
      </c>
      <c r="C3756" s="132" t="s">
        <v>5363</v>
      </c>
      <c r="D3756" s="132" t="s">
        <v>5857</v>
      </c>
      <c r="E3756" s="132" t="s">
        <v>5855</v>
      </c>
      <c r="F3756" s="132" t="s">
        <v>5856</v>
      </c>
      <c r="G3756" s="133">
        <v>368</v>
      </c>
      <c r="H3756" s="132">
        <v>2003</v>
      </c>
      <c r="I3756" s="134">
        <v>40725</v>
      </c>
      <c r="J3756" s="135"/>
    </row>
    <row r="3757" spans="1:10" ht="16.5" customHeight="1" x14ac:dyDescent="0.25">
      <c r="A3757" s="130" t="s">
        <v>10602</v>
      </c>
      <c r="B3757" s="131" t="str">
        <f t="shared" si="58"/>
        <v>12040 - South Farm Building</v>
      </c>
      <c r="C3757" s="132" t="s">
        <v>5363</v>
      </c>
      <c r="D3757" s="132" t="s">
        <v>5858</v>
      </c>
      <c r="E3757" s="132" t="s">
        <v>5859</v>
      </c>
      <c r="F3757" s="132" t="s">
        <v>149</v>
      </c>
      <c r="G3757" s="133">
        <v>6720</v>
      </c>
      <c r="H3757" s="132">
        <v>2010</v>
      </c>
      <c r="I3757" s="134">
        <v>40725</v>
      </c>
      <c r="J3757" s="135"/>
    </row>
    <row r="3758" spans="1:10" ht="16.5" customHeight="1" x14ac:dyDescent="0.25">
      <c r="A3758" s="130" t="s">
        <v>10603</v>
      </c>
      <c r="B3758" s="131" t="str">
        <f t="shared" si="58"/>
        <v>12041 - South Farm Sheep Barn Shelter</v>
      </c>
      <c r="C3758" s="132" t="s">
        <v>5363</v>
      </c>
      <c r="D3758" s="132" t="s">
        <v>5860</v>
      </c>
      <c r="E3758" s="132" t="s">
        <v>5859</v>
      </c>
      <c r="F3758" s="132" t="s">
        <v>149</v>
      </c>
      <c r="G3758" s="133">
        <v>21420</v>
      </c>
      <c r="H3758" s="132">
        <v>2010</v>
      </c>
      <c r="I3758" s="134">
        <v>40725</v>
      </c>
      <c r="J3758" s="135"/>
    </row>
    <row r="3759" spans="1:10" ht="16.5" customHeight="1" x14ac:dyDescent="0.25">
      <c r="A3759" s="130" t="s">
        <v>10604</v>
      </c>
      <c r="B3759" s="131" t="str">
        <f t="shared" si="58"/>
        <v>12042 - Equine Center Horse Stalls</v>
      </c>
      <c r="C3759" s="132" t="s">
        <v>5363</v>
      </c>
      <c r="D3759" s="132" t="s">
        <v>5861</v>
      </c>
      <c r="E3759" s="132" t="s">
        <v>5862</v>
      </c>
      <c r="F3759" s="132" t="s">
        <v>3228</v>
      </c>
      <c r="G3759" s="133">
        <v>5420</v>
      </c>
      <c r="H3759" s="132">
        <v>2011</v>
      </c>
      <c r="I3759" s="134">
        <v>40725</v>
      </c>
      <c r="J3759" s="135"/>
    </row>
    <row r="3760" spans="1:10" ht="16.5" customHeight="1" x14ac:dyDescent="0.25">
      <c r="A3760" s="130" t="s">
        <v>10605</v>
      </c>
      <c r="B3760" s="131" t="str">
        <f t="shared" si="58"/>
        <v>12043 - Equine Center Indoor Arena</v>
      </c>
      <c r="C3760" s="132" t="s">
        <v>5363</v>
      </c>
      <c r="D3760" s="132" t="s">
        <v>5863</v>
      </c>
      <c r="E3760" s="132" t="s">
        <v>5864</v>
      </c>
      <c r="F3760" s="132" t="s">
        <v>3228</v>
      </c>
      <c r="G3760" s="133">
        <v>45468</v>
      </c>
      <c r="H3760" s="132">
        <v>2011</v>
      </c>
      <c r="I3760" s="134">
        <v>40725</v>
      </c>
      <c r="J3760" s="135"/>
    </row>
    <row r="3761" spans="1:10" ht="16.5" customHeight="1" x14ac:dyDescent="0.25">
      <c r="A3761" s="130" t="s">
        <v>10606</v>
      </c>
      <c r="B3761" s="131" t="str">
        <f t="shared" si="58"/>
        <v>12128 - New Maintenance Shop Building</v>
      </c>
      <c r="C3761" s="132" t="s">
        <v>5363</v>
      </c>
      <c r="D3761" s="132" t="s">
        <v>5865</v>
      </c>
      <c r="E3761" s="132" t="s">
        <v>5866</v>
      </c>
      <c r="F3761" s="132" t="s">
        <v>514</v>
      </c>
      <c r="G3761" s="133">
        <v>2470</v>
      </c>
      <c r="H3761" s="132">
        <v>2009</v>
      </c>
      <c r="I3761" s="134">
        <v>40725</v>
      </c>
      <c r="J3761" s="135"/>
    </row>
    <row r="3762" spans="1:10" ht="16.5" customHeight="1" x14ac:dyDescent="0.25">
      <c r="A3762" s="130" t="s">
        <v>10607</v>
      </c>
      <c r="B3762" s="131" t="str">
        <f t="shared" si="58"/>
        <v>12231 - Child Care</v>
      </c>
      <c r="C3762" s="132" t="s">
        <v>5363</v>
      </c>
      <c r="D3762" s="132" t="s">
        <v>5867</v>
      </c>
      <c r="E3762" s="132" t="s">
        <v>5868</v>
      </c>
      <c r="F3762" s="132" t="s">
        <v>514</v>
      </c>
      <c r="G3762" s="133">
        <v>4471</v>
      </c>
      <c r="H3762" s="132">
        <v>2006</v>
      </c>
      <c r="I3762" s="134">
        <v>40725</v>
      </c>
      <c r="J3762" s="135"/>
    </row>
    <row r="3763" spans="1:10" ht="16.5" customHeight="1" x14ac:dyDescent="0.25">
      <c r="A3763" s="130" t="s">
        <v>10608</v>
      </c>
      <c r="B3763" s="131" t="str">
        <f t="shared" si="58"/>
        <v>12232 - EDUCAT Building</v>
      </c>
      <c r="C3763" s="132" t="s">
        <v>5363</v>
      </c>
      <c r="D3763" s="132" t="s">
        <v>5869</v>
      </c>
      <c r="E3763" s="132" t="s">
        <v>5870</v>
      </c>
      <c r="F3763" s="132" t="s">
        <v>514</v>
      </c>
      <c r="G3763" s="133">
        <v>3409</v>
      </c>
      <c r="H3763" s="132">
        <v>2006</v>
      </c>
      <c r="I3763" s="134">
        <v>40725</v>
      </c>
      <c r="J3763" s="135"/>
    </row>
    <row r="3764" spans="1:10" ht="16.5" customHeight="1" x14ac:dyDescent="0.25">
      <c r="A3764" s="130" t="s">
        <v>10609</v>
      </c>
      <c r="B3764" s="131" t="str">
        <f t="shared" si="58"/>
        <v>12233 - Library &amp; Health Sciences</v>
      </c>
      <c r="C3764" s="132" t="s">
        <v>5363</v>
      </c>
      <c r="D3764" s="132" t="s">
        <v>5871</v>
      </c>
      <c r="E3764" s="132" t="s">
        <v>5872</v>
      </c>
      <c r="F3764" s="132" t="s">
        <v>514</v>
      </c>
      <c r="G3764" s="133">
        <v>31492</v>
      </c>
      <c r="H3764" s="132">
        <v>2007</v>
      </c>
      <c r="I3764" s="134">
        <v>40725</v>
      </c>
      <c r="J3764" s="135"/>
    </row>
    <row r="3765" spans="1:10" ht="16.5" customHeight="1" x14ac:dyDescent="0.25">
      <c r="A3765" s="130" t="s">
        <v>10610</v>
      </c>
      <c r="B3765" s="131" t="str">
        <f t="shared" si="58"/>
        <v>12234 - USU Eastern-Montezuma Creek</v>
      </c>
      <c r="C3765" s="132" t="s">
        <v>5363</v>
      </c>
      <c r="D3765" s="132" t="s">
        <v>5873</v>
      </c>
      <c r="E3765" s="132" t="s">
        <v>5874</v>
      </c>
      <c r="F3765" s="132" t="s">
        <v>2626</v>
      </c>
      <c r="G3765" s="133">
        <v>2400</v>
      </c>
      <c r="H3765" s="132">
        <v>2006</v>
      </c>
      <c r="I3765" s="134">
        <v>40725</v>
      </c>
      <c r="J3765" s="135"/>
    </row>
    <row r="3766" spans="1:10" ht="16.5" customHeight="1" x14ac:dyDescent="0.25">
      <c r="A3766" s="130" t="s">
        <v>10611</v>
      </c>
      <c r="B3766" s="131" t="str">
        <f t="shared" si="58"/>
        <v>12235 - Monticello Center</v>
      </c>
      <c r="C3766" s="132" t="s">
        <v>5363</v>
      </c>
      <c r="D3766" s="132" t="s">
        <v>5875</v>
      </c>
      <c r="E3766" s="132" t="s">
        <v>5876</v>
      </c>
      <c r="F3766" s="132" t="s">
        <v>514</v>
      </c>
      <c r="G3766" s="133">
        <v>2418</v>
      </c>
      <c r="H3766" s="132">
        <v>2010</v>
      </c>
      <c r="I3766" s="134">
        <v>40725</v>
      </c>
      <c r="J3766" s="135"/>
    </row>
    <row r="3767" spans="1:10" ht="16.5" customHeight="1" x14ac:dyDescent="0.25">
      <c r="A3767" s="130" t="s">
        <v>10612</v>
      </c>
      <c r="B3767" s="131" t="str">
        <f t="shared" si="58"/>
        <v>12236 - Monument Valley</v>
      </c>
      <c r="C3767" s="132" t="s">
        <v>5363</v>
      </c>
      <c r="D3767" s="132" t="s">
        <v>2640</v>
      </c>
      <c r="E3767" s="132" t="s">
        <v>5877</v>
      </c>
      <c r="F3767" s="132" t="s">
        <v>514</v>
      </c>
      <c r="G3767" s="133">
        <v>1963</v>
      </c>
      <c r="H3767" s="132">
        <v>2002</v>
      </c>
      <c r="I3767" s="134">
        <v>40725</v>
      </c>
      <c r="J3767" s="135"/>
    </row>
    <row r="3768" spans="1:10" ht="16.5" customHeight="1" x14ac:dyDescent="0.25">
      <c r="A3768" s="130" t="s">
        <v>10613</v>
      </c>
      <c r="B3768" s="131" t="str">
        <f t="shared" si="58"/>
        <v>12237 - Quad Building</v>
      </c>
      <c r="C3768" s="132" t="s">
        <v>5363</v>
      </c>
      <c r="D3768" s="132" t="s">
        <v>5878</v>
      </c>
      <c r="E3768" s="132" t="s">
        <v>5879</v>
      </c>
      <c r="F3768" s="132" t="s">
        <v>514</v>
      </c>
      <c r="G3768" s="133">
        <v>9791</v>
      </c>
      <c r="H3768" s="132">
        <v>2006</v>
      </c>
      <c r="I3768" s="134">
        <v>40725</v>
      </c>
      <c r="J3768" s="135"/>
    </row>
    <row r="3769" spans="1:10" ht="16.5" customHeight="1" x14ac:dyDescent="0.25">
      <c r="A3769" s="130" t="s">
        <v>10614</v>
      </c>
      <c r="B3769" s="131" t="str">
        <f t="shared" si="58"/>
        <v>12268 - Emma Eccles Jones Early Childhood Education and Research Center</v>
      </c>
      <c r="C3769" s="132" t="s">
        <v>5363</v>
      </c>
      <c r="D3769" s="132" t="s">
        <v>5880</v>
      </c>
      <c r="E3769" s="132" t="s">
        <v>5881</v>
      </c>
      <c r="F3769" s="132" t="s">
        <v>149</v>
      </c>
      <c r="G3769" s="133">
        <v>65966</v>
      </c>
      <c r="H3769" s="132">
        <v>2008</v>
      </c>
      <c r="I3769" s="134">
        <v>40725</v>
      </c>
      <c r="J3769" s="135"/>
    </row>
    <row r="3770" spans="1:10" ht="16.5" customHeight="1" x14ac:dyDescent="0.25">
      <c r="A3770" s="130" t="s">
        <v>10615</v>
      </c>
      <c r="B3770" s="131" t="str">
        <f t="shared" si="58"/>
        <v>12482 - David G Sant Engineering Innovation</v>
      </c>
      <c r="C3770" s="132" t="s">
        <v>5363</v>
      </c>
      <c r="D3770" s="132" t="s">
        <v>5882</v>
      </c>
      <c r="E3770" s="132" t="s">
        <v>5883</v>
      </c>
      <c r="F3770" s="132" t="s">
        <v>149</v>
      </c>
      <c r="G3770" s="133">
        <v>43896</v>
      </c>
      <c r="H3770" s="132">
        <v>2008</v>
      </c>
      <c r="I3770" s="134">
        <v>40725</v>
      </c>
      <c r="J3770" s="135"/>
    </row>
    <row r="3771" spans="1:10" ht="16.5" customHeight="1" x14ac:dyDescent="0.25">
      <c r="A3771" s="130" t="s">
        <v>10616</v>
      </c>
      <c r="B3771" s="131" t="str">
        <f t="shared" si="58"/>
        <v>12484 - Jet Center Hanger</v>
      </c>
      <c r="C3771" s="132" t="s">
        <v>5363</v>
      </c>
      <c r="D3771" s="132" t="s">
        <v>5884</v>
      </c>
      <c r="E3771" s="132" t="s">
        <v>5885</v>
      </c>
      <c r="F3771" s="132" t="s">
        <v>149</v>
      </c>
      <c r="G3771" s="133">
        <v>2399</v>
      </c>
      <c r="H3771" s="132">
        <v>1998</v>
      </c>
      <c r="I3771" s="134">
        <v>41032</v>
      </c>
      <c r="J3771" s="135"/>
    </row>
    <row r="3772" spans="1:10" ht="16.5" customHeight="1" x14ac:dyDescent="0.25">
      <c r="A3772" s="130" t="s">
        <v>10617</v>
      </c>
      <c r="B3772" s="131" t="str">
        <f t="shared" si="58"/>
        <v>12486 - Pumphouse Well- Natural Resources</v>
      </c>
      <c r="C3772" s="132" t="s">
        <v>5363</v>
      </c>
      <c r="D3772" s="132" t="s">
        <v>5886</v>
      </c>
      <c r="E3772" s="132" t="s">
        <v>5887</v>
      </c>
      <c r="F3772" s="132" t="s">
        <v>149</v>
      </c>
      <c r="G3772" s="133">
        <v>427</v>
      </c>
      <c r="H3772" s="132">
        <v>2007</v>
      </c>
      <c r="I3772" s="134">
        <v>40725</v>
      </c>
      <c r="J3772" s="135"/>
    </row>
    <row r="3773" spans="1:10" ht="16.5" customHeight="1" x14ac:dyDescent="0.25">
      <c r="A3773" s="130" t="s">
        <v>10618</v>
      </c>
      <c r="B3773" s="131" t="str">
        <f t="shared" si="58"/>
        <v>12487 - Matthew Hillyard Animal Teaching &amp; Research Center</v>
      </c>
      <c r="C3773" s="132" t="s">
        <v>5363</v>
      </c>
      <c r="D3773" s="132" t="s">
        <v>5888</v>
      </c>
      <c r="E3773" s="132" t="s">
        <v>5889</v>
      </c>
      <c r="F3773" s="132" t="s">
        <v>3228</v>
      </c>
      <c r="G3773" s="133">
        <v>20490</v>
      </c>
      <c r="H3773" s="132">
        <v>2007</v>
      </c>
      <c r="I3773" s="134">
        <v>40725</v>
      </c>
      <c r="J3773" s="135"/>
    </row>
    <row r="3774" spans="1:10" ht="16.5" customHeight="1" x14ac:dyDescent="0.25">
      <c r="A3774" s="130" t="s">
        <v>10619</v>
      </c>
      <c r="B3774" s="131" t="str">
        <f t="shared" si="58"/>
        <v>12490 - Multimedia Services Tower</v>
      </c>
      <c r="C3774" s="132" t="s">
        <v>5363</v>
      </c>
      <c r="D3774" s="132" t="s">
        <v>5890</v>
      </c>
      <c r="E3774" s="132" t="s">
        <v>5891</v>
      </c>
      <c r="F3774" s="132" t="s">
        <v>149</v>
      </c>
      <c r="G3774" s="133">
        <v>625</v>
      </c>
      <c r="H3774" s="132">
        <v>2007</v>
      </c>
      <c r="I3774" s="134">
        <v>40725</v>
      </c>
      <c r="J3774" s="135"/>
    </row>
    <row r="3775" spans="1:10" ht="16.5" customHeight="1" x14ac:dyDescent="0.25">
      <c r="A3775" s="130" t="s">
        <v>10620</v>
      </c>
      <c r="B3775" s="131" t="str">
        <f t="shared" si="58"/>
        <v>12499 - Utah Botanical Center Shade House</v>
      </c>
      <c r="C3775" s="132" t="s">
        <v>5363</v>
      </c>
      <c r="D3775" s="132" t="s">
        <v>5892</v>
      </c>
      <c r="E3775" s="132" t="s">
        <v>5893</v>
      </c>
      <c r="F3775" s="132" t="s">
        <v>319</v>
      </c>
      <c r="G3775" s="133">
        <v>5041</v>
      </c>
      <c r="H3775" s="132">
        <v>2007</v>
      </c>
      <c r="I3775" s="134">
        <v>40725</v>
      </c>
      <c r="J3775" s="135"/>
    </row>
    <row r="3776" spans="1:10" ht="16.5" customHeight="1" x14ac:dyDescent="0.25">
      <c r="A3776" s="130" t="s">
        <v>10621</v>
      </c>
      <c r="B3776" s="131" t="str">
        <f t="shared" si="58"/>
        <v>12602 - Utah Water Research Lab- Hydraulics Lab</v>
      </c>
      <c r="C3776" s="132" t="s">
        <v>5363</v>
      </c>
      <c r="D3776" s="132" t="s">
        <v>5894</v>
      </c>
      <c r="E3776" s="132" t="s">
        <v>5895</v>
      </c>
      <c r="F3776" s="132" t="s">
        <v>149</v>
      </c>
      <c r="G3776" s="133">
        <v>11462</v>
      </c>
      <c r="H3776" s="132">
        <v>2009</v>
      </c>
      <c r="I3776" s="134">
        <v>40725</v>
      </c>
      <c r="J3776" s="135"/>
    </row>
    <row r="3777" spans="1:10" ht="16.5" customHeight="1" x14ac:dyDescent="0.25">
      <c r="A3777" s="130" t="s">
        <v>10622</v>
      </c>
      <c r="B3777" s="131" t="str">
        <f t="shared" si="58"/>
        <v>12603 - Utah Water Research Lab- Structures Lab</v>
      </c>
      <c r="C3777" s="132" t="s">
        <v>5363</v>
      </c>
      <c r="D3777" s="132" t="s">
        <v>5896</v>
      </c>
      <c r="E3777" s="132" t="s">
        <v>5897</v>
      </c>
      <c r="F3777" s="132" t="s">
        <v>149</v>
      </c>
      <c r="G3777" s="133">
        <v>5017</v>
      </c>
      <c r="H3777" s="132">
        <v>2009</v>
      </c>
      <c r="I3777" s="134">
        <v>40725</v>
      </c>
      <c r="J3777" s="135"/>
    </row>
    <row r="3778" spans="1:10" ht="16.5" customHeight="1" x14ac:dyDescent="0.25">
      <c r="A3778" s="130" t="s">
        <v>10623</v>
      </c>
      <c r="B3778" s="131" t="str">
        <f t="shared" si="58"/>
        <v>12604 - Wetlands Discovery Point</v>
      </c>
      <c r="C3778" s="132" t="s">
        <v>5363</v>
      </c>
      <c r="D3778" s="132" t="s">
        <v>5898</v>
      </c>
      <c r="E3778" s="132" t="s">
        <v>5899</v>
      </c>
      <c r="F3778" s="132" t="s">
        <v>319</v>
      </c>
      <c r="G3778" s="133">
        <v>3214</v>
      </c>
      <c r="H3778" s="132">
        <v>2008</v>
      </c>
      <c r="I3778" s="134">
        <v>40725</v>
      </c>
      <c r="J3778" s="135"/>
    </row>
    <row r="3779" spans="1:10" ht="16.5" customHeight="1" x14ac:dyDescent="0.25">
      <c r="A3779" s="130" t="s">
        <v>10624</v>
      </c>
      <c r="B3779" s="131" t="str">
        <f t="shared" si="58"/>
        <v>12605 - Athletics North End Zone</v>
      </c>
      <c r="C3779" s="132" t="s">
        <v>5363</v>
      </c>
      <c r="D3779" s="132" t="s">
        <v>5900</v>
      </c>
      <c r="E3779" s="132" t="s">
        <v>5825</v>
      </c>
      <c r="F3779" s="132" t="s">
        <v>149</v>
      </c>
      <c r="G3779" s="133">
        <v>72290</v>
      </c>
      <c r="H3779" s="132">
        <v>2008</v>
      </c>
      <c r="I3779" s="134">
        <v>40725</v>
      </c>
      <c r="J3779" s="135"/>
    </row>
    <row r="3780" spans="1:10" ht="16.5" customHeight="1" x14ac:dyDescent="0.25">
      <c r="A3780" s="130" t="s">
        <v>10625</v>
      </c>
      <c r="B3780" s="131" t="str">
        <f t="shared" ref="B3780:B3843" si="59">_xlfn.CONCAT(A3780," - ",D3780)</f>
        <v>13077 - Regional Campus Distance Education Building</v>
      </c>
      <c r="C3780" s="132" t="s">
        <v>5363</v>
      </c>
      <c r="D3780" s="132" t="s">
        <v>5901</v>
      </c>
      <c r="E3780" s="132" t="s">
        <v>5902</v>
      </c>
      <c r="F3780" s="132" t="s">
        <v>149</v>
      </c>
      <c r="G3780" s="133">
        <v>40838</v>
      </c>
      <c r="H3780" s="132">
        <v>2011</v>
      </c>
      <c r="I3780" s="134">
        <v>40725</v>
      </c>
      <c r="J3780" s="135"/>
    </row>
    <row r="3781" spans="1:10" ht="16.5" customHeight="1" x14ac:dyDescent="0.25">
      <c r="A3781" s="130" t="s">
        <v>10626</v>
      </c>
      <c r="B3781" s="131" t="str">
        <f t="shared" si="59"/>
        <v>13111 - Huntsman Hall</v>
      </c>
      <c r="C3781" s="132" t="s">
        <v>5363</v>
      </c>
      <c r="D3781" s="132" t="s">
        <v>5903</v>
      </c>
      <c r="E3781" s="132" t="s">
        <v>5412</v>
      </c>
      <c r="F3781" s="132" t="s">
        <v>149</v>
      </c>
      <c r="G3781" s="133">
        <v>148671</v>
      </c>
      <c r="H3781" s="132">
        <v>2016</v>
      </c>
      <c r="I3781" s="134">
        <v>40725</v>
      </c>
      <c r="J3781" s="135"/>
    </row>
    <row r="3782" spans="1:10" ht="16.5" customHeight="1" x14ac:dyDescent="0.25">
      <c r="A3782" s="130" t="s">
        <v>10627</v>
      </c>
      <c r="B3782" s="131" t="str">
        <f t="shared" si="59"/>
        <v>13867 - USU Student Recreation and Wellness Center</v>
      </c>
      <c r="C3782" s="132" t="s">
        <v>5363</v>
      </c>
      <c r="D3782" s="132" t="s">
        <v>5904</v>
      </c>
      <c r="E3782" s="132" t="s">
        <v>5905</v>
      </c>
      <c r="F3782" s="132" t="s">
        <v>149</v>
      </c>
      <c r="G3782" s="133">
        <v>105561</v>
      </c>
      <c r="H3782" s="132">
        <v>2015</v>
      </c>
      <c r="I3782" s="134">
        <v>41456</v>
      </c>
      <c r="J3782" s="135"/>
    </row>
    <row r="3783" spans="1:10" ht="16.5" customHeight="1" x14ac:dyDescent="0.25">
      <c r="A3783" s="130" t="s">
        <v>10628</v>
      </c>
      <c r="B3783" s="131" t="str">
        <f t="shared" si="59"/>
        <v>15124 - Bingham Entrepeneurship and Energy Research Center</v>
      </c>
      <c r="C3783" s="132" t="s">
        <v>5363</v>
      </c>
      <c r="D3783" s="132" t="s">
        <v>5906</v>
      </c>
      <c r="E3783" s="132" t="s">
        <v>5907</v>
      </c>
      <c r="F3783" s="132" t="s">
        <v>398</v>
      </c>
      <c r="G3783" s="133">
        <v>72912</v>
      </c>
      <c r="H3783" s="132">
        <v>2010</v>
      </c>
      <c r="I3783" s="134">
        <v>40725</v>
      </c>
      <c r="J3783" s="135"/>
    </row>
    <row r="3784" spans="1:10" ht="16.5" customHeight="1" x14ac:dyDescent="0.25">
      <c r="A3784" s="130" t="s">
        <v>10629</v>
      </c>
      <c r="B3784" s="131" t="str">
        <f t="shared" si="59"/>
        <v>15602 - CEU San Juan Administration</v>
      </c>
      <c r="C3784" s="132" t="s">
        <v>5363</v>
      </c>
      <c r="D3784" s="132" t="s">
        <v>5908</v>
      </c>
      <c r="E3784" s="132" t="s">
        <v>5909</v>
      </c>
      <c r="F3784" s="132" t="s">
        <v>514</v>
      </c>
      <c r="G3784" s="133">
        <v>5150</v>
      </c>
      <c r="H3784" s="132">
        <v>2012</v>
      </c>
      <c r="I3784" s="134">
        <v>41086</v>
      </c>
      <c r="J3784" s="135"/>
    </row>
    <row r="3785" spans="1:10" ht="16.5" customHeight="1" x14ac:dyDescent="0.25">
      <c r="A3785" s="130" t="s">
        <v>10630</v>
      </c>
      <c r="B3785" s="131" t="str">
        <f t="shared" si="59"/>
        <v>15614 - Agricultural Science Building</v>
      </c>
      <c r="C3785" s="132" t="s">
        <v>5363</v>
      </c>
      <c r="D3785" s="132" t="s">
        <v>5910</v>
      </c>
      <c r="E3785" s="132" t="s">
        <v>5911</v>
      </c>
      <c r="F3785" s="132" t="s">
        <v>149</v>
      </c>
      <c r="G3785" s="133">
        <v>131019</v>
      </c>
      <c r="H3785" s="132">
        <v>2012</v>
      </c>
      <c r="I3785" s="134">
        <v>41091</v>
      </c>
      <c r="J3785" s="135"/>
    </row>
    <row r="3786" spans="1:10" ht="16.5" customHeight="1" x14ac:dyDescent="0.25">
      <c r="A3786" s="130" t="s">
        <v>10631</v>
      </c>
      <c r="B3786" s="131" t="str">
        <f t="shared" si="59"/>
        <v>15615 - Icon Sports Performance Center</v>
      </c>
      <c r="C3786" s="132" t="s">
        <v>5363</v>
      </c>
      <c r="D3786" s="132" t="s">
        <v>5912</v>
      </c>
      <c r="E3786" s="132" t="s">
        <v>5913</v>
      </c>
      <c r="F3786" s="132" t="s">
        <v>149</v>
      </c>
      <c r="G3786" s="133">
        <v>28051</v>
      </c>
      <c r="H3786" s="132">
        <v>2013</v>
      </c>
      <c r="I3786" s="134">
        <v>41091</v>
      </c>
      <c r="J3786" s="135"/>
    </row>
    <row r="3787" spans="1:10" ht="16.5" customHeight="1" x14ac:dyDescent="0.25">
      <c r="A3787" s="130" t="s">
        <v>10632</v>
      </c>
      <c r="B3787" s="131" t="str">
        <f t="shared" si="59"/>
        <v>15617 - D. Craig Aston Pavillion</v>
      </c>
      <c r="C3787" s="132" t="s">
        <v>5363</v>
      </c>
      <c r="D3787" s="132" t="s">
        <v>5914</v>
      </c>
      <c r="E3787" s="132" t="s">
        <v>5915</v>
      </c>
      <c r="F3787" s="132" t="s">
        <v>149</v>
      </c>
      <c r="G3787" s="133">
        <v>1040</v>
      </c>
      <c r="H3787" s="132">
        <v>2010</v>
      </c>
      <c r="I3787" s="134">
        <v>41091</v>
      </c>
      <c r="J3787" s="135"/>
    </row>
    <row r="3788" spans="1:10" ht="16.5" customHeight="1" x14ac:dyDescent="0.25">
      <c r="A3788" s="130" t="s">
        <v>10633</v>
      </c>
      <c r="B3788" s="131" t="str">
        <f t="shared" si="59"/>
        <v>15618 - Equine Center Stallion Barn</v>
      </c>
      <c r="C3788" s="132" t="s">
        <v>5363</v>
      </c>
      <c r="D3788" s="132" t="s">
        <v>5916</v>
      </c>
      <c r="E3788" s="132" t="s">
        <v>5917</v>
      </c>
      <c r="F3788" s="132" t="s">
        <v>3228</v>
      </c>
      <c r="G3788" s="133">
        <v>5008</v>
      </c>
      <c r="H3788" s="132">
        <v>2011</v>
      </c>
      <c r="I3788" s="134">
        <v>41091</v>
      </c>
      <c r="J3788" s="135"/>
    </row>
    <row r="3789" spans="1:10" ht="16.5" customHeight="1" x14ac:dyDescent="0.25">
      <c r="A3789" s="130" t="s">
        <v>10634</v>
      </c>
      <c r="B3789" s="131" t="str">
        <f t="shared" si="59"/>
        <v>15619 - Equine Center Equipment Shed</v>
      </c>
      <c r="C3789" s="132" t="s">
        <v>5363</v>
      </c>
      <c r="D3789" s="132" t="s">
        <v>5918</v>
      </c>
      <c r="E3789" s="132" t="s">
        <v>5919</v>
      </c>
      <c r="F3789" s="132" t="s">
        <v>3228</v>
      </c>
      <c r="G3789" s="133">
        <v>338</v>
      </c>
      <c r="H3789" s="132">
        <v>2011</v>
      </c>
      <c r="I3789" s="134">
        <v>41091</v>
      </c>
      <c r="J3789" s="135"/>
    </row>
    <row r="3790" spans="1:10" ht="16.5" customHeight="1" x14ac:dyDescent="0.25">
      <c r="A3790" s="130" t="s">
        <v>10635</v>
      </c>
      <c r="B3790" s="131" t="str">
        <f t="shared" si="59"/>
        <v>15620 - Equine Center Horse Shed 1</v>
      </c>
      <c r="C3790" s="132" t="s">
        <v>5363</v>
      </c>
      <c r="D3790" s="132" t="s">
        <v>5920</v>
      </c>
      <c r="E3790" s="132" t="s">
        <v>5921</v>
      </c>
      <c r="F3790" s="132" t="s">
        <v>3228</v>
      </c>
      <c r="G3790" s="133">
        <v>471</v>
      </c>
      <c r="H3790" s="132">
        <v>2011</v>
      </c>
      <c r="I3790" s="134">
        <v>41091</v>
      </c>
      <c r="J3790" s="135"/>
    </row>
    <row r="3791" spans="1:10" ht="16.5" customHeight="1" x14ac:dyDescent="0.25">
      <c r="A3791" s="130" t="s">
        <v>10636</v>
      </c>
      <c r="B3791" s="131" t="str">
        <f t="shared" si="59"/>
        <v>15621 - Equine Center Horse Shed 2</v>
      </c>
      <c r="C3791" s="132" t="s">
        <v>5363</v>
      </c>
      <c r="D3791" s="132" t="s">
        <v>5922</v>
      </c>
      <c r="E3791" s="132" t="s">
        <v>5923</v>
      </c>
      <c r="F3791" s="132" t="s">
        <v>3228</v>
      </c>
      <c r="G3791" s="133">
        <v>471</v>
      </c>
      <c r="H3791" s="132">
        <v>2011</v>
      </c>
      <c r="I3791" s="134">
        <v>41091</v>
      </c>
      <c r="J3791" s="135"/>
    </row>
    <row r="3792" spans="1:10" ht="16.5" customHeight="1" x14ac:dyDescent="0.25">
      <c r="A3792" s="130" t="s">
        <v>10637</v>
      </c>
      <c r="B3792" s="131" t="str">
        <f t="shared" si="59"/>
        <v>15833 - Tooele Science and Technology Building</v>
      </c>
      <c r="C3792" s="132" t="s">
        <v>5363</v>
      </c>
      <c r="D3792" s="132" t="s">
        <v>5924</v>
      </c>
      <c r="E3792" s="132" t="s">
        <v>5925</v>
      </c>
      <c r="F3792" s="132" t="s">
        <v>303</v>
      </c>
      <c r="G3792" s="133">
        <v>27337</v>
      </c>
      <c r="H3792" s="132">
        <v>2015</v>
      </c>
      <c r="I3792" s="134">
        <v>41091</v>
      </c>
      <c r="J3792" s="135"/>
    </row>
    <row r="3793" spans="1:10" ht="16.5" customHeight="1" x14ac:dyDescent="0.25">
      <c r="A3793" s="130" t="s">
        <v>10638</v>
      </c>
      <c r="B3793" s="131" t="str">
        <f t="shared" si="59"/>
        <v>15834 - USU Brigham City Regional Campus Academic Building</v>
      </c>
      <c r="C3793" s="132" t="s">
        <v>5363</v>
      </c>
      <c r="D3793" s="132" t="s">
        <v>5926</v>
      </c>
      <c r="E3793" s="132" t="s">
        <v>5927</v>
      </c>
      <c r="F3793" s="132" t="s">
        <v>576</v>
      </c>
      <c r="G3793" s="133">
        <v>61230</v>
      </c>
      <c r="H3793" s="132">
        <v>2015</v>
      </c>
      <c r="I3793" s="134">
        <v>41091</v>
      </c>
      <c r="J3793" s="135"/>
    </row>
    <row r="3794" spans="1:10" ht="16.5" customHeight="1" x14ac:dyDescent="0.25">
      <c r="A3794" s="130" t="s">
        <v>10639</v>
      </c>
      <c r="B3794" s="131" t="str">
        <f t="shared" si="59"/>
        <v>16012 - Swaner Farm Barn</v>
      </c>
      <c r="C3794" s="132" t="s">
        <v>5363</v>
      </c>
      <c r="D3794" s="132" t="s">
        <v>5928</v>
      </c>
      <c r="E3794" s="132" t="s">
        <v>5929</v>
      </c>
      <c r="F3794" s="132" t="s">
        <v>380</v>
      </c>
      <c r="G3794" s="133">
        <v>4719</v>
      </c>
      <c r="H3794" s="132">
        <v>1933</v>
      </c>
      <c r="I3794" s="134">
        <v>40725</v>
      </c>
      <c r="J3794" s="135"/>
    </row>
    <row r="3795" spans="1:10" ht="16.5" customHeight="1" x14ac:dyDescent="0.25">
      <c r="A3795" s="130" t="s">
        <v>10640</v>
      </c>
      <c r="B3795" s="131" t="str">
        <f t="shared" si="59"/>
        <v>16013 - Swaner Farm Storage</v>
      </c>
      <c r="C3795" s="132" t="s">
        <v>5363</v>
      </c>
      <c r="D3795" s="132" t="s">
        <v>5930</v>
      </c>
      <c r="E3795" s="132" t="s">
        <v>5929</v>
      </c>
      <c r="F3795" s="132" t="s">
        <v>380</v>
      </c>
      <c r="G3795" s="133">
        <v>401</v>
      </c>
      <c r="H3795" s="132">
        <v>2010</v>
      </c>
      <c r="I3795" s="134">
        <v>40725</v>
      </c>
      <c r="J3795" s="135"/>
    </row>
    <row r="3796" spans="1:10" ht="16.5" customHeight="1" x14ac:dyDescent="0.25">
      <c r="A3796" s="130" t="s">
        <v>10641</v>
      </c>
      <c r="B3796" s="131" t="str">
        <f t="shared" si="59"/>
        <v>16014 - Swaner Garage</v>
      </c>
      <c r="C3796" s="132" t="s">
        <v>5363</v>
      </c>
      <c r="D3796" s="132" t="s">
        <v>5931</v>
      </c>
      <c r="E3796" s="132" t="s">
        <v>5929</v>
      </c>
      <c r="F3796" s="132" t="s">
        <v>380</v>
      </c>
      <c r="G3796" s="133">
        <v>1019</v>
      </c>
      <c r="H3796" s="132">
        <v>2010</v>
      </c>
      <c r="I3796" s="134">
        <v>40725</v>
      </c>
      <c r="J3796" s="135"/>
    </row>
    <row r="3797" spans="1:10" ht="16.5" customHeight="1" x14ac:dyDescent="0.25">
      <c r="A3797" s="130" t="s">
        <v>10642</v>
      </c>
      <c r="B3797" s="131" t="str">
        <f t="shared" si="59"/>
        <v>16016 - Algae Test &amp; Evaluation</v>
      </c>
      <c r="C3797" s="132" t="s">
        <v>5363</v>
      </c>
      <c r="D3797" s="132" t="s">
        <v>5932</v>
      </c>
      <c r="E3797" s="132" t="s">
        <v>5933</v>
      </c>
      <c r="F3797" s="132" t="s">
        <v>149</v>
      </c>
      <c r="G3797" s="133">
        <v>773</v>
      </c>
      <c r="H3797" s="132">
        <v>2009</v>
      </c>
      <c r="I3797" s="134">
        <v>40725</v>
      </c>
      <c r="J3797" s="135"/>
    </row>
    <row r="3798" spans="1:10" ht="16.5" customHeight="1" x14ac:dyDescent="0.25">
      <c r="A3798" s="130" t="s">
        <v>10643</v>
      </c>
      <c r="B3798" s="131" t="str">
        <f t="shared" si="59"/>
        <v>16017 - Swaner Farm House</v>
      </c>
      <c r="C3798" s="132" t="s">
        <v>5363</v>
      </c>
      <c r="D3798" s="132" t="s">
        <v>5934</v>
      </c>
      <c r="E3798" s="132" t="s">
        <v>5929</v>
      </c>
      <c r="F3798" s="132" t="s">
        <v>380</v>
      </c>
      <c r="G3798" s="133">
        <v>1302</v>
      </c>
      <c r="H3798" s="132">
        <v>2010</v>
      </c>
      <c r="I3798" s="134">
        <v>40725</v>
      </c>
      <c r="J3798" s="135"/>
    </row>
    <row r="3799" spans="1:10" ht="16.5" customHeight="1" x14ac:dyDescent="0.25">
      <c r="A3799" s="130" t="s">
        <v>10644</v>
      </c>
      <c r="B3799" s="131" t="str">
        <f t="shared" si="59"/>
        <v>16018 - Swaner Cow Barn</v>
      </c>
      <c r="C3799" s="132" t="s">
        <v>5363</v>
      </c>
      <c r="D3799" s="132" t="s">
        <v>5935</v>
      </c>
      <c r="E3799" s="132" t="s">
        <v>5929</v>
      </c>
      <c r="F3799" s="132" t="s">
        <v>380</v>
      </c>
      <c r="G3799" s="133">
        <v>5629</v>
      </c>
      <c r="H3799" s="132">
        <v>2010</v>
      </c>
      <c r="I3799" s="134">
        <v>40725</v>
      </c>
      <c r="J3799" s="135"/>
    </row>
    <row r="3800" spans="1:10" ht="16.5" customHeight="1" x14ac:dyDescent="0.25">
      <c r="A3800" s="130" t="s">
        <v>10645</v>
      </c>
      <c r="B3800" s="131" t="str">
        <f t="shared" si="59"/>
        <v>16019 - Swaner Hay Storage</v>
      </c>
      <c r="C3800" s="132" t="s">
        <v>5363</v>
      </c>
      <c r="D3800" s="132" t="s">
        <v>5936</v>
      </c>
      <c r="E3800" s="132" t="s">
        <v>5929</v>
      </c>
      <c r="F3800" s="132" t="s">
        <v>380</v>
      </c>
      <c r="G3800" s="133">
        <v>1760</v>
      </c>
      <c r="H3800" s="132">
        <v>2010</v>
      </c>
      <c r="I3800" s="134">
        <v>40725</v>
      </c>
      <c r="J3800" s="135"/>
    </row>
    <row r="3801" spans="1:10" ht="16.5" customHeight="1" x14ac:dyDescent="0.25">
      <c r="A3801" s="130" t="s">
        <v>10646</v>
      </c>
      <c r="B3801" s="131" t="str">
        <f t="shared" si="59"/>
        <v>16020 - Swaner Pavilion</v>
      </c>
      <c r="C3801" s="132" t="s">
        <v>5363</v>
      </c>
      <c r="D3801" s="132" t="s">
        <v>5937</v>
      </c>
      <c r="E3801" s="132" t="s">
        <v>5938</v>
      </c>
      <c r="F3801" s="132" t="s">
        <v>380</v>
      </c>
      <c r="G3801" s="133">
        <v>217</v>
      </c>
      <c r="H3801" s="132">
        <v>2008</v>
      </c>
      <c r="I3801" s="134">
        <v>40725</v>
      </c>
      <c r="J3801" s="135"/>
    </row>
    <row r="3802" spans="1:10" ht="16.5" customHeight="1" x14ac:dyDescent="0.25">
      <c r="A3802" s="130" t="s">
        <v>10647</v>
      </c>
      <c r="B3802" s="131" t="str">
        <f t="shared" si="59"/>
        <v>16021 - Swaner Eco Center</v>
      </c>
      <c r="C3802" s="132" t="s">
        <v>5363</v>
      </c>
      <c r="D3802" s="132" t="s">
        <v>5939</v>
      </c>
      <c r="E3802" s="132" t="s">
        <v>5940</v>
      </c>
      <c r="F3802" s="132" t="s">
        <v>380</v>
      </c>
      <c r="G3802" s="133">
        <v>15745</v>
      </c>
      <c r="H3802" s="132">
        <v>2008</v>
      </c>
      <c r="I3802" s="134">
        <v>40725</v>
      </c>
      <c r="J3802" s="135"/>
    </row>
    <row r="3803" spans="1:10" ht="16.5" customHeight="1" x14ac:dyDescent="0.25">
      <c r="A3803" s="130" t="s">
        <v>10648</v>
      </c>
      <c r="B3803" s="131" t="str">
        <f t="shared" si="59"/>
        <v>16023 - Jessie House - Housing</v>
      </c>
      <c r="C3803" s="132" t="s">
        <v>5363</v>
      </c>
      <c r="D3803" s="132" t="s">
        <v>5941</v>
      </c>
      <c r="E3803" s="132" t="s">
        <v>5942</v>
      </c>
      <c r="F3803" s="132" t="s">
        <v>149</v>
      </c>
      <c r="G3803" s="133">
        <v>3198</v>
      </c>
      <c r="H3803" s="132">
        <v>2010</v>
      </c>
      <c r="I3803" s="134">
        <v>40725</v>
      </c>
      <c r="J3803" s="135"/>
    </row>
    <row r="3804" spans="1:10" ht="16.5" customHeight="1" x14ac:dyDescent="0.25">
      <c r="A3804" s="130" t="s">
        <v>10649</v>
      </c>
      <c r="B3804" s="131" t="str">
        <f t="shared" si="59"/>
        <v>16024 - Metabolism Barn</v>
      </c>
      <c r="C3804" s="132" t="s">
        <v>5363</v>
      </c>
      <c r="D3804" s="132" t="s">
        <v>5943</v>
      </c>
      <c r="E3804" s="132" t="s">
        <v>5944</v>
      </c>
      <c r="F3804" s="132" t="s">
        <v>3228</v>
      </c>
      <c r="G3804" s="133">
        <v>9502</v>
      </c>
      <c r="H3804" s="132">
        <v>2008</v>
      </c>
      <c r="I3804" s="134">
        <v>40725</v>
      </c>
      <c r="J3804" s="135"/>
    </row>
    <row r="3805" spans="1:10" ht="16.5" customHeight="1" x14ac:dyDescent="0.25">
      <c r="A3805" s="130" t="s">
        <v>10650</v>
      </c>
      <c r="B3805" s="131" t="str">
        <f t="shared" si="59"/>
        <v>16025 - Feed Mill Building</v>
      </c>
      <c r="C3805" s="132" t="s">
        <v>5363</v>
      </c>
      <c r="D3805" s="132" t="s">
        <v>5945</v>
      </c>
      <c r="E3805" s="132" t="s">
        <v>5946</v>
      </c>
      <c r="F3805" s="132" t="s">
        <v>3228</v>
      </c>
      <c r="G3805" s="133">
        <v>4050</v>
      </c>
      <c r="H3805" s="132">
        <v>2008</v>
      </c>
      <c r="I3805" s="134">
        <v>40725</v>
      </c>
      <c r="J3805" s="135"/>
    </row>
    <row r="3806" spans="1:10" ht="16.5" customHeight="1" x14ac:dyDescent="0.25">
      <c r="A3806" s="130" t="s">
        <v>10651</v>
      </c>
      <c r="B3806" s="131" t="str">
        <f t="shared" si="59"/>
        <v>16026 - Landscaping Greenhouses</v>
      </c>
      <c r="C3806" s="132" t="s">
        <v>5363</v>
      </c>
      <c r="D3806" s="132" t="s">
        <v>5947</v>
      </c>
      <c r="E3806" s="132" t="s">
        <v>5660</v>
      </c>
      <c r="F3806" s="132" t="s">
        <v>149</v>
      </c>
      <c r="G3806" s="133">
        <v>2120</v>
      </c>
      <c r="H3806" s="132">
        <v>2006</v>
      </c>
      <c r="I3806" s="134">
        <v>40725</v>
      </c>
      <c r="J3806" s="135"/>
    </row>
    <row r="3807" spans="1:10" ht="16.5" customHeight="1" x14ac:dyDescent="0.25">
      <c r="A3807" s="130" t="s">
        <v>10652</v>
      </c>
      <c r="B3807" s="131" t="str">
        <f t="shared" si="59"/>
        <v>16027 - IndustriaI Science Pumphouse</v>
      </c>
      <c r="C3807" s="132" t="s">
        <v>5363</v>
      </c>
      <c r="D3807" s="132" t="s">
        <v>5948</v>
      </c>
      <c r="E3807" s="132" t="s">
        <v>5949</v>
      </c>
      <c r="F3807" s="132" t="s">
        <v>149</v>
      </c>
      <c r="G3807" s="133">
        <v>639</v>
      </c>
      <c r="H3807" s="132">
        <v>2008</v>
      </c>
      <c r="I3807" s="134">
        <v>40725</v>
      </c>
      <c r="J3807" s="135"/>
    </row>
    <row r="3808" spans="1:10" ht="16.5" customHeight="1" x14ac:dyDescent="0.25">
      <c r="A3808" s="130" t="s">
        <v>10653</v>
      </c>
      <c r="B3808" s="131" t="str">
        <f t="shared" si="59"/>
        <v>16028 - Tennis Court Shed</v>
      </c>
      <c r="C3808" s="132" t="s">
        <v>5363</v>
      </c>
      <c r="D3808" s="132" t="s">
        <v>5950</v>
      </c>
      <c r="E3808" s="132" t="s">
        <v>5951</v>
      </c>
      <c r="F3808" s="132" t="s">
        <v>149</v>
      </c>
      <c r="G3808" s="133">
        <v>300</v>
      </c>
      <c r="H3808" s="132">
        <v>2009</v>
      </c>
      <c r="I3808" s="134">
        <v>40725</v>
      </c>
      <c r="J3808" s="135"/>
    </row>
    <row r="3809" spans="1:10" ht="16.5" customHeight="1" x14ac:dyDescent="0.25">
      <c r="A3809" s="130" t="s">
        <v>10654</v>
      </c>
      <c r="B3809" s="131" t="str">
        <f t="shared" si="59"/>
        <v>16156 - Airplane Hangar FL-9A</v>
      </c>
      <c r="C3809" s="132" t="s">
        <v>5363</v>
      </c>
      <c r="D3809" s="132" t="s">
        <v>5952</v>
      </c>
      <c r="E3809" s="132" t="s">
        <v>5780</v>
      </c>
      <c r="F3809" s="132" t="s">
        <v>149</v>
      </c>
      <c r="G3809" s="133">
        <v>13542</v>
      </c>
      <c r="H3809" s="132">
        <v>2010</v>
      </c>
      <c r="I3809" s="134">
        <v>40725</v>
      </c>
      <c r="J3809" s="135"/>
    </row>
    <row r="3810" spans="1:10" ht="16.5" customHeight="1" x14ac:dyDescent="0.25">
      <c r="A3810" s="130" t="s">
        <v>10655</v>
      </c>
      <c r="B3810" s="131" t="str">
        <f t="shared" si="59"/>
        <v>16372 - South Farm- Toxicology/Wool Barn</v>
      </c>
      <c r="C3810" s="132" t="s">
        <v>5363</v>
      </c>
      <c r="D3810" s="132" t="s">
        <v>5953</v>
      </c>
      <c r="E3810" s="132" t="s">
        <v>5954</v>
      </c>
      <c r="F3810" s="132" t="s">
        <v>3228</v>
      </c>
      <c r="G3810" s="133">
        <v>8750</v>
      </c>
      <c r="H3810" s="132">
        <v>2010</v>
      </c>
      <c r="I3810" s="134">
        <v>40725</v>
      </c>
      <c r="J3810" s="135"/>
    </row>
    <row r="3811" spans="1:10" ht="16.5" customHeight="1" x14ac:dyDescent="0.25">
      <c r="A3811" s="130" t="s">
        <v>10656</v>
      </c>
      <c r="B3811" s="131" t="str">
        <f t="shared" si="59"/>
        <v>16373 - South Farm Equine Center Hay Storage</v>
      </c>
      <c r="C3811" s="132" t="s">
        <v>5363</v>
      </c>
      <c r="D3811" s="132" t="s">
        <v>5955</v>
      </c>
      <c r="E3811" s="132" t="s">
        <v>5956</v>
      </c>
      <c r="F3811" s="132" t="s">
        <v>3228</v>
      </c>
      <c r="G3811" s="133">
        <v>2701</v>
      </c>
      <c r="H3811" s="132">
        <v>2010</v>
      </c>
      <c r="I3811" s="134">
        <v>40725</v>
      </c>
      <c r="J3811" s="135"/>
    </row>
    <row r="3812" spans="1:10" ht="16.5" customHeight="1" x14ac:dyDescent="0.25">
      <c r="A3812" s="130" t="s">
        <v>10657</v>
      </c>
      <c r="B3812" s="131" t="str">
        <f t="shared" si="59"/>
        <v>16374 - Equine Center Horse Shelter</v>
      </c>
      <c r="C3812" s="132" t="s">
        <v>5363</v>
      </c>
      <c r="D3812" s="132" t="s">
        <v>5957</v>
      </c>
      <c r="E3812" s="132" t="s">
        <v>5958</v>
      </c>
      <c r="F3812" s="132" t="s">
        <v>3228</v>
      </c>
      <c r="G3812" s="133">
        <v>1794</v>
      </c>
      <c r="H3812" s="132">
        <v>2010</v>
      </c>
      <c r="I3812" s="134">
        <v>41032</v>
      </c>
      <c r="J3812" s="135"/>
    </row>
    <row r="3813" spans="1:10" ht="16.5" customHeight="1" x14ac:dyDescent="0.25">
      <c r="A3813" s="130" t="s">
        <v>10658</v>
      </c>
      <c r="B3813" s="131" t="str">
        <f t="shared" si="59"/>
        <v>16375 - Utah Science Technology and Research- Research Building</v>
      </c>
      <c r="C3813" s="132" t="s">
        <v>5363</v>
      </c>
      <c r="D3813" s="132" t="s">
        <v>5959</v>
      </c>
      <c r="E3813" s="132" t="s">
        <v>5960</v>
      </c>
      <c r="F3813" s="132" t="s">
        <v>5812</v>
      </c>
      <c r="G3813" s="133">
        <v>111670</v>
      </c>
      <c r="H3813" s="132">
        <v>2011</v>
      </c>
      <c r="I3813" s="134">
        <v>41032</v>
      </c>
      <c r="J3813" s="135"/>
    </row>
    <row r="3814" spans="1:10" ht="16.5" customHeight="1" x14ac:dyDescent="0.25">
      <c r="A3814" s="130" t="s">
        <v>10659</v>
      </c>
      <c r="B3814" s="131" t="str">
        <f t="shared" si="59"/>
        <v>16376 - utah Botanical Center Storage Shed</v>
      </c>
      <c r="C3814" s="132" t="s">
        <v>5363</v>
      </c>
      <c r="D3814" s="132" t="s">
        <v>5961</v>
      </c>
      <c r="E3814" s="132" t="s">
        <v>5814</v>
      </c>
      <c r="F3814" s="132" t="s">
        <v>319</v>
      </c>
      <c r="G3814" s="133">
        <v>240</v>
      </c>
      <c r="H3814" s="132">
        <v>2010</v>
      </c>
      <c r="I3814" s="134">
        <v>40725</v>
      </c>
      <c r="J3814" s="135"/>
    </row>
    <row r="3815" spans="1:10" ht="16.5" customHeight="1" x14ac:dyDescent="0.25">
      <c r="A3815" s="130" t="s">
        <v>10660</v>
      </c>
      <c r="B3815" s="131" t="str">
        <f t="shared" si="59"/>
        <v>16378 - Utah Botanical Center Education Center</v>
      </c>
      <c r="C3815" s="132" t="s">
        <v>5363</v>
      </c>
      <c r="D3815" s="132" t="s">
        <v>5962</v>
      </c>
      <c r="E3815" s="132" t="s">
        <v>5963</v>
      </c>
      <c r="F3815" s="132" t="s">
        <v>319</v>
      </c>
      <c r="G3815" s="133">
        <v>16537</v>
      </c>
      <c r="H3815" s="132">
        <v>2011</v>
      </c>
      <c r="I3815" s="134">
        <v>40725</v>
      </c>
      <c r="J3815" s="135"/>
    </row>
    <row r="3816" spans="1:10" ht="16.5" customHeight="1" x14ac:dyDescent="0.25">
      <c r="A3816" s="130" t="s">
        <v>10661</v>
      </c>
      <c r="B3816" s="131" t="str">
        <f t="shared" si="59"/>
        <v>16379 - Animal Science Farm Hay Storage</v>
      </c>
      <c r="C3816" s="132" t="s">
        <v>5363</v>
      </c>
      <c r="D3816" s="132" t="s">
        <v>5964</v>
      </c>
      <c r="E3816" s="132" t="s">
        <v>5965</v>
      </c>
      <c r="F3816" s="132" t="s">
        <v>3228</v>
      </c>
      <c r="G3816" s="133">
        <v>3018</v>
      </c>
      <c r="H3816" s="132">
        <v>2010</v>
      </c>
      <c r="I3816" s="134">
        <v>41032</v>
      </c>
      <c r="J3816" s="135"/>
    </row>
    <row r="3817" spans="1:10" ht="16.5" customHeight="1" x14ac:dyDescent="0.25">
      <c r="A3817" s="130" t="s">
        <v>10662</v>
      </c>
      <c r="B3817" s="131" t="str">
        <f t="shared" si="59"/>
        <v>16380 - Tremonton Intermountain Health Care</v>
      </c>
      <c r="C3817" s="132" t="s">
        <v>5363</v>
      </c>
      <c r="D3817" s="132" t="s">
        <v>5966</v>
      </c>
      <c r="E3817" s="132" t="s">
        <v>5967</v>
      </c>
      <c r="F3817" s="132" t="s">
        <v>2473</v>
      </c>
      <c r="G3817" s="133">
        <v>5555</v>
      </c>
      <c r="H3817" s="132">
        <v>1980</v>
      </c>
      <c r="I3817" s="134">
        <v>40725</v>
      </c>
      <c r="J3817" s="135"/>
    </row>
    <row r="3818" spans="1:10" ht="16.5" customHeight="1" x14ac:dyDescent="0.25">
      <c r="A3818" s="130" t="s">
        <v>10663</v>
      </c>
      <c r="B3818" s="131" t="str">
        <f t="shared" si="59"/>
        <v>17142 - Central Instruction Building</v>
      </c>
      <c r="C3818" s="132" t="s">
        <v>5363</v>
      </c>
      <c r="D3818" s="132" t="s">
        <v>5968</v>
      </c>
      <c r="E3818" s="132" t="s">
        <v>5969</v>
      </c>
      <c r="F3818" s="132" t="s">
        <v>374</v>
      </c>
      <c r="G3818" s="133">
        <v>66631</v>
      </c>
      <c r="H3818" s="132">
        <v>2000</v>
      </c>
      <c r="I3818" s="134">
        <v>41731</v>
      </c>
      <c r="J3818" s="135"/>
    </row>
    <row r="3819" spans="1:10" ht="16.5" customHeight="1" x14ac:dyDescent="0.25">
      <c r="A3819" s="130" t="s">
        <v>10664</v>
      </c>
      <c r="B3819" s="131" t="str">
        <f t="shared" si="59"/>
        <v>17265 - Wayne Estes Building</v>
      </c>
      <c r="C3819" s="132" t="s">
        <v>5363</v>
      </c>
      <c r="D3819" s="132" t="s">
        <v>5970</v>
      </c>
      <c r="E3819" s="132" t="s">
        <v>5971</v>
      </c>
      <c r="F3819" s="132" t="s">
        <v>149</v>
      </c>
      <c r="G3819" s="133">
        <v>33026</v>
      </c>
      <c r="H3819" s="132">
        <v>2014</v>
      </c>
      <c r="I3819" s="134">
        <v>41814</v>
      </c>
      <c r="J3819" s="135"/>
    </row>
    <row r="3820" spans="1:10" ht="16.5" customHeight="1" x14ac:dyDescent="0.25">
      <c r="A3820" s="130" t="s">
        <v>10665</v>
      </c>
      <c r="B3820" s="131" t="str">
        <f t="shared" si="59"/>
        <v>17334 - Blanding Dorm</v>
      </c>
      <c r="C3820" s="132" t="s">
        <v>5363</v>
      </c>
      <c r="D3820" s="132" t="s">
        <v>5972</v>
      </c>
      <c r="E3820" s="132" t="s">
        <v>5973</v>
      </c>
      <c r="F3820" s="132" t="s">
        <v>514</v>
      </c>
      <c r="G3820" s="133">
        <v>18210</v>
      </c>
      <c r="H3820" s="132">
        <v>2013</v>
      </c>
      <c r="I3820" s="134">
        <v>41828</v>
      </c>
      <c r="J3820" s="135"/>
    </row>
    <row r="3821" spans="1:10" ht="16.5" customHeight="1" x14ac:dyDescent="0.25">
      <c r="A3821" s="130" t="s">
        <v>10666</v>
      </c>
      <c r="B3821" s="131" t="str">
        <f t="shared" si="59"/>
        <v>17511 - Utah Conservation Corp South Tool Shed</v>
      </c>
      <c r="C3821" s="132" t="s">
        <v>5363</v>
      </c>
      <c r="D3821" s="132" t="s">
        <v>5974</v>
      </c>
      <c r="E3821" s="132" t="s">
        <v>5975</v>
      </c>
      <c r="F3821" s="132" t="s">
        <v>149</v>
      </c>
      <c r="G3821" s="133">
        <v>524</v>
      </c>
      <c r="H3821" s="132">
        <v>2013</v>
      </c>
      <c r="I3821" s="134">
        <v>41941</v>
      </c>
      <c r="J3821" s="135"/>
    </row>
    <row r="3822" spans="1:10" ht="16.5" customHeight="1" x14ac:dyDescent="0.25">
      <c r="A3822" s="130" t="s">
        <v>10667</v>
      </c>
      <c r="B3822" s="131" t="str">
        <f t="shared" si="59"/>
        <v>17512 - Utah Conservation Corp South Saw Shed</v>
      </c>
      <c r="C3822" s="132" t="s">
        <v>5363</v>
      </c>
      <c r="D3822" s="132" t="s">
        <v>5976</v>
      </c>
      <c r="E3822" s="132" t="s">
        <v>5977</v>
      </c>
      <c r="F3822" s="132" t="s">
        <v>149</v>
      </c>
      <c r="G3822" s="133">
        <v>205</v>
      </c>
      <c r="H3822" s="132">
        <v>2013</v>
      </c>
      <c r="I3822" s="134">
        <v>41941</v>
      </c>
      <c r="J3822" s="135"/>
    </row>
    <row r="3823" spans="1:10" ht="16.5" customHeight="1" x14ac:dyDescent="0.25">
      <c r="A3823" s="130" t="s">
        <v>10668</v>
      </c>
      <c r="B3823" s="131" t="str">
        <f t="shared" si="59"/>
        <v>17513 - Greenville Farm Shop Storage</v>
      </c>
      <c r="C3823" s="132" t="s">
        <v>5363</v>
      </c>
      <c r="D3823" s="132" t="s">
        <v>5978</v>
      </c>
      <c r="E3823" s="132" t="s">
        <v>5554</v>
      </c>
      <c r="F3823" s="132" t="s">
        <v>149</v>
      </c>
      <c r="G3823" s="133">
        <v>4028</v>
      </c>
      <c r="H3823" s="132">
        <v>2011</v>
      </c>
      <c r="I3823" s="134">
        <v>41941</v>
      </c>
      <c r="J3823" s="135"/>
    </row>
    <row r="3824" spans="1:10" ht="16.5" customHeight="1" x14ac:dyDescent="0.25">
      <c r="A3824" s="130" t="s">
        <v>10669</v>
      </c>
      <c r="B3824" s="131" t="str">
        <f t="shared" si="59"/>
        <v>17514 - American West Heritage Center- Pavillion</v>
      </c>
      <c r="C3824" s="132" t="s">
        <v>5363</v>
      </c>
      <c r="D3824" s="132" t="s">
        <v>5979</v>
      </c>
      <c r="E3824" s="132" t="s">
        <v>5980</v>
      </c>
      <c r="F3824" s="132" t="s">
        <v>3228</v>
      </c>
      <c r="G3824" s="133">
        <v>3640</v>
      </c>
      <c r="H3824" s="132">
        <v>2000</v>
      </c>
      <c r="I3824" s="134">
        <v>41941</v>
      </c>
      <c r="J3824" s="135"/>
    </row>
    <row r="3825" spans="1:10" ht="16.5" customHeight="1" x14ac:dyDescent="0.25">
      <c r="A3825" s="130" t="s">
        <v>10670</v>
      </c>
      <c r="B3825" s="131" t="str">
        <f t="shared" si="59"/>
        <v>17515 - Applied Sciences Technology &amp; Education Pavillion</v>
      </c>
      <c r="C3825" s="132" t="s">
        <v>5363</v>
      </c>
      <c r="D3825" s="132" t="s">
        <v>5981</v>
      </c>
      <c r="E3825" s="132" t="s">
        <v>5718</v>
      </c>
      <c r="F3825" s="132" t="s">
        <v>149</v>
      </c>
      <c r="G3825" s="133">
        <v>855</v>
      </c>
      <c r="H3825" s="132">
        <v>2014</v>
      </c>
      <c r="I3825" s="134">
        <v>41941</v>
      </c>
      <c r="J3825" s="135"/>
    </row>
    <row r="3826" spans="1:10" ht="16.5" customHeight="1" x14ac:dyDescent="0.25">
      <c r="A3826" s="130" t="s">
        <v>10671</v>
      </c>
      <c r="B3826" s="131" t="str">
        <f t="shared" si="59"/>
        <v>17516 - Equine Center Breeding Barn</v>
      </c>
      <c r="C3826" s="132" t="s">
        <v>5363</v>
      </c>
      <c r="D3826" s="132" t="s">
        <v>5982</v>
      </c>
      <c r="E3826" s="132" t="s">
        <v>5983</v>
      </c>
      <c r="F3826" s="132" t="s">
        <v>3228</v>
      </c>
      <c r="G3826" s="133">
        <v>4003</v>
      </c>
      <c r="H3826" s="132">
        <v>2000</v>
      </c>
      <c r="I3826" s="134">
        <v>41941</v>
      </c>
      <c r="J3826" s="135"/>
    </row>
    <row r="3827" spans="1:10" ht="16.5" customHeight="1" x14ac:dyDescent="0.25">
      <c r="A3827" s="130" t="s">
        <v>10672</v>
      </c>
      <c r="B3827" s="131" t="str">
        <f t="shared" si="59"/>
        <v>17517 - Equine Center Horse Shed 5</v>
      </c>
      <c r="C3827" s="132" t="s">
        <v>5363</v>
      </c>
      <c r="D3827" s="132" t="s">
        <v>5984</v>
      </c>
      <c r="E3827" s="132" t="s">
        <v>5985</v>
      </c>
      <c r="F3827" s="132" t="s">
        <v>3228</v>
      </c>
      <c r="G3827" s="133">
        <v>482</v>
      </c>
      <c r="H3827" s="132">
        <v>2012</v>
      </c>
      <c r="I3827" s="134">
        <v>41941</v>
      </c>
      <c r="J3827" s="135"/>
    </row>
    <row r="3828" spans="1:10" ht="16.5" customHeight="1" x14ac:dyDescent="0.25">
      <c r="A3828" s="130" t="s">
        <v>10673</v>
      </c>
      <c r="B3828" s="131" t="str">
        <f t="shared" si="59"/>
        <v>17518 - Equine Center Horse Shed 6</v>
      </c>
      <c r="C3828" s="132" t="s">
        <v>5363</v>
      </c>
      <c r="D3828" s="132" t="s">
        <v>5986</v>
      </c>
      <c r="E3828" s="132" t="s">
        <v>5987</v>
      </c>
      <c r="F3828" s="132" t="s">
        <v>3228</v>
      </c>
      <c r="G3828" s="133">
        <v>482</v>
      </c>
      <c r="H3828" s="132">
        <v>2012</v>
      </c>
      <c r="I3828" s="134">
        <v>41941</v>
      </c>
      <c r="J3828" s="135"/>
    </row>
    <row r="3829" spans="1:10" ht="16.5" customHeight="1" x14ac:dyDescent="0.25">
      <c r="A3829" s="130" t="s">
        <v>10674</v>
      </c>
      <c r="B3829" s="131" t="str">
        <f t="shared" si="59"/>
        <v>17519 - South Farm-Spider Silk Goats</v>
      </c>
      <c r="C3829" s="132" t="s">
        <v>5363</v>
      </c>
      <c r="D3829" s="132" t="s">
        <v>5988</v>
      </c>
      <c r="E3829" s="132" t="s">
        <v>5989</v>
      </c>
      <c r="F3829" s="132" t="s">
        <v>3228</v>
      </c>
      <c r="G3829" s="133">
        <v>5998</v>
      </c>
      <c r="H3829" s="132">
        <v>2000</v>
      </c>
      <c r="I3829" s="134">
        <v>41941</v>
      </c>
      <c r="J3829" s="135"/>
    </row>
    <row r="3830" spans="1:10" ht="16.5" customHeight="1" x14ac:dyDescent="0.25">
      <c r="A3830" s="130" t="s">
        <v>10675</v>
      </c>
      <c r="B3830" s="131" t="str">
        <f t="shared" si="59"/>
        <v>17638 - Sorenson Center for Clinical Excellence</v>
      </c>
      <c r="C3830" s="132" t="s">
        <v>5363</v>
      </c>
      <c r="D3830" s="132" t="s">
        <v>5990</v>
      </c>
      <c r="E3830" s="132" t="s">
        <v>5991</v>
      </c>
      <c r="F3830" s="132" t="s">
        <v>149</v>
      </c>
      <c r="G3830" s="133">
        <v>117503</v>
      </c>
      <c r="H3830" s="132">
        <v>2016</v>
      </c>
      <c r="I3830" s="134">
        <v>43683</v>
      </c>
      <c r="J3830" s="135"/>
    </row>
    <row r="3831" spans="1:10" ht="16.5" customHeight="1" x14ac:dyDescent="0.25">
      <c r="A3831" s="130" t="s">
        <v>10676</v>
      </c>
      <c r="B3831" s="131" t="str">
        <f t="shared" si="59"/>
        <v>17702 - 695 Darwin Ave</v>
      </c>
      <c r="C3831" s="132" t="s">
        <v>5363</v>
      </c>
      <c r="D3831" s="132" t="s">
        <v>5992</v>
      </c>
      <c r="E3831" s="132" t="s">
        <v>5993</v>
      </c>
      <c r="F3831" s="132" t="s">
        <v>149</v>
      </c>
      <c r="G3831" s="133">
        <v>5041</v>
      </c>
      <c r="H3831" s="132">
        <v>1951</v>
      </c>
      <c r="I3831" s="134">
        <v>42171</v>
      </c>
      <c r="J3831" s="135"/>
    </row>
    <row r="3832" spans="1:10" ht="16.5" customHeight="1" x14ac:dyDescent="0.25">
      <c r="A3832" s="130" t="s">
        <v>10677</v>
      </c>
      <c r="B3832" s="131" t="str">
        <f t="shared" si="59"/>
        <v>17704 - 655 Darwin Ave</v>
      </c>
      <c r="C3832" s="132" t="s">
        <v>5363</v>
      </c>
      <c r="D3832" s="132" t="s">
        <v>5994</v>
      </c>
      <c r="E3832" s="132" t="s">
        <v>5995</v>
      </c>
      <c r="F3832" s="132" t="s">
        <v>149</v>
      </c>
      <c r="G3832" s="133">
        <v>6858</v>
      </c>
      <c r="H3832" s="132">
        <v>1966</v>
      </c>
      <c r="I3832" s="134">
        <v>42173</v>
      </c>
      <c r="J3832" s="135"/>
    </row>
    <row r="3833" spans="1:10" ht="16.5" customHeight="1" x14ac:dyDescent="0.25">
      <c r="A3833" s="130" t="s">
        <v>10678</v>
      </c>
      <c r="B3833" s="131" t="str">
        <f t="shared" si="59"/>
        <v>17705 - Electric Vehicle and Roadway Research Facilities</v>
      </c>
      <c r="C3833" s="132" t="s">
        <v>5363</v>
      </c>
      <c r="D3833" s="132" t="s">
        <v>5996</v>
      </c>
      <c r="E3833" s="132" t="s">
        <v>5997</v>
      </c>
      <c r="F3833" s="132" t="s">
        <v>5812</v>
      </c>
      <c r="G3833" s="133">
        <v>5139</v>
      </c>
      <c r="H3833" s="132">
        <v>2015</v>
      </c>
      <c r="I3833" s="134">
        <v>42173</v>
      </c>
      <c r="J3833" s="135"/>
    </row>
    <row r="3834" spans="1:10" ht="16.5" customHeight="1" x14ac:dyDescent="0.25">
      <c r="A3834" s="130" t="s">
        <v>10679</v>
      </c>
      <c r="B3834" s="131" t="str">
        <f t="shared" si="59"/>
        <v>17706 - Equine Center Horse Shed 7</v>
      </c>
      <c r="C3834" s="132" t="s">
        <v>5363</v>
      </c>
      <c r="D3834" s="132" t="s">
        <v>5998</v>
      </c>
      <c r="E3834" s="132" t="s">
        <v>5999</v>
      </c>
      <c r="F3834" s="132" t="s">
        <v>3228</v>
      </c>
      <c r="G3834" s="133">
        <v>745</v>
      </c>
      <c r="H3834" s="132">
        <v>2014</v>
      </c>
      <c r="I3834" s="134">
        <v>42173</v>
      </c>
      <c r="J3834" s="135"/>
    </row>
    <row r="3835" spans="1:10" ht="16.5" customHeight="1" x14ac:dyDescent="0.25">
      <c r="A3835" s="130" t="s">
        <v>10680</v>
      </c>
      <c r="B3835" s="131" t="str">
        <f t="shared" si="59"/>
        <v>17707 - 685 Darwin Ave</v>
      </c>
      <c r="C3835" s="132" t="s">
        <v>5363</v>
      </c>
      <c r="D3835" s="132" t="s">
        <v>6000</v>
      </c>
      <c r="E3835" s="132" t="s">
        <v>6001</v>
      </c>
      <c r="F3835" s="132" t="s">
        <v>149</v>
      </c>
      <c r="G3835" s="133">
        <v>6806</v>
      </c>
      <c r="H3835" s="132">
        <v>1965</v>
      </c>
      <c r="I3835" s="134">
        <v>42173</v>
      </c>
      <c r="J3835" s="135"/>
    </row>
    <row r="3836" spans="1:10" ht="16.5" customHeight="1" x14ac:dyDescent="0.25">
      <c r="A3836" s="130" t="s">
        <v>10681</v>
      </c>
      <c r="B3836" s="131" t="str">
        <f t="shared" si="59"/>
        <v>17708 - Caine Home</v>
      </c>
      <c r="C3836" s="132" t="s">
        <v>5363</v>
      </c>
      <c r="D3836" s="132" t="s">
        <v>6002</v>
      </c>
      <c r="E3836" s="132" t="s">
        <v>6003</v>
      </c>
      <c r="F3836" s="132" t="s">
        <v>149</v>
      </c>
      <c r="G3836" s="133">
        <v>3484</v>
      </c>
      <c r="H3836" s="132">
        <v>1918</v>
      </c>
      <c r="I3836" s="134">
        <v>42173</v>
      </c>
      <c r="J3836" s="135"/>
    </row>
    <row r="3837" spans="1:10" ht="16.5" customHeight="1" x14ac:dyDescent="0.25">
      <c r="A3837" s="130" t="s">
        <v>10682</v>
      </c>
      <c r="B3837" s="131" t="str">
        <f t="shared" si="59"/>
        <v>17709 - Caine Home - Garage</v>
      </c>
      <c r="C3837" s="132" t="s">
        <v>5363</v>
      </c>
      <c r="D3837" s="132" t="s">
        <v>6004</v>
      </c>
      <c r="E3837" s="132" t="s">
        <v>6003</v>
      </c>
      <c r="F3837" s="132" t="s">
        <v>149</v>
      </c>
      <c r="G3837" s="133">
        <v>258</v>
      </c>
      <c r="H3837" s="132">
        <v>1918</v>
      </c>
      <c r="I3837" s="134">
        <v>42173</v>
      </c>
      <c r="J3837" s="135"/>
    </row>
    <row r="3838" spans="1:10" ht="16.5" customHeight="1" x14ac:dyDescent="0.25">
      <c r="A3838" s="130" t="s">
        <v>10683</v>
      </c>
      <c r="B3838" s="131" t="str">
        <f t="shared" si="59"/>
        <v>17725 - Kaysville Horticulture Farm - Equipment Shed</v>
      </c>
      <c r="C3838" s="132" t="s">
        <v>5363</v>
      </c>
      <c r="D3838" s="132" t="s">
        <v>6005</v>
      </c>
      <c r="E3838" s="132" t="s">
        <v>6006</v>
      </c>
      <c r="F3838" s="132" t="s">
        <v>319</v>
      </c>
      <c r="G3838" s="133">
        <v>80</v>
      </c>
      <c r="H3838" s="132">
        <v>2015</v>
      </c>
      <c r="I3838" s="134">
        <v>42184</v>
      </c>
      <c r="J3838" s="135"/>
    </row>
    <row r="3839" spans="1:10" ht="16.5" customHeight="1" x14ac:dyDescent="0.25">
      <c r="A3839" s="130" t="s">
        <v>10684</v>
      </c>
      <c r="B3839" s="131" t="str">
        <f t="shared" si="59"/>
        <v>17728 - Bear Lake Storage Shed</v>
      </c>
      <c r="C3839" s="132" t="s">
        <v>5363</v>
      </c>
      <c r="D3839" s="132" t="s">
        <v>6007</v>
      </c>
      <c r="E3839" s="132" t="s">
        <v>6008</v>
      </c>
      <c r="F3839" s="132" t="s">
        <v>1048</v>
      </c>
      <c r="G3839" s="133">
        <v>97</v>
      </c>
      <c r="H3839" s="132">
        <v>2015</v>
      </c>
      <c r="I3839" s="134">
        <v>42184</v>
      </c>
      <c r="J3839" s="135"/>
    </row>
    <row r="3840" spans="1:10" ht="16.5" customHeight="1" x14ac:dyDescent="0.25">
      <c r="A3840" s="130" t="s">
        <v>10685</v>
      </c>
      <c r="B3840" s="131" t="str">
        <f t="shared" si="59"/>
        <v>17729 - Utah Botanical Center - Equipment Shed</v>
      </c>
      <c r="C3840" s="132" t="s">
        <v>5363</v>
      </c>
      <c r="D3840" s="132" t="s">
        <v>6009</v>
      </c>
      <c r="E3840" s="132" t="s">
        <v>6006</v>
      </c>
      <c r="F3840" s="132" t="s">
        <v>319</v>
      </c>
      <c r="G3840" s="133">
        <v>80</v>
      </c>
      <c r="H3840" s="132">
        <v>2015</v>
      </c>
      <c r="I3840" s="134">
        <v>42181</v>
      </c>
      <c r="J3840" s="135"/>
    </row>
    <row r="3841" spans="1:10" ht="16.5" customHeight="1" x14ac:dyDescent="0.25">
      <c r="A3841" s="130" t="s">
        <v>10686</v>
      </c>
      <c r="B3841" s="131" t="str">
        <f t="shared" si="59"/>
        <v>17730 - Kaysville Horticulture Farm- Tractor Shed</v>
      </c>
      <c r="C3841" s="132" t="s">
        <v>5363</v>
      </c>
      <c r="D3841" s="132" t="s">
        <v>6010</v>
      </c>
      <c r="E3841" s="132" t="s">
        <v>6011</v>
      </c>
      <c r="F3841" s="132" t="s">
        <v>319</v>
      </c>
      <c r="G3841" s="133">
        <v>1800</v>
      </c>
      <c r="H3841" s="132">
        <v>2015</v>
      </c>
      <c r="I3841" s="134">
        <v>42181</v>
      </c>
      <c r="J3841" s="135"/>
    </row>
    <row r="3842" spans="1:10" ht="16.5" customHeight="1" x14ac:dyDescent="0.25">
      <c r="A3842" s="130" t="s">
        <v>10687</v>
      </c>
      <c r="B3842" s="131" t="str">
        <f t="shared" si="59"/>
        <v>17731 - Utah Botanical Center - Farmer's Market Shed</v>
      </c>
      <c r="C3842" s="132" t="s">
        <v>5363</v>
      </c>
      <c r="D3842" s="132" t="s">
        <v>6012</v>
      </c>
      <c r="E3842" s="132" t="s">
        <v>6006</v>
      </c>
      <c r="F3842" s="132" t="s">
        <v>319</v>
      </c>
      <c r="G3842" s="133">
        <v>224</v>
      </c>
      <c r="H3842" s="132">
        <v>2015</v>
      </c>
      <c r="I3842" s="134">
        <v>42181</v>
      </c>
      <c r="J3842" s="135"/>
    </row>
    <row r="3843" spans="1:10" ht="16.5" customHeight="1" x14ac:dyDescent="0.25">
      <c r="A3843" s="130" t="s">
        <v>10688</v>
      </c>
      <c r="B3843" s="131" t="str">
        <f t="shared" si="59"/>
        <v>17747 - Central Suites</v>
      </c>
      <c r="C3843" s="132" t="s">
        <v>5363</v>
      </c>
      <c r="D3843" s="132" t="s">
        <v>6013</v>
      </c>
      <c r="E3843" s="132" t="s">
        <v>6014</v>
      </c>
      <c r="F3843" s="132" t="s">
        <v>149</v>
      </c>
      <c r="G3843" s="133">
        <v>124400</v>
      </c>
      <c r="H3843" s="132">
        <v>2018</v>
      </c>
      <c r="I3843" s="134">
        <v>43683</v>
      </c>
      <c r="J3843" s="135"/>
    </row>
    <row r="3844" spans="1:10" ht="16.5" customHeight="1" x14ac:dyDescent="0.25">
      <c r="A3844" s="130" t="s">
        <v>10689</v>
      </c>
      <c r="B3844" s="131" t="str">
        <f t="shared" ref="B3844:B3907" si="60">_xlfn.CONCAT(A3844," - ",D3844)</f>
        <v>17789 - Blue Square Building 01</v>
      </c>
      <c r="C3844" s="132" t="s">
        <v>5363</v>
      </c>
      <c r="D3844" s="132" t="s">
        <v>6015</v>
      </c>
      <c r="E3844" s="132" t="s">
        <v>6016</v>
      </c>
      <c r="F3844" s="132" t="s">
        <v>149</v>
      </c>
      <c r="G3844" s="133">
        <v>76470</v>
      </c>
      <c r="H3844" s="132">
        <v>2012</v>
      </c>
      <c r="I3844" s="134">
        <v>42375</v>
      </c>
      <c r="J3844" s="135"/>
    </row>
    <row r="3845" spans="1:10" ht="16.5" customHeight="1" x14ac:dyDescent="0.25">
      <c r="A3845" s="130" t="s">
        <v>10690</v>
      </c>
      <c r="B3845" s="131" t="str">
        <f t="shared" si="60"/>
        <v>17790 - Blue Square Building 02</v>
      </c>
      <c r="C3845" s="132" t="s">
        <v>5363</v>
      </c>
      <c r="D3845" s="132" t="s">
        <v>6017</v>
      </c>
      <c r="E3845" s="132" t="s">
        <v>6016</v>
      </c>
      <c r="F3845" s="132" t="s">
        <v>149</v>
      </c>
      <c r="G3845" s="133">
        <v>38123</v>
      </c>
      <c r="H3845" s="132">
        <v>2013</v>
      </c>
      <c r="I3845" s="134">
        <v>42375</v>
      </c>
      <c r="J3845" s="135"/>
    </row>
    <row r="3846" spans="1:10" ht="16.5" customHeight="1" x14ac:dyDescent="0.25">
      <c r="A3846" s="130" t="s">
        <v>10691</v>
      </c>
      <c r="B3846" s="131" t="str">
        <f t="shared" si="60"/>
        <v>17791 - Blue Square Building 03</v>
      </c>
      <c r="C3846" s="132" t="s">
        <v>5363</v>
      </c>
      <c r="D3846" s="132" t="s">
        <v>6018</v>
      </c>
      <c r="E3846" s="132" t="s">
        <v>6016</v>
      </c>
      <c r="F3846" s="132" t="s">
        <v>149</v>
      </c>
      <c r="G3846" s="133">
        <v>38123</v>
      </c>
      <c r="H3846" s="132">
        <v>2013</v>
      </c>
      <c r="I3846" s="134">
        <v>42375</v>
      </c>
      <c r="J3846" s="135"/>
    </row>
    <row r="3847" spans="1:10" ht="16.5" customHeight="1" x14ac:dyDescent="0.25">
      <c r="A3847" s="130" t="s">
        <v>10692</v>
      </c>
      <c r="B3847" s="131" t="str">
        <f t="shared" si="60"/>
        <v>17840 - Life Sciences</v>
      </c>
      <c r="C3847" s="132" t="s">
        <v>5363</v>
      </c>
      <c r="D3847" s="132" t="s">
        <v>6019</v>
      </c>
      <c r="E3847" s="132" t="s">
        <v>6020</v>
      </c>
      <c r="F3847" s="132" t="s">
        <v>149</v>
      </c>
      <c r="G3847" s="133">
        <v>96820</v>
      </c>
      <c r="H3847" s="132">
        <v>2019</v>
      </c>
      <c r="I3847" s="134">
        <v>43683</v>
      </c>
      <c r="J3847" s="135"/>
    </row>
    <row r="3848" spans="1:10" ht="16.5" customHeight="1" x14ac:dyDescent="0.25">
      <c r="A3848" s="130" t="s">
        <v>10693</v>
      </c>
      <c r="B3848" s="131" t="str">
        <f t="shared" si="60"/>
        <v>17979 - Equine Education Classroom</v>
      </c>
      <c r="C3848" s="132" t="s">
        <v>5363</v>
      </c>
      <c r="D3848" s="132" t="s">
        <v>6021</v>
      </c>
      <c r="E3848" s="132" t="s">
        <v>6022</v>
      </c>
      <c r="F3848" s="132" t="s">
        <v>3228</v>
      </c>
      <c r="G3848" s="133">
        <v>4215</v>
      </c>
      <c r="H3848" s="132">
        <v>2014</v>
      </c>
      <c r="I3848" s="134">
        <v>42551</v>
      </c>
      <c r="J3848" s="135"/>
    </row>
    <row r="3849" spans="1:10" ht="16.5" customHeight="1" x14ac:dyDescent="0.25">
      <c r="A3849" s="130" t="s">
        <v>10694</v>
      </c>
      <c r="B3849" s="131" t="str">
        <f t="shared" si="60"/>
        <v>18301 - Brigham Plaza</v>
      </c>
      <c r="C3849" s="132" t="s">
        <v>5363</v>
      </c>
      <c r="D3849" s="132" t="s">
        <v>6023</v>
      </c>
      <c r="E3849" s="132" t="s">
        <v>6024</v>
      </c>
      <c r="F3849" s="132" t="s">
        <v>576</v>
      </c>
      <c r="G3849" s="133">
        <v>4597</v>
      </c>
      <c r="H3849" s="132">
        <v>2001</v>
      </c>
      <c r="I3849" s="134">
        <v>43039</v>
      </c>
      <c r="J3849" s="135"/>
    </row>
    <row r="3850" spans="1:10" ht="16.5" customHeight="1" x14ac:dyDescent="0.25">
      <c r="A3850" s="130" t="s">
        <v>10695</v>
      </c>
      <c r="B3850" s="131" t="str">
        <f t="shared" si="60"/>
        <v>18350 - Salt Lake Education Center</v>
      </c>
      <c r="C3850" s="132" t="s">
        <v>5363</v>
      </c>
      <c r="D3850" s="132" t="s">
        <v>6025</v>
      </c>
      <c r="E3850" s="132" t="s">
        <v>6026</v>
      </c>
      <c r="F3850" s="132" t="s">
        <v>288</v>
      </c>
      <c r="G3850" s="133">
        <v>33553</v>
      </c>
      <c r="H3850" s="132">
        <v>1989</v>
      </c>
      <c r="I3850" s="134">
        <v>43179</v>
      </c>
      <c r="J3850" s="135"/>
    </row>
    <row r="3851" spans="1:10" ht="16.5" customHeight="1" x14ac:dyDescent="0.25">
      <c r="A3851" s="130" t="s">
        <v>10696</v>
      </c>
      <c r="B3851" s="131" t="str">
        <f t="shared" si="60"/>
        <v>18489 - Jensen Historical Farm Animal Shelter 01</v>
      </c>
      <c r="C3851" s="132" t="s">
        <v>5363</v>
      </c>
      <c r="D3851" s="132" t="s">
        <v>6027</v>
      </c>
      <c r="E3851" s="132" t="s">
        <v>6028</v>
      </c>
      <c r="F3851" s="132" t="s">
        <v>3228</v>
      </c>
      <c r="G3851" s="133">
        <v>318</v>
      </c>
      <c r="H3851" s="132">
        <v>1950</v>
      </c>
      <c r="I3851" s="134">
        <v>43270</v>
      </c>
      <c r="J3851" s="135"/>
    </row>
    <row r="3852" spans="1:10" ht="16.5" customHeight="1" x14ac:dyDescent="0.25">
      <c r="A3852" s="130" t="s">
        <v>10697</v>
      </c>
      <c r="B3852" s="131" t="str">
        <f t="shared" si="60"/>
        <v>18490 - Jensen Historical Farm Animal Shelter 02</v>
      </c>
      <c r="C3852" s="132" t="s">
        <v>5363</v>
      </c>
      <c r="D3852" s="132" t="s">
        <v>6029</v>
      </c>
      <c r="E3852" s="132" t="s">
        <v>6028</v>
      </c>
      <c r="F3852" s="132" t="s">
        <v>3228</v>
      </c>
      <c r="G3852" s="133">
        <v>318</v>
      </c>
      <c r="H3852" s="132">
        <v>1950</v>
      </c>
      <c r="I3852" s="134">
        <v>43270</v>
      </c>
      <c r="J3852" s="135"/>
    </row>
    <row r="3853" spans="1:10" ht="16.5" customHeight="1" x14ac:dyDescent="0.25">
      <c r="A3853" s="130" t="s">
        <v>10698</v>
      </c>
      <c r="B3853" s="131" t="str">
        <f t="shared" si="60"/>
        <v>18491 - America West Heritage Center Train Shed</v>
      </c>
      <c r="C3853" s="132" t="s">
        <v>5363</v>
      </c>
      <c r="D3853" s="132" t="s">
        <v>6030</v>
      </c>
      <c r="E3853" s="132" t="s">
        <v>6031</v>
      </c>
      <c r="F3853" s="132" t="s">
        <v>3228</v>
      </c>
      <c r="G3853" s="133">
        <v>1080</v>
      </c>
      <c r="H3853" s="132">
        <v>1950</v>
      </c>
      <c r="I3853" s="134">
        <v>43270</v>
      </c>
      <c r="J3853" s="135"/>
    </row>
    <row r="3854" spans="1:10" ht="16.5" customHeight="1" x14ac:dyDescent="0.25">
      <c r="A3854" s="130" t="s">
        <v>10699</v>
      </c>
      <c r="B3854" s="131" t="str">
        <f t="shared" si="60"/>
        <v>18492 - America West Heritage Center Northwestern Cabin</v>
      </c>
      <c r="C3854" s="132" t="s">
        <v>5363</v>
      </c>
      <c r="D3854" s="132" t="s">
        <v>6032</v>
      </c>
      <c r="E3854" s="132" t="s">
        <v>6031</v>
      </c>
      <c r="F3854" s="132" t="s">
        <v>3228</v>
      </c>
      <c r="G3854" s="133">
        <v>256</v>
      </c>
      <c r="H3854" s="132">
        <v>1950</v>
      </c>
      <c r="I3854" s="134">
        <v>43270</v>
      </c>
      <c r="J3854" s="135"/>
    </row>
    <row r="3855" spans="1:10" ht="16.5" customHeight="1" x14ac:dyDescent="0.25">
      <c r="A3855" s="130" t="s">
        <v>10700</v>
      </c>
      <c r="B3855" s="131" t="str">
        <f t="shared" si="60"/>
        <v>18493 - America West Heritage Center Horse Paddock</v>
      </c>
      <c r="C3855" s="132" t="s">
        <v>5363</v>
      </c>
      <c r="D3855" s="132" t="s">
        <v>6033</v>
      </c>
      <c r="E3855" s="132" t="s">
        <v>6031</v>
      </c>
      <c r="F3855" s="132" t="s">
        <v>3228</v>
      </c>
      <c r="G3855" s="133">
        <v>143</v>
      </c>
      <c r="H3855" s="132">
        <v>1950</v>
      </c>
      <c r="I3855" s="134">
        <v>43270</v>
      </c>
      <c r="J3855" s="135"/>
    </row>
    <row r="3856" spans="1:10" ht="16.5" customHeight="1" x14ac:dyDescent="0.25">
      <c r="A3856" s="130" t="s">
        <v>10701</v>
      </c>
      <c r="B3856" s="131" t="str">
        <f t="shared" si="60"/>
        <v>18494 - America West Heritage Center Equipment Shed</v>
      </c>
      <c r="C3856" s="132" t="s">
        <v>5363</v>
      </c>
      <c r="D3856" s="132" t="s">
        <v>6034</v>
      </c>
      <c r="E3856" s="132" t="s">
        <v>6031</v>
      </c>
      <c r="F3856" s="132" t="s">
        <v>3228</v>
      </c>
      <c r="G3856" s="133">
        <v>42</v>
      </c>
      <c r="H3856" s="132">
        <v>1950</v>
      </c>
      <c r="I3856" s="134">
        <v>43270</v>
      </c>
      <c r="J3856" s="135"/>
    </row>
    <row r="3857" spans="1:10" ht="16.5" customHeight="1" x14ac:dyDescent="0.25">
      <c r="A3857" s="130" t="s">
        <v>10702</v>
      </c>
      <c r="B3857" s="131" t="str">
        <f t="shared" si="60"/>
        <v>18634 - Information Technology Services</v>
      </c>
      <c r="C3857" s="132" t="s">
        <v>5363</v>
      </c>
      <c r="D3857" s="132" t="s">
        <v>6035</v>
      </c>
      <c r="E3857" s="132" t="s">
        <v>6036</v>
      </c>
      <c r="F3857" s="132" t="s">
        <v>149</v>
      </c>
      <c r="G3857" s="133">
        <v>28605</v>
      </c>
      <c r="H3857" s="132">
        <v>2021</v>
      </c>
      <c r="I3857" s="134">
        <v>43859</v>
      </c>
      <c r="J3857" s="135"/>
    </row>
    <row r="3858" spans="1:10" ht="16.5" customHeight="1" x14ac:dyDescent="0.25">
      <c r="A3858" s="130" t="s">
        <v>10703</v>
      </c>
      <c r="B3858" s="131" t="str">
        <f t="shared" si="60"/>
        <v>18635 - Canyon Crest Suites</v>
      </c>
      <c r="C3858" s="132" t="s">
        <v>5363</v>
      </c>
      <c r="D3858" s="132" t="s">
        <v>6037</v>
      </c>
      <c r="E3858" s="132" t="s">
        <v>6038</v>
      </c>
      <c r="F3858" s="132" t="s">
        <v>149</v>
      </c>
      <c r="G3858" s="133">
        <v>141740</v>
      </c>
      <c r="H3858" s="132">
        <v>2021</v>
      </c>
      <c r="I3858" s="134">
        <v>44907</v>
      </c>
      <c r="J3858" s="135"/>
    </row>
    <row r="3859" spans="1:10" ht="16.5" customHeight="1" x14ac:dyDescent="0.25">
      <c r="A3859" s="130" t="s">
        <v>10704</v>
      </c>
      <c r="B3859" s="131" t="str">
        <f t="shared" si="60"/>
        <v>18695 - Surplus Sales Storage</v>
      </c>
      <c r="C3859" s="132" t="s">
        <v>5363</v>
      </c>
      <c r="D3859" s="132" t="s">
        <v>6039</v>
      </c>
      <c r="E3859" s="132" t="s">
        <v>6040</v>
      </c>
      <c r="F3859" s="132" t="s">
        <v>149</v>
      </c>
      <c r="G3859" s="133">
        <v>1950</v>
      </c>
      <c r="H3859" s="132">
        <v>2000</v>
      </c>
      <c r="I3859" s="134">
        <v>43640</v>
      </c>
      <c r="J3859" s="135"/>
    </row>
    <row r="3860" spans="1:10" ht="16.5" customHeight="1" x14ac:dyDescent="0.25">
      <c r="A3860" s="130" t="s">
        <v>10705</v>
      </c>
      <c r="B3860" s="131" t="str">
        <f t="shared" si="60"/>
        <v>18696 - Surplus Sales Storage</v>
      </c>
      <c r="C3860" s="132" t="s">
        <v>5363</v>
      </c>
      <c r="D3860" s="132" t="s">
        <v>6039</v>
      </c>
      <c r="E3860" s="132" t="s">
        <v>6040</v>
      </c>
      <c r="F3860" s="132" t="s">
        <v>149</v>
      </c>
      <c r="G3860" s="133">
        <v>500</v>
      </c>
      <c r="H3860" s="132">
        <v>2000</v>
      </c>
      <c r="I3860" s="134">
        <v>43640</v>
      </c>
      <c r="J3860" s="135"/>
    </row>
    <row r="3861" spans="1:10" ht="16.5" customHeight="1" x14ac:dyDescent="0.25">
      <c r="A3861" s="130" t="s">
        <v>10706</v>
      </c>
      <c r="B3861" s="131" t="str">
        <f t="shared" si="60"/>
        <v>18697 - Caine Dairy Milking Barn</v>
      </c>
      <c r="C3861" s="132" t="s">
        <v>5363</v>
      </c>
      <c r="D3861" s="132" t="s">
        <v>5690</v>
      </c>
      <c r="E3861" s="132" t="s">
        <v>6041</v>
      </c>
      <c r="F3861" s="132" t="s">
        <v>3228</v>
      </c>
      <c r="G3861" s="133">
        <v>21430</v>
      </c>
      <c r="H3861" s="132">
        <v>2017</v>
      </c>
      <c r="I3861" s="134">
        <v>43640</v>
      </c>
      <c r="J3861" s="135"/>
    </row>
    <row r="3862" spans="1:10" ht="16.5" customHeight="1" x14ac:dyDescent="0.25">
      <c r="A3862" s="130" t="s">
        <v>10707</v>
      </c>
      <c r="B3862" s="131" t="str">
        <f t="shared" si="60"/>
        <v>18698 - South Farm Ram/Buck Barn</v>
      </c>
      <c r="C3862" s="132" t="s">
        <v>5363</v>
      </c>
      <c r="D3862" s="132" t="s">
        <v>6042</v>
      </c>
      <c r="E3862" s="132" t="s">
        <v>5989</v>
      </c>
      <c r="F3862" s="132" t="s">
        <v>3228</v>
      </c>
      <c r="G3862" s="133">
        <v>6633</v>
      </c>
      <c r="H3862" s="132">
        <v>2016</v>
      </c>
      <c r="I3862" s="134">
        <v>43640</v>
      </c>
      <c r="J3862" s="135"/>
    </row>
    <row r="3863" spans="1:10" ht="16.5" customHeight="1" x14ac:dyDescent="0.25">
      <c r="A3863" s="130" t="s">
        <v>10708</v>
      </c>
      <c r="B3863" s="131" t="str">
        <f t="shared" si="60"/>
        <v>18699 - Equine Center Storage Shed</v>
      </c>
      <c r="C3863" s="132" t="s">
        <v>5363</v>
      </c>
      <c r="D3863" s="132" t="s">
        <v>6043</v>
      </c>
      <c r="E3863" s="132" t="s">
        <v>5989</v>
      </c>
      <c r="F3863" s="132" t="s">
        <v>3228</v>
      </c>
      <c r="G3863" s="133">
        <v>400</v>
      </c>
      <c r="H3863" s="132">
        <v>2000</v>
      </c>
      <c r="I3863" s="134">
        <v>43640</v>
      </c>
      <c r="J3863" s="135"/>
    </row>
    <row r="3864" spans="1:10" ht="16.5" customHeight="1" x14ac:dyDescent="0.25">
      <c r="A3864" s="130" t="s">
        <v>10709</v>
      </c>
      <c r="B3864" s="131" t="str">
        <f t="shared" si="60"/>
        <v>18700 - Equine Center Stall Barn</v>
      </c>
      <c r="C3864" s="132" t="s">
        <v>5363</v>
      </c>
      <c r="D3864" s="132" t="s">
        <v>6044</v>
      </c>
      <c r="E3864" s="132" t="s">
        <v>5864</v>
      </c>
      <c r="F3864" s="132" t="s">
        <v>3228</v>
      </c>
      <c r="G3864" s="133">
        <v>20722</v>
      </c>
      <c r="H3864" s="132">
        <v>2019</v>
      </c>
      <c r="I3864" s="134">
        <v>43640</v>
      </c>
      <c r="J3864" s="135"/>
    </row>
    <row r="3865" spans="1:10" ht="16.5" customHeight="1" x14ac:dyDescent="0.25">
      <c r="A3865" s="130" t="s">
        <v>10710</v>
      </c>
      <c r="B3865" s="131" t="str">
        <f t="shared" si="60"/>
        <v>18701 - South Farm Cattle Shelter</v>
      </c>
      <c r="C3865" s="132" t="s">
        <v>5363</v>
      </c>
      <c r="D3865" s="132" t="s">
        <v>6045</v>
      </c>
      <c r="E3865" s="132" t="s">
        <v>6046</v>
      </c>
      <c r="F3865" s="132" t="s">
        <v>3228</v>
      </c>
      <c r="G3865" s="133">
        <v>30000</v>
      </c>
      <c r="H3865" s="132">
        <v>2016</v>
      </c>
      <c r="I3865" s="134">
        <v>43640</v>
      </c>
      <c r="J3865" s="135"/>
    </row>
    <row r="3866" spans="1:10" ht="16.5" customHeight="1" x14ac:dyDescent="0.25">
      <c r="A3866" s="130" t="s">
        <v>10711</v>
      </c>
      <c r="B3866" s="131" t="str">
        <f t="shared" si="60"/>
        <v>18702 - Irrigated Pasture Residence</v>
      </c>
      <c r="C3866" s="132" t="s">
        <v>5363</v>
      </c>
      <c r="D3866" s="132" t="s">
        <v>6047</v>
      </c>
      <c r="E3866" s="132" t="s">
        <v>6048</v>
      </c>
      <c r="F3866" s="132" t="s">
        <v>6049</v>
      </c>
      <c r="G3866" s="133">
        <v>2900</v>
      </c>
      <c r="H3866" s="132">
        <v>1980</v>
      </c>
      <c r="I3866" s="134">
        <v>43640</v>
      </c>
      <c r="J3866" s="135"/>
    </row>
    <row r="3867" spans="1:10" ht="16.5" customHeight="1" x14ac:dyDescent="0.25">
      <c r="A3867" s="130" t="s">
        <v>10712</v>
      </c>
      <c r="B3867" s="131" t="str">
        <f t="shared" si="60"/>
        <v>18703 - Landscaping and Maintenance Shet</v>
      </c>
      <c r="C3867" s="132" t="s">
        <v>5363</v>
      </c>
      <c r="D3867" s="132" t="s">
        <v>6050</v>
      </c>
      <c r="E3867" s="132" t="s">
        <v>6051</v>
      </c>
      <c r="F3867" s="132" t="s">
        <v>149</v>
      </c>
      <c r="G3867" s="133">
        <v>240</v>
      </c>
      <c r="H3867" s="132">
        <v>2019</v>
      </c>
      <c r="I3867" s="134">
        <v>43641</v>
      </c>
      <c r="J3867" s="135"/>
    </row>
    <row r="3868" spans="1:10" ht="16.5" customHeight="1" x14ac:dyDescent="0.25">
      <c r="A3868" s="130" t="s">
        <v>10713</v>
      </c>
      <c r="B3868" s="131" t="str">
        <f t="shared" si="60"/>
        <v>18704 - TRC - Poultry Shed</v>
      </c>
      <c r="C3868" s="132" t="s">
        <v>5363</v>
      </c>
      <c r="D3868" s="132" t="s">
        <v>6052</v>
      </c>
      <c r="E3868" s="132" t="s">
        <v>6053</v>
      </c>
      <c r="F3868" s="132" t="s">
        <v>2508</v>
      </c>
      <c r="G3868" s="133">
        <v>2592</v>
      </c>
      <c r="H3868" s="132">
        <v>1980</v>
      </c>
      <c r="I3868" s="134">
        <v>43641</v>
      </c>
      <c r="J3868" s="135"/>
    </row>
    <row r="3869" spans="1:10" ht="16.5" customHeight="1" x14ac:dyDescent="0.25">
      <c r="A3869" s="130" t="s">
        <v>10714</v>
      </c>
      <c r="B3869" s="131" t="str">
        <f t="shared" si="60"/>
        <v>18705 - TRC - Livestock Shed</v>
      </c>
      <c r="C3869" s="132" t="s">
        <v>5363</v>
      </c>
      <c r="D3869" s="132" t="s">
        <v>6054</v>
      </c>
      <c r="E3869" s="132" t="s">
        <v>6053</v>
      </c>
      <c r="F3869" s="132" t="s">
        <v>2508</v>
      </c>
      <c r="G3869" s="133">
        <v>2340</v>
      </c>
      <c r="H3869" s="132">
        <v>1980</v>
      </c>
      <c r="I3869" s="134">
        <v>43641</v>
      </c>
      <c r="J3869" s="135"/>
    </row>
    <row r="3870" spans="1:10" ht="16.5" customHeight="1" x14ac:dyDescent="0.25">
      <c r="A3870" s="130" t="s">
        <v>10715</v>
      </c>
      <c r="B3870" s="131" t="str">
        <f t="shared" si="60"/>
        <v>18706 - TRC - Equipment Shed</v>
      </c>
      <c r="C3870" s="132" t="s">
        <v>5363</v>
      </c>
      <c r="D3870" s="132" t="s">
        <v>6055</v>
      </c>
      <c r="E3870" s="132" t="s">
        <v>6056</v>
      </c>
      <c r="F3870" s="132" t="s">
        <v>2508</v>
      </c>
      <c r="G3870" s="133">
        <v>2340</v>
      </c>
      <c r="H3870" s="132">
        <v>1980</v>
      </c>
      <c r="I3870" s="134">
        <v>43641</v>
      </c>
      <c r="J3870" s="135"/>
    </row>
    <row r="3871" spans="1:10" ht="16.5" customHeight="1" x14ac:dyDescent="0.25">
      <c r="A3871" s="130" t="s">
        <v>10716</v>
      </c>
      <c r="B3871" s="131" t="str">
        <f t="shared" si="60"/>
        <v>18707 - TRC - Horse Stalls</v>
      </c>
      <c r="C3871" s="132" t="s">
        <v>5363</v>
      </c>
      <c r="D3871" s="132" t="s">
        <v>6057</v>
      </c>
      <c r="E3871" s="132" t="s">
        <v>6056</v>
      </c>
      <c r="F3871" s="132" t="s">
        <v>2508</v>
      </c>
      <c r="G3871" s="133">
        <v>1960</v>
      </c>
      <c r="H3871" s="132">
        <v>1980</v>
      </c>
      <c r="I3871" s="134">
        <v>43641</v>
      </c>
      <c r="J3871" s="135"/>
    </row>
    <row r="3872" spans="1:10" ht="16.5" customHeight="1" x14ac:dyDescent="0.25">
      <c r="A3872" s="130" t="s">
        <v>10717</v>
      </c>
      <c r="B3872" s="131" t="str">
        <f t="shared" si="60"/>
        <v>18709 - Logan/Cache Airport D-6</v>
      </c>
      <c r="C3872" s="132" t="s">
        <v>5363</v>
      </c>
      <c r="D3872" s="132" t="s">
        <v>6058</v>
      </c>
      <c r="E3872" s="132" t="s">
        <v>6059</v>
      </c>
      <c r="F3872" s="132" t="s">
        <v>149</v>
      </c>
      <c r="G3872" s="133">
        <v>5600</v>
      </c>
      <c r="H3872" s="132">
        <v>2010</v>
      </c>
      <c r="I3872" s="134">
        <v>43641</v>
      </c>
      <c r="J3872" s="135"/>
    </row>
    <row r="3873" spans="1:10" ht="16.5" customHeight="1" x14ac:dyDescent="0.25">
      <c r="A3873" s="130" t="s">
        <v>10718</v>
      </c>
      <c r="B3873" s="131" t="str">
        <f t="shared" si="60"/>
        <v>18710 - Logan/Cache Airport J-2</v>
      </c>
      <c r="C3873" s="132" t="s">
        <v>5363</v>
      </c>
      <c r="D3873" s="132" t="s">
        <v>6060</v>
      </c>
      <c r="E3873" s="132" t="s">
        <v>6061</v>
      </c>
      <c r="F3873" s="132" t="s">
        <v>149</v>
      </c>
      <c r="G3873" s="133">
        <v>12259</v>
      </c>
      <c r="H3873" s="132">
        <v>2009</v>
      </c>
      <c r="I3873" s="134">
        <v>43641</v>
      </c>
      <c r="J3873" s="135"/>
    </row>
    <row r="3874" spans="1:10" ht="16.5" customHeight="1" x14ac:dyDescent="0.25">
      <c r="A3874" s="130" t="s">
        <v>10719</v>
      </c>
      <c r="B3874" s="131" t="str">
        <f t="shared" si="60"/>
        <v>18711 - Logan/Cache Airport G-9</v>
      </c>
      <c r="C3874" s="132" t="s">
        <v>5363</v>
      </c>
      <c r="D3874" s="132" t="s">
        <v>6062</v>
      </c>
      <c r="E3874" s="132" t="s">
        <v>6063</v>
      </c>
      <c r="F3874" s="132" t="s">
        <v>149</v>
      </c>
      <c r="G3874" s="133">
        <v>3600</v>
      </c>
      <c r="H3874" s="132">
        <v>2009</v>
      </c>
      <c r="I3874" s="134">
        <v>43641</v>
      </c>
      <c r="J3874" s="135"/>
    </row>
    <row r="3875" spans="1:10" ht="16.5" customHeight="1" x14ac:dyDescent="0.25">
      <c r="A3875" s="130" t="s">
        <v>10720</v>
      </c>
      <c r="B3875" s="131" t="str">
        <f t="shared" si="60"/>
        <v>18712 - AHEF - Animal Shed 06</v>
      </c>
      <c r="C3875" s="132" t="s">
        <v>5363</v>
      </c>
      <c r="D3875" s="132" t="s">
        <v>6064</v>
      </c>
      <c r="E3875" s="132" t="s">
        <v>6065</v>
      </c>
      <c r="F3875" s="132" t="s">
        <v>3228</v>
      </c>
      <c r="G3875" s="133">
        <v>9431</v>
      </c>
      <c r="H3875" s="132">
        <v>1968</v>
      </c>
      <c r="I3875" s="134">
        <v>43641</v>
      </c>
      <c r="J3875" s="135"/>
    </row>
    <row r="3876" spans="1:10" ht="16.5" customHeight="1" x14ac:dyDescent="0.25">
      <c r="A3876" s="130" t="s">
        <v>10721</v>
      </c>
      <c r="B3876" s="131" t="str">
        <f t="shared" si="60"/>
        <v>18713 - AHEF - Animal Shed</v>
      </c>
      <c r="C3876" s="132" t="s">
        <v>5363</v>
      </c>
      <c r="D3876" s="132" t="s">
        <v>6066</v>
      </c>
      <c r="E3876" s="132" t="s">
        <v>6067</v>
      </c>
      <c r="F3876" s="132" t="s">
        <v>3228</v>
      </c>
      <c r="G3876" s="133">
        <v>4896</v>
      </c>
      <c r="H3876" s="132">
        <v>1968</v>
      </c>
      <c r="I3876" s="134">
        <v>43641</v>
      </c>
      <c r="J3876" s="135"/>
    </row>
    <row r="3877" spans="1:10" ht="16.5" customHeight="1" x14ac:dyDescent="0.25">
      <c r="A3877" s="130" t="s">
        <v>10722</v>
      </c>
      <c r="B3877" s="131" t="str">
        <f t="shared" si="60"/>
        <v>18714 - Recycling Vehicle Storage</v>
      </c>
      <c r="C3877" s="132" t="s">
        <v>5363</v>
      </c>
      <c r="D3877" s="132" t="s">
        <v>6068</v>
      </c>
      <c r="E3877" s="132" t="s">
        <v>6051</v>
      </c>
      <c r="F3877" s="132" t="s">
        <v>149</v>
      </c>
      <c r="G3877" s="133">
        <v>5000</v>
      </c>
      <c r="H3877" s="132">
        <v>1982</v>
      </c>
      <c r="I3877" s="134">
        <v>43641</v>
      </c>
      <c r="J3877" s="135"/>
    </row>
    <row r="3878" spans="1:10" ht="16.5" customHeight="1" x14ac:dyDescent="0.25">
      <c r="A3878" s="130" t="s">
        <v>10723</v>
      </c>
      <c r="B3878" s="131" t="str">
        <f t="shared" si="60"/>
        <v>18773 - Darwin's Landing</v>
      </c>
      <c r="C3878" s="132" t="s">
        <v>5363</v>
      </c>
      <c r="D3878" s="132" t="s">
        <v>6069</v>
      </c>
      <c r="E3878" s="132" t="s">
        <v>6070</v>
      </c>
      <c r="F3878" s="132" t="s">
        <v>149</v>
      </c>
      <c r="G3878" s="133">
        <v>5776</v>
      </c>
      <c r="H3878" s="132">
        <v>2014</v>
      </c>
      <c r="I3878" s="134">
        <v>43816</v>
      </c>
      <c r="J3878" s="135"/>
    </row>
    <row r="3879" spans="1:10" ht="16.5" customHeight="1" x14ac:dyDescent="0.25">
      <c r="A3879" s="130" t="s">
        <v>10724</v>
      </c>
      <c r="B3879" s="131" t="str">
        <f t="shared" si="60"/>
        <v>18852 - Blanding ShopKo Building</v>
      </c>
      <c r="C3879" s="132" t="s">
        <v>5363</v>
      </c>
      <c r="D3879" s="132" t="s">
        <v>6071</v>
      </c>
      <c r="E3879" s="132" t="s">
        <v>6072</v>
      </c>
      <c r="F3879" s="132" t="s">
        <v>514</v>
      </c>
      <c r="G3879" s="133">
        <v>22367</v>
      </c>
      <c r="H3879" s="132">
        <v>2002</v>
      </c>
      <c r="I3879" s="134">
        <v>43962</v>
      </c>
      <c r="J3879" s="135"/>
    </row>
    <row r="3880" spans="1:10" ht="16.5" customHeight="1" x14ac:dyDescent="0.25">
      <c r="A3880" s="130" t="s">
        <v>10725</v>
      </c>
      <c r="B3880" s="131" t="str">
        <f t="shared" si="60"/>
        <v>21176 - Coal Yard Brine Shed</v>
      </c>
      <c r="C3880" s="132" t="s">
        <v>5363</v>
      </c>
      <c r="D3880" s="132" t="s">
        <v>6073</v>
      </c>
      <c r="E3880" s="132" t="s">
        <v>6074</v>
      </c>
      <c r="F3880" s="132" t="s">
        <v>149</v>
      </c>
      <c r="G3880" s="133">
        <v>216</v>
      </c>
      <c r="H3880" s="132">
        <v>2015</v>
      </c>
      <c r="I3880" s="134">
        <v>44323</v>
      </c>
      <c r="J3880" s="135"/>
    </row>
    <row r="3881" spans="1:10" ht="16.5" customHeight="1" x14ac:dyDescent="0.25">
      <c r="A3881" s="130" t="s">
        <v>10726</v>
      </c>
      <c r="B3881" s="131" t="str">
        <f t="shared" si="60"/>
        <v>21177 - Art and Sculpture Lab Pavilion</v>
      </c>
      <c r="C3881" s="132" t="s">
        <v>5363</v>
      </c>
      <c r="D3881" s="132" t="s">
        <v>6075</v>
      </c>
      <c r="E3881" s="132" t="s">
        <v>6076</v>
      </c>
      <c r="F3881" s="132" t="s">
        <v>149</v>
      </c>
      <c r="G3881" s="133">
        <v>900</v>
      </c>
      <c r="H3881" s="132">
        <v>2015</v>
      </c>
      <c r="I3881" s="134">
        <v>44323</v>
      </c>
      <c r="J3881" s="135"/>
    </row>
    <row r="3882" spans="1:10" ht="16.5" customHeight="1" x14ac:dyDescent="0.25">
      <c r="A3882" s="130" t="s">
        <v>10727</v>
      </c>
      <c r="B3882" s="131" t="str">
        <f t="shared" si="60"/>
        <v>21178 - Coal Yard Equipment Shed</v>
      </c>
      <c r="C3882" s="132" t="s">
        <v>5363</v>
      </c>
      <c r="D3882" s="132" t="s">
        <v>6077</v>
      </c>
      <c r="E3882" s="132" t="s">
        <v>6078</v>
      </c>
      <c r="F3882" s="132" t="s">
        <v>149</v>
      </c>
      <c r="G3882" s="133">
        <v>7515</v>
      </c>
      <c r="H3882" s="132">
        <v>2020</v>
      </c>
      <c r="I3882" s="134">
        <v>44323</v>
      </c>
      <c r="J3882" s="135"/>
    </row>
    <row r="3883" spans="1:10" ht="16.5" customHeight="1" x14ac:dyDescent="0.25">
      <c r="A3883" s="130" t="s">
        <v>10728</v>
      </c>
      <c r="B3883" s="131" t="str">
        <f t="shared" si="60"/>
        <v>21179 - Logan West Farm Hay Barn</v>
      </c>
      <c r="C3883" s="132" t="s">
        <v>5363</v>
      </c>
      <c r="D3883" s="132" t="s">
        <v>6079</v>
      </c>
      <c r="E3883" s="132" t="s">
        <v>6080</v>
      </c>
      <c r="F3883" s="132" t="s">
        <v>149</v>
      </c>
      <c r="G3883" s="133">
        <v>9783</v>
      </c>
      <c r="H3883" s="132">
        <v>2009</v>
      </c>
      <c r="I3883" s="134">
        <v>44323</v>
      </c>
      <c r="J3883" s="135"/>
    </row>
    <row r="3884" spans="1:10" ht="16.5" customHeight="1" x14ac:dyDescent="0.25">
      <c r="A3884" s="130" t="s">
        <v>10729</v>
      </c>
      <c r="B3884" s="131" t="str">
        <f t="shared" si="60"/>
        <v>21181 - Equine Center</v>
      </c>
      <c r="C3884" s="132" t="s">
        <v>5363</v>
      </c>
      <c r="D3884" s="132" t="s">
        <v>6081</v>
      </c>
      <c r="E3884" s="132" t="s">
        <v>5864</v>
      </c>
      <c r="F3884" s="132" t="s">
        <v>3228</v>
      </c>
      <c r="G3884" s="133">
        <v>20722</v>
      </c>
      <c r="H3884" s="132">
        <v>2019</v>
      </c>
      <c r="I3884" s="134">
        <v>44323</v>
      </c>
      <c r="J3884" s="135"/>
    </row>
    <row r="3885" spans="1:10" ht="16.5" customHeight="1" x14ac:dyDescent="0.25">
      <c r="A3885" s="130" t="s">
        <v>10730</v>
      </c>
      <c r="B3885" s="131" t="str">
        <f t="shared" si="60"/>
        <v>21182 - Predator Research Facility</v>
      </c>
      <c r="C3885" s="132" t="s">
        <v>5363</v>
      </c>
      <c r="D3885" s="132" t="s">
        <v>6082</v>
      </c>
      <c r="E3885" s="132" t="s">
        <v>6083</v>
      </c>
      <c r="F3885" s="132" t="s">
        <v>5561</v>
      </c>
      <c r="G3885" s="133">
        <v>3200</v>
      </c>
      <c r="H3885" s="132">
        <v>2005</v>
      </c>
      <c r="I3885" s="134">
        <v>44323</v>
      </c>
      <c r="J3885" s="135"/>
    </row>
    <row r="3886" spans="1:10" ht="16.5" customHeight="1" x14ac:dyDescent="0.25">
      <c r="A3886" s="130" t="s">
        <v>10731</v>
      </c>
      <c r="B3886" s="131" t="str">
        <f t="shared" si="60"/>
        <v>21183 - Millville Aquatic Research Facility</v>
      </c>
      <c r="C3886" s="132" t="s">
        <v>5363</v>
      </c>
      <c r="D3886" s="132" t="s">
        <v>6084</v>
      </c>
      <c r="E3886" s="132" t="s">
        <v>6083</v>
      </c>
      <c r="F3886" s="132" t="s">
        <v>5561</v>
      </c>
      <c r="G3886" s="133">
        <v>2230</v>
      </c>
      <c r="H3886" s="132">
        <v>2000</v>
      </c>
      <c r="I3886" s="134">
        <v>44323</v>
      </c>
      <c r="J3886" s="135"/>
    </row>
    <row r="3887" spans="1:10" ht="16.5" customHeight="1" x14ac:dyDescent="0.25">
      <c r="A3887" s="130" t="s">
        <v>10732</v>
      </c>
      <c r="B3887" s="131" t="str">
        <f t="shared" si="60"/>
        <v>21184 - Millville Aquatic Research Shed</v>
      </c>
      <c r="C3887" s="132" t="s">
        <v>5363</v>
      </c>
      <c r="D3887" s="132" t="s">
        <v>6085</v>
      </c>
      <c r="E3887" s="132" t="s">
        <v>6083</v>
      </c>
      <c r="F3887" s="132" t="s">
        <v>5561</v>
      </c>
      <c r="G3887" s="133">
        <v>155</v>
      </c>
      <c r="H3887" s="132">
        <v>2000</v>
      </c>
      <c r="I3887" s="134">
        <v>44323</v>
      </c>
      <c r="J3887" s="135"/>
    </row>
    <row r="3888" spans="1:10" ht="16.5" customHeight="1" x14ac:dyDescent="0.25">
      <c r="A3888" s="130" t="s">
        <v>10733</v>
      </c>
      <c r="B3888" s="131" t="str">
        <f t="shared" si="60"/>
        <v>21185 - Millville Aquatic Research Shed</v>
      </c>
      <c r="C3888" s="132" t="s">
        <v>5363</v>
      </c>
      <c r="D3888" s="132" t="s">
        <v>6085</v>
      </c>
      <c r="E3888" s="132" t="s">
        <v>6083</v>
      </c>
      <c r="F3888" s="132" t="s">
        <v>5561</v>
      </c>
      <c r="G3888" s="133">
        <v>155</v>
      </c>
      <c r="H3888" s="132">
        <v>2000</v>
      </c>
      <c r="I3888" s="134">
        <v>44323</v>
      </c>
      <c r="J3888" s="135"/>
    </row>
    <row r="3889" spans="1:10" ht="16.5" customHeight="1" x14ac:dyDescent="0.25">
      <c r="A3889" s="130" t="s">
        <v>10734</v>
      </c>
      <c r="B3889" s="131" t="str">
        <f t="shared" si="60"/>
        <v>21186 - Walden Art Building</v>
      </c>
      <c r="C3889" s="132" t="s">
        <v>5363</v>
      </c>
      <c r="D3889" s="132" t="s">
        <v>6086</v>
      </c>
      <c r="E3889" s="132" t="s">
        <v>5652</v>
      </c>
      <c r="F3889" s="132" t="s">
        <v>514</v>
      </c>
      <c r="G3889" s="133">
        <v>455</v>
      </c>
      <c r="H3889" s="132">
        <v>1992</v>
      </c>
      <c r="I3889" s="134">
        <v>44323</v>
      </c>
      <c r="J3889" s="135"/>
    </row>
    <row r="3890" spans="1:10" ht="16.5" customHeight="1" x14ac:dyDescent="0.25">
      <c r="A3890" s="130" t="s">
        <v>10735</v>
      </c>
      <c r="B3890" s="131" t="str">
        <f t="shared" si="60"/>
        <v>21187 - Blanding Arts and Events Center Storage</v>
      </c>
      <c r="C3890" s="132" t="s">
        <v>5363</v>
      </c>
      <c r="D3890" s="132" t="s">
        <v>6087</v>
      </c>
      <c r="E3890" s="132" t="s">
        <v>6088</v>
      </c>
      <c r="F3890" s="132" t="s">
        <v>514</v>
      </c>
      <c r="G3890" s="133">
        <v>768</v>
      </c>
      <c r="H3890" s="132">
        <v>2000</v>
      </c>
      <c r="I3890" s="134">
        <v>44323</v>
      </c>
      <c r="J3890" s="135"/>
    </row>
    <row r="3891" spans="1:10" ht="16.5" customHeight="1" x14ac:dyDescent="0.25">
      <c r="A3891" s="130" t="s">
        <v>10736</v>
      </c>
      <c r="B3891" s="131" t="str">
        <f t="shared" si="60"/>
        <v>21188 - Native American Museum</v>
      </c>
      <c r="C3891" s="132" t="s">
        <v>5363</v>
      </c>
      <c r="D3891" s="132" t="s">
        <v>6089</v>
      </c>
      <c r="E3891" s="132" t="s">
        <v>6090</v>
      </c>
      <c r="F3891" s="132" t="s">
        <v>514</v>
      </c>
      <c r="G3891" s="133">
        <v>2657</v>
      </c>
      <c r="H3891" s="132">
        <v>2010</v>
      </c>
      <c r="I3891" s="134">
        <v>44323</v>
      </c>
      <c r="J3891" s="135"/>
    </row>
    <row r="3892" spans="1:10" ht="16.5" customHeight="1" x14ac:dyDescent="0.25">
      <c r="A3892" s="130" t="s">
        <v>10737</v>
      </c>
      <c r="B3892" s="131" t="str">
        <f t="shared" si="60"/>
        <v>21189 - Housing Pavilion</v>
      </c>
      <c r="C3892" s="132" t="s">
        <v>5363</v>
      </c>
      <c r="D3892" s="132" t="s">
        <v>6091</v>
      </c>
      <c r="E3892" s="132" t="s">
        <v>6092</v>
      </c>
      <c r="F3892" s="132" t="s">
        <v>514</v>
      </c>
      <c r="G3892" s="133">
        <v>1798</v>
      </c>
      <c r="H3892" s="132">
        <v>2019</v>
      </c>
      <c r="I3892" s="134">
        <v>44323</v>
      </c>
      <c r="J3892" s="135"/>
    </row>
    <row r="3893" spans="1:10" ht="16.5" customHeight="1" x14ac:dyDescent="0.25">
      <c r="A3893" s="130" t="s">
        <v>10738</v>
      </c>
      <c r="B3893" s="131" t="str">
        <f t="shared" si="60"/>
        <v>21191 - Brigham City Historical Building</v>
      </c>
      <c r="C3893" s="132" t="s">
        <v>5363</v>
      </c>
      <c r="D3893" s="132" t="s">
        <v>6093</v>
      </c>
      <c r="E3893" s="132" t="s">
        <v>6094</v>
      </c>
      <c r="F3893" s="132" t="s">
        <v>576</v>
      </c>
      <c r="G3893" s="133">
        <v>1214</v>
      </c>
      <c r="H3893" s="132">
        <v>2000</v>
      </c>
      <c r="I3893" s="134">
        <v>44323</v>
      </c>
      <c r="J3893" s="135"/>
    </row>
    <row r="3894" spans="1:10" ht="16.5" customHeight="1" x14ac:dyDescent="0.25">
      <c r="A3894" s="130" t="s">
        <v>10739</v>
      </c>
      <c r="B3894" s="131" t="str">
        <f t="shared" si="60"/>
        <v>21256 - Hangar J-5</v>
      </c>
      <c r="C3894" s="132" t="s">
        <v>5363</v>
      </c>
      <c r="D3894" s="132" t="s">
        <v>6095</v>
      </c>
      <c r="E3894" s="132" t="s">
        <v>6096</v>
      </c>
      <c r="F3894" s="132" t="s">
        <v>149</v>
      </c>
      <c r="G3894" s="133">
        <v>12000</v>
      </c>
      <c r="H3894" s="132">
        <v>2018</v>
      </c>
      <c r="I3894" s="134">
        <v>44452</v>
      </c>
      <c r="J3894" s="135"/>
    </row>
    <row r="3895" spans="1:10" ht="16.5" customHeight="1" x14ac:dyDescent="0.25">
      <c r="A3895" s="130" t="s">
        <v>10740</v>
      </c>
      <c r="B3895" s="131" t="str">
        <f t="shared" si="60"/>
        <v>100572 - Bastian Agricultural Center-100 Horse Barn</v>
      </c>
      <c r="C3895" s="132" t="s">
        <v>5363</v>
      </c>
      <c r="D3895" s="132" t="s">
        <v>6097</v>
      </c>
      <c r="E3895" s="132" t="s">
        <v>6098</v>
      </c>
      <c r="F3895" s="132" t="s">
        <v>2798</v>
      </c>
      <c r="G3895" s="133">
        <v>4500</v>
      </c>
      <c r="H3895" s="132">
        <v>1974</v>
      </c>
      <c r="I3895" s="134">
        <v>44634</v>
      </c>
      <c r="J3895" s="135"/>
    </row>
    <row r="3896" spans="1:10" ht="16.5" customHeight="1" x14ac:dyDescent="0.25">
      <c r="A3896" s="130" t="s">
        <v>10741</v>
      </c>
      <c r="B3896" s="131" t="str">
        <f t="shared" si="60"/>
        <v>100588 - Bastian Agricultural Center-200 Horse Barn</v>
      </c>
      <c r="C3896" s="132" t="s">
        <v>5363</v>
      </c>
      <c r="D3896" s="132" t="s">
        <v>6099</v>
      </c>
      <c r="E3896" s="132" t="s">
        <v>6098</v>
      </c>
      <c r="F3896" s="132" t="s">
        <v>2798</v>
      </c>
      <c r="G3896" s="133">
        <v>3616</v>
      </c>
      <c r="H3896" s="132">
        <v>1974</v>
      </c>
      <c r="I3896" s="134">
        <v>44634</v>
      </c>
      <c r="J3896" s="135"/>
    </row>
    <row r="3897" spans="1:10" ht="16.5" customHeight="1" x14ac:dyDescent="0.25">
      <c r="A3897" s="130" t="s">
        <v>10742</v>
      </c>
      <c r="B3897" s="131" t="str">
        <f t="shared" si="60"/>
        <v>100590 - Bastian Agricultural Center-300 Horse Barn</v>
      </c>
      <c r="C3897" s="132" t="s">
        <v>5363</v>
      </c>
      <c r="D3897" s="132" t="s">
        <v>6100</v>
      </c>
      <c r="E3897" s="132" t="s">
        <v>6098</v>
      </c>
      <c r="F3897" s="132" t="s">
        <v>2798</v>
      </c>
      <c r="G3897" s="133">
        <v>3616</v>
      </c>
      <c r="H3897" s="132">
        <v>1974</v>
      </c>
      <c r="I3897" s="134">
        <v>44634</v>
      </c>
      <c r="J3897" s="135"/>
    </row>
    <row r="3898" spans="1:10" ht="16.5" customHeight="1" x14ac:dyDescent="0.25">
      <c r="A3898" s="130" t="s">
        <v>10743</v>
      </c>
      <c r="B3898" s="131" t="str">
        <f t="shared" si="60"/>
        <v>100592 - Bastian Agricultural Center-UUU04 Horse Barn</v>
      </c>
      <c r="C3898" s="132" t="s">
        <v>5363</v>
      </c>
      <c r="D3898" s="132" t="s">
        <v>6101</v>
      </c>
      <c r="E3898" s="132" t="s">
        <v>6098</v>
      </c>
      <c r="F3898" s="132" t="s">
        <v>2798</v>
      </c>
      <c r="G3898" s="133">
        <v>3616</v>
      </c>
      <c r="H3898" s="132">
        <v>1974</v>
      </c>
      <c r="I3898" s="134">
        <v>44634</v>
      </c>
      <c r="J3898" s="135"/>
    </row>
    <row r="3899" spans="1:10" ht="16.5" customHeight="1" x14ac:dyDescent="0.25">
      <c r="A3899" s="130" t="s">
        <v>10744</v>
      </c>
      <c r="B3899" s="131" t="str">
        <f t="shared" si="60"/>
        <v>100594 - Bastian Agricultural Center-500 Horse Barn</v>
      </c>
      <c r="C3899" s="132" t="s">
        <v>5363</v>
      </c>
      <c r="D3899" s="132" t="s">
        <v>6102</v>
      </c>
      <c r="E3899" s="132" t="s">
        <v>6098</v>
      </c>
      <c r="F3899" s="132" t="s">
        <v>2798</v>
      </c>
      <c r="G3899" s="133">
        <v>4500</v>
      </c>
      <c r="H3899" s="132">
        <v>1974</v>
      </c>
      <c r="I3899" s="134">
        <v>44634</v>
      </c>
      <c r="J3899" s="135"/>
    </row>
    <row r="3900" spans="1:10" ht="16.5" customHeight="1" x14ac:dyDescent="0.25">
      <c r="A3900" s="130" t="s">
        <v>10745</v>
      </c>
      <c r="B3900" s="131" t="str">
        <f t="shared" si="60"/>
        <v>100596 - Bastian Agricultural Center-600 Horse Barn</v>
      </c>
      <c r="C3900" s="132" t="s">
        <v>5363</v>
      </c>
      <c r="D3900" s="132" t="s">
        <v>6103</v>
      </c>
      <c r="E3900" s="132" t="s">
        <v>6098</v>
      </c>
      <c r="F3900" s="132" t="s">
        <v>2798</v>
      </c>
      <c r="G3900" s="133">
        <v>4500</v>
      </c>
      <c r="H3900" s="132">
        <v>1974</v>
      </c>
      <c r="I3900" s="134">
        <v>44634</v>
      </c>
      <c r="J3900" s="135"/>
    </row>
    <row r="3901" spans="1:10" ht="16.5" customHeight="1" x14ac:dyDescent="0.25">
      <c r="A3901" s="130" t="s">
        <v>10746</v>
      </c>
      <c r="B3901" s="131" t="str">
        <f t="shared" si="60"/>
        <v>100598 - Bastian Agricultural Center-700 Horse Barn</v>
      </c>
      <c r="C3901" s="132" t="s">
        <v>5363</v>
      </c>
      <c r="D3901" s="132" t="s">
        <v>6104</v>
      </c>
      <c r="E3901" s="132" t="s">
        <v>6098</v>
      </c>
      <c r="F3901" s="132" t="s">
        <v>2798</v>
      </c>
      <c r="G3901" s="133">
        <v>20140</v>
      </c>
      <c r="H3901" s="132">
        <v>1999</v>
      </c>
      <c r="I3901" s="134">
        <v>44634</v>
      </c>
      <c r="J3901" s="135"/>
    </row>
    <row r="3902" spans="1:10" ht="16.5" customHeight="1" x14ac:dyDescent="0.25">
      <c r="A3902" s="130" t="s">
        <v>10747</v>
      </c>
      <c r="B3902" s="131" t="str">
        <f t="shared" si="60"/>
        <v>100600 - Bastian Agricultural Center-800 Horse Barn</v>
      </c>
      <c r="C3902" s="132" t="s">
        <v>5363</v>
      </c>
      <c r="D3902" s="132" t="s">
        <v>6105</v>
      </c>
      <c r="E3902" s="132" t="s">
        <v>6098</v>
      </c>
      <c r="F3902" s="132" t="s">
        <v>2798</v>
      </c>
      <c r="G3902" s="133">
        <v>20140</v>
      </c>
      <c r="H3902" s="132">
        <v>1999</v>
      </c>
      <c r="I3902" s="134">
        <v>44634</v>
      </c>
      <c r="J3902" s="135"/>
    </row>
    <row r="3903" spans="1:10" ht="16.5" customHeight="1" x14ac:dyDescent="0.25">
      <c r="A3903" s="130" t="s">
        <v>10748</v>
      </c>
      <c r="B3903" s="131" t="str">
        <f t="shared" si="60"/>
        <v>100602 - Bastian Agricultural Center-900 Horse Barn</v>
      </c>
      <c r="C3903" s="132" t="s">
        <v>5363</v>
      </c>
      <c r="D3903" s="132" t="s">
        <v>6106</v>
      </c>
      <c r="E3903" s="132" t="s">
        <v>6098</v>
      </c>
      <c r="F3903" s="132" t="s">
        <v>2798</v>
      </c>
      <c r="G3903" s="133">
        <v>20140</v>
      </c>
      <c r="H3903" s="132">
        <v>1999</v>
      </c>
      <c r="I3903" s="134">
        <v>44634</v>
      </c>
      <c r="J3903" s="135"/>
    </row>
    <row r="3904" spans="1:10" ht="16.5" customHeight="1" x14ac:dyDescent="0.25">
      <c r="A3904" s="130" t="s">
        <v>10749</v>
      </c>
      <c r="B3904" s="131" t="str">
        <f t="shared" si="60"/>
        <v>100604 - Bastian Agricultural Center Arena</v>
      </c>
      <c r="C3904" s="132" t="s">
        <v>5363</v>
      </c>
      <c r="D3904" s="132" t="s">
        <v>6107</v>
      </c>
      <c r="E3904" s="132" t="s">
        <v>6098</v>
      </c>
      <c r="F3904" s="132" t="s">
        <v>2798</v>
      </c>
      <c r="G3904" s="133">
        <v>45000</v>
      </c>
      <c r="H3904" s="132">
        <v>1999</v>
      </c>
      <c r="I3904" s="134">
        <v>44634</v>
      </c>
      <c r="J3904" s="135"/>
    </row>
    <row r="3905" spans="1:10" ht="16.5" customHeight="1" x14ac:dyDescent="0.25">
      <c r="A3905" s="130" t="s">
        <v>10750</v>
      </c>
      <c r="B3905" s="131" t="str">
        <f t="shared" si="60"/>
        <v>100606 - Bastian Agricultural Center-Barn A</v>
      </c>
      <c r="C3905" s="132" t="s">
        <v>5363</v>
      </c>
      <c r="D3905" s="132" t="s">
        <v>6108</v>
      </c>
      <c r="E3905" s="132" t="s">
        <v>6098</v>
      </c>
      <c r="F3905" s="132" t="s">
        <v>2798</v>
      </c>
      <c r="G3905" s="133">
        <v>10842</v>
      </c>
      <c r="H3905" s="132">
        <v>2021</v>
      </c>
      <c r="I3905" s="134">
        <v>44634</v>
      </c>
      <c r="J3905" s="135"/>
    </row>
    <row r="3906" spans="1:10" ht="16.5" customHeight="1" x14ac:dyDescent="0.25">
      <c r="A3906" s="130" t="s">
        <v>10751</v>
      </c>
      <c r="B3906" s="131" t="str">
        <f t="shared" si="60"/>
        <v>100608 - Bastian Agricultural Center-Barn B</v>
      </c>
      <c r="C3906" s="132" t="s">
        <v>5363</v>
      </c>
      <c r="D3906" s="132" t="s">
        <v>6109</v>
      </c>
      <c r="E3906" s="132" t="s">
        <v>6098</v>
      </c>
      <c r="F3906" s="132" t="s">
        <v>2798</v>
      </c>
      <c r="G3906" s="133">
        <v>10842</v>
      </c>
      <c r="H3906" s="132">
        <v>2021</v>
      </c>
      <c r="I3906" s="134">
        <v>44634</v>
      </c>
      <c r="J3906" s="135"/>
    </row>
    <row r="3907" spans="1:10" ht="16.5" customHeight="1" x14ac:dyDescent="0.25">
      <c r="A3907" s="130" t="s">
        <v>10752</v>
      </c>
      <c r="B3907" s="131" t="str">
        <f t="shared" si="60"/>
        <v>100610 - Bastian Agricultural Center-Boxing Building</v>
      </c>
      <c r="C3907" s="132" t="s">
        <v>5363</v>
      </c>
      <c r="D3907" s="132" t="s">
        <v>6110</v>
      </c>
      <c r="E3907" s="132" t="s">
        <v>6098</v>
      </c>
      <c r="F3907" s="132" t="s">
        <v>2798</v>
      </c>
      <c r="G3907" s="133">
        <v>3600</v>
      </c>
      <c r="H3907" s="132">
        <v>1974</v>
      </c>
      <c r="I3907" s="134">
        <v>44634</v>
      </c>
      <c r="J3907" s="135"/>
    </row>
    <row r="3908" spans="1:10" ht="16.5" customHeight="1" x14ac:dyDescent="0.25">
      <c r="A3908" s="130" t="s">
        <v>10753</v>
      </c>
      <c r="B3908" s="131" t="str">
        <f t="shared" ref="B3908:B3971" si="61">_xlfn.CONCAT(A3908," - ",D3908)</f>
        <v>100612 - Bastian Agricultural Center-Bunny Barn</v>
      </c>
      <c r="C3908" s="132" t="s">
        <v>5363</v>
      </c>
      <c r="D3908" s="132" t="s">
        <v>6111</v>
      </c>
      <c r="E3908" s="132" t="s">
        <v>6098</v>
      </c>
      <c r="F3908" s="132" t="s">
        <v>2798</v>
      </c>
      <c r="G3908" s="133">
        <v>4400</v>
      </c>
      <c r="H3908" s="132">
        <v>1999</v>
      </c>
      <c r="I3908" s="134">
        <v>44634</v>
      </c>
      <c r="J3908" s="135"/>
    </row>
    <row r="3909" spans="1:10" ht="16.5" customHeight="1" x14ac:dyDescent="0.25">
      <c r="A3909" s="130" t="s">
        <v>10754</v>
      </c>
      <c r="B3909" s="131" t="str">
        <f t="shared" si="61"/>
        <v>100614 - Bastian Agricultural Center-North Maintenance Building</v>
      </c>
      <c r="C3909" s="132" t="s">
        <v>5363</v>
      </c>
      <c r="D3909" s="132" t="s">
        <v>6112</v>
      </c>
      <c r="E3909" s="132" t="s">
        <v>6098</v>
      </c>
      <c r="F3909" s="132" t="s">
        <v>2798</v>
      </c>
      <c r="G3909" s="133">
        <v>1800</v>
      </c>
      <c r="H3909" s="132">
        <v>1993</v>
      </c>
      <c r="I3909" s="134">
        <v>44634</v>
      </c>
      <c r="J3909" s="135"/>
    </row>
    <row r="3910" spans="1:10" ht="16.5" customHeight="1" x14ac:dyDescent="0.25">
      <c r="A3910" s="130" t="s">
        <v>10755</v>
      </c>
      <c r="B3910" s="131" t="str">
        <f t="shared" si="61"/>
        <v>100616 - Bastian Agricultural Center-Open Air Riding Arena</v>
      </c>
      <c r="C3910" s="132" t="s">
        <v>5363</v>
      </c>
      <c r="D3910" s="132" t="s">
        <v>6113</v>
      </c>
      <c r="E3910" s="132" t="s">
        <v>6098</v>
      </c>
      <c r="F3910" s="132" t="s">
        <v>2798</v>
      </c>
      <c r="G3910" s="133">
        <v>52000</v>
      </c>
      <c r="H3910" s="132">
        <v>1999</v>
      </c>
      <c r="I3910" s="134">
        <v>44634</v>
      </c>
      <c r="J3910" s="135"/>
    </row>
    <row r="3911" spans="1:10" ht="16.5" customHeight="1" x14ac:dyDescent="0.25">
      <c r="A3911" s="130" t="s">
        <v>10756</v>
      </c>
      <c r="B3911" s="131" t="str">
        <f t="shared" si="61"/>
        <v>100618 - Bastian Agricultural Center-Paddock</v>
      </c>
      <c r="C3911" s="132" t="s">
        <v>5363</v>
      </c>
      <c r="D3911" s="132" t="s">
        <v>6114</v>
      </c>
      <c r="E3911" s="132" t="s">
        <v>6098</v>
      </c>
      <c r="F3911" s="132" t="s">
        <v>2798</v>
      </c>
      <c r="G3911" s="133">
        <v>1800</v>
      </c>
      <c r="H3911" s="132">
        <v>1999</v>
      </c>
      <c r="I3911" s="134">
        <v>44634</v>
      </c>
      <c r="J3911" s="135"/>
    </row>
    <row r="3912" spans="1:10" ht="16.5" customHeight="1" x14ac:dyDescent="0.25">
      <c r="A3912" s="130" t="s">
        <v>10757</v>
      </c>
      <c r="B3912" s="131" t="str">
        <f t="shared" si="61"/>
        <v>100620 - Bastian Agricultural Center-Jockey Building</v>
      </c>
      <c r="C3912" s="132" t="s">
        <v>5363</v>
      </c>
      <c r="D3912" s="132" t="s">
        <v>6115</v>
      </c>
      <c r="E3912" s="132" t="s">
        <v>6098</v>
      </c>
      <c r="F3912" s="132" t="s">
        <v>2798</v>
      </c>
      <c r="G3912" s="133">
        <v>2816</v>
      </c>
      <c r="H3912" s="132">
        <v>1967</v>
      </c>
      <c r="I3912" s="134">
        <v>44634</v>
      </c>
      <c r="J3912" s="135"/>
    </row>
    <row r="3913" spans="1:10" ht="16.5" customHeight="1" x14ac:dyDescent="0.25">
      <c r="A3913" s="130" t="s">
        <v>10758</v>
      </c>
      <c r="B3913" s="131" t="str">
        <f t="shared" si="61"/>
        <v>100622 - Bastian Agricultural Center-Testing Barn</v>
      </c>
      <c r="C3913" s="132" t="s">
        <v>5363</v>
      </c>
      <c r="D3913" s="132" t="s">
        <v>6116</v>
      </c>
      <c r="E3913" s="132" t="s">
        <v>6098</v>
      </c>
      <c r="F3913" s="132" t="s">
        <v>2798</v>
      </c>
      <c r="G3913" s="133">
        <v>800</v>
      </c>
      <c r="H3913" s="132">
        <v>1974</v>
      </c>
      <c r="I3913" s="134">
        <v>44634</v>
      </c>
      <c r="J3913" s="135"/>
    </row>
    <row r="3914" spans="1:10" ht="16.5" customHeight="1" x14ac:dyDescent="0.25">
      <c r="A3914" s="130" t="s">
        <v>10759</v>
      </c>
      <c r="B3914" s="131" t="str">
        <f t="shared" si="61"/>
        <v>100624 - Bastian Agricultural Center-Track Grand Stand</v>
      </c>
      <c r="C3914" s="132" t="s">
        <v>5363</v>
      </c>
      <c r="D3914" s="132" t="s">
        <v>6117</v>
      </c>
      <c r="E3914" s="132" t="s">
        <v>6098</v>
      </c>
      <c r="F3914" s="132" t="s">
        <v>2798</v>
      </c>
      <c r="G3914" s="133">
        <v>6480</v>
      </c>
      <c r="H3914" s="132">
        <v>1967</v>
      </c>
      <c r="I3914" s="134">
        <v>44634</v>
      </c>
      <c r="J3914" s="135"/>
    </row>
    <row r="3915" spans="1:10" ht="16.5" customHeight="1" x14ac:dyDescent="0.25">
      <c r="A3915" s="130" t="s">
        <v>10760</v>
      </c>
      <c r="B3915" s="131" t="str">
        <f t="shared" si="61"/>
        <v>102265 - Mehdi Heravi Global Teaching And Learning Center</v>
      </c>
      <c r="C3915" s="132" t="s">
        <v>5363</v>
      </c>
      <c r="D3915" s="132" t="s">
        <v>6118</v>
      </c>
      <c r="E3915" s="132" t="s">
        <v>6119</v>
      </c>
      <c r="F3915" s="132" t="s">
        <v>149</v>
      </c>
      <c r="G3915" s="133">
        <v>41378</v>
      </c>
      <c r="H3915" s="132">
        <v>2024</v>
      </c>
      <c r="I3915" s="134">
        <v>44743</v>
      </c>
      <c r="J3915" s="135"/>
    </row>
    <row r="3916" spans="1:10" ht="16.5" customHeight="1" x14ac:dyDescent="0.25">
      <c r="A3916" s="130" t="s">
        <v>10761</v>
      </c>
      <c r="B3916" s="131" t="str">
        <f t="shared" si="61"/>
        <v>104767 - Ridge Point Hall</v>
      </c>
      <c r="C3916" s="132" t="s">
        <v>5363</v>
      </c>
      <c r="D3916" s="132" t="s">
        <v>6120</v>
      </c>
      <c r="E3916" s="132" t="s">
        <v>6121</v>
      </c>
      <c r="F3916" s="132" t="s">
        <v>149</v>
      </c>
      <c r="G3916" s="133">
        <v>120781</v>
      </c>
      <c r="H3916" s="132">
        <v>2025</v>
      </c>
      <c r="I3916" s="134">
        <v>45108</v>
      </c>
      <c r="J3916" s="135"/>
    </row>
    <row r="3917" spans="1:10" ht="16.5" customHeight="1" x14ac:dyDescent="0.25">
      <c r="A3917" s="130" t="s">
        <v>10762</v>
      </c>
      <c r="B3917" s="131" t="str">
        <f t="shared" si="61"/>
        <v>104881 - Carolyn &amp; Kem Gardner Learning &amp; Leadership Building</v>
      </c>
      <c r="C3917" s="132" t="s">
        <v>5363</v>
      </c>
      <c r="D3917" s="132" t="s">
        <v>6122</v>
      </c>
      <c r="E3917" s="132" t="s">
        <v>6123</v>
      </c>
      <c r="F3917" s="132" t="s">
        <v>149</v>
      </c>
      <c r="G3917" s="133">
        <v>42211</v>
      </c>
      <c r="H3917" s="132">
        <v>2025</v>
      </c>
      <c r="I3917" s="134">
        <v>45139</v>
      </c>
      <c r="J3917" s="135"/>
    </row>
    <row r="3918" spans="1:10" ht="16.5" customHeight="1" x14ac:dyDescent="0.25">
      <c r="A3918" s="130" t="s">
        <v>10763</v>
      </c>
      <c r="B3918" s="131" t="str">
        <f t="shared" si="61"/>
        <v>105211 - The Joy Condominium</v>
      </c>
      <c r="C3918" s="132" t="s">
        <v>5363</v>
      </c>
      <c r="D3918" s="132" t="s">
        <v>6124</v>
      </c>
      <c r="E3918" s="132" t="s">
        <v>6125</v>
      </c>
      <c r="F3918" s="132" t="s">
        <v>4730</v>
      </c>
      <c r="G3918" s="133">
        <v>4232</v>
      </c>
      <c r="H3918" s="132">
        <v>1930</v>
      </c>
      <c r="I3918" s="134">
        <v>45274</v>
      </c>
      <c r="J3918" s="135"/>
    </row>
    <row r="3919" spans="1:10" ht="16.5" customHeight="1" x14ac:dyDescent="0.25">
      <c r="A3919" s="130" t="s">
        <v>10764</v>
      </c>
      <c r="B3919" s="131" t="str">
        <f t="shared" si="61"/>
        <v>105317 - USU Monument Valley Olta'Ba Hooghan</v>
      </c>
      <c r="C3919" s="132" t="s">
        <v>5363</v>
      </c>
      <c r="D3919" s="132" t="s">
        <v>6126</v>
      </c>
      <c r="E3919" s="132" t="s">
        <v>6127</v>
      </c>
      <c r="F3919" s="132" t="s">
        <v>6128</v>
      </c>
      <c r="G3919" s="133">
        <v>10820</v>
      </c>
      <c r="H3919" s="132">
        <v>2025</v>
      </c>
      <c r="I3919" s="134">
        <v>45200</v>
      </c>
      <c r="J3919" s="135"/>
    </row>
    <row r="3920" spans="1:10" ht="16.5" customHeight="1" x14ac:dyDescent="0.25">
      <c r="A3920" s="130" t="s">
        <v>10765</v>
      </c>
      <c r="B3920" s="131" t="str">
        <f t="shared" si="61"/>
        <v>105505 - Brigham City Aircraft Hanger</v>
      </c>
      <c r="C3920" s="132" t="s">
        <v>5363</v>
      </c>
      <c r="D3920" s="132" t="s">
        <v>6129</v>
      </c>
      <c r="E3920" s="132" t="s">
        <v>6130</v>
      </c>
      <c r="F3920" s="132" t="s">
        <v>576</v>
      </c>
      <c r="G3920" s="133">
        <v>18114</v>
      </c>
      <c r="H3920" s="132">
        <v>2000</v>
      </c>
      <c r="I3920" s="134">
        <v>45324</v>
      </c>
      <c r="J3920" s="135"/>
    </row>
    <row r="3921" spans="1:10" ht="16.5" customHeight="1" x14ac:dyDescent="0.25">
      <c r="A3921" s="130" t="s">
        <v>10766</v>
      </c>
      <c r="B3921" s="131" t="str">
        <f t="shared" si="61"/>
        <v>106347 - Salt Lake Center Greenhouse</v>
      </c>
      <c r="C3921" s="132" t="s">
        <v>5363</v>
      </c>
      <c r="D3921" s="132" t="s">
        <v>6131</v>
      </c>
      <c r="E3921" s="132" t="s">
        <v>6132</v>
      </c>
      <c r="F3921" s="132" t="s">
        <v>288</v>
      </c>
      <c r="G3921" s="133">
        <v>1800</v>
      </c>
      <c r="H3921" s="132">
        <v>2020</v>
      </c>
      <c r="I3921" s="134">
        <v>45421</v>
      </c>
      <c r="J3921" s="135"/>
    </row>
    <row r="3922" spans="1:10" ht="16.5" customHeight="1" x14ac:dyDescent="0.25">
      <c r="A3922" s="130" t="s">
        <v>10767</v>
      </c>
      <c r="B3922" s="131" t="str">
        <f t="shared" si="61"/>
        <v>106349 - Bioengineering Project Lab</v>
      </c>
      <c r="C3922" s="132" t="s">
        <v>5363</v>
      </c>
      <c r="D3922" s="132" t="s">
        <v>6133</v>
      </c>
      <c r="E3922" s="132" t="s">
        <v>6134</v>
      </c>
      <c r="F3922" s="132" t="s">
        <v>149</v>
      </c>
      <c r="G3922" s="133">
        <v>3352</v>
      </c>
      <c r="H3922" s="132">
        <v>2021</v>
      </c>
      <c r="I3922" s="134">
        <v>45421</v>
      </c>
      <c r="J3922" s="135"/>
    </row>
    <row r="3923" spans="1:10" ht="16.5" customHeight="1" x14ac:dyDescent="0.25">
      <c r="A3923" s="130" t="s">
        <v>10768</v>
      </c>
      <c r="B3923" s="131" t="str">
        <f t="shared" si="61"/>
        <v>106352 - Aggie Village Building 2</v>
      </c>
      <c r="C3923" s="132" t="s">
        <v>5363</v>
      </c>
      <c r="D3923" s="132" t="s">
        <v>6135</v>
      </c>
      <c r="E3923" s="132" t="s">
        <v>5432</v>
      </c>
      <c r="F3923" s="132" t="s">
        <v>149</v>
      </c>
      <c r="G3923" s="133">
        <v>11104</v>
      </c>
      <c r="H3923" s="132">
        <v>1962</v>
      </c>
      <c r="I3923" s="134">
        <v>45421</v>
      </c>
      <c r="J3923" s="135"/>
    </row>
    <row r="3924" spans="1:10" ht="16.5" customHeight="1" x14ac:dyDescent="0.25">
      <c r="A3924" s="130" t="s">
        <v>10769</v>
      </c>
      <c r="B3924" s="131" t="str">
        <f t="shared" si="61"/>
        <v>106354 - Aggie Village Building 3</v>
      </c>
      <c r="C3924" s="132" t="s">
        <v>5363</v>
      </c>
      <c r="D3924" s="132" t="s">
        <v>6136</v>
      </c>
      <c r="E3924" s="132" t="s">
        <v>5432</v>
      </c>
      <c r="F3924" s="132" t="s">
        <v>149</v>
      </c>
      <c r="G3924" s="133">
        <v>11104</v>
      </c>
      <c r="H3924" s="132">
        <v>1962</v>
      </c>
      <c r="I3924" s="134">
        <v>45421</v>
      </c>
      <c r="J3924" s="135"/>
    </row>
    <row r="3925" spans="1:10" ht="16.5" customHeight="1" x14ac:dyDescent="0.25">
      <c r="A3925" s="130" t="s">
        <v>10770</v>
      </c>
      <c r="B3925" s="131" t="str">
        <f t="shared" si="61"/>
        <v>106357 - Aggie Village Building 4</v>
      </c>
      <c r="C3925" s="132" t="s">
        <v>5363</v>
      </c>
      <c r="D3925" s="132" t="s">
        <v>6137</v>
      </c>
      <c r="E3925" s="132" t="s">
        <v>5432</v>
      </c>
      <c r="F3925" s="132" t="s">
        <v>149</v>
      </c>
      <c r="G3925" s="133">
        <v>11104</v>
      </c>
      <c r="H3925" s="132">
        <v>1962</v>
      </c>
      <c r="I3925" s="134">
        <v>45421</v>
      </c>
      <c r="J3925" s="135"/>
    </row>
    <row r="3926" spans="1:10" ht="16.5" customHeight="1" x14ac:dyDescent="0.25">
      <c r="A3926" s="130" t="s">
        <v>10771</v>
      </c>
      <c r="B3926" s="131" t="str">
        <f t="shared" si="61"/>
        <v>106359 - Aggie Village Building 5</v>
      </c>
      <c r="C3926" s="132" t="s">
        <v>5363</v>
      </c>
      <c r="D3926" s="132" t="s">
        <v>6138</v>
      </c>
      <c r="E3926" s="132" t="s">
        <v>5432</v>
      </c>
      <c r="F3926" s="132" t="s">
        <v>149</v>
      </c>
      <c r="G3926" s="133">
        <v>11104</v>
      </c>
      <c r="H3926" s="132">
        <v>1962</v>
      </c>
      <c r="I3926" s="134">
        <v>45421</v>
      </c>
      <c r="J3926" s="135"/>
    </row>
    <row r="3927" spans="1:10" ht="16.5" customHeight="1" x14ac:dyDescent="0.25">
      <c r="A3927" s="130" t="s">
        <v>10772</v>
      </c>
      <c r="B3927" s="131" t="str">
        <f t="shared" si="61"/>
        <v>106361 - Aggie Village Building 6</v>
      </c>
      <c r="C3927" s="132" t="s">
        <v>5363</v>
      </c>
      <c r="D3927" s="132" t="s">
        <v>6139</v>
      </c>
      <c r="E3927" s="132" t="s">
        <v>5432</v>
      </c>
      <c r="F3927" s="132" t="s">
        <v>149</v>
      </c>
      <c r="G3927" s="133">
        <v>11104</v>
      </c>
      <c r="H3927" s="132">
        <v>1962</v>
      </c>
      <c r="I3927" s="134">
        <v>45421</v>
      </c>
      <c r="J3927" s="135"/>
    </row>
    <row r="3928" spans="1:10" ht="16.5" customHeight="1" x14ac:dyDescent="0.25">
      <c r="A3928" s="130" t="s">
        <v>10773</v>
      </c>
      <c r="B3928" s="131" t="str">
        <f t="shared" si="61"/>
        <v>106363 - Aggie Village Building 7</v>
      </c>
      <c r="C3928" s="132" t="s">
        <v>5363</v>
      </c>
      <c r="D3928" s="132" t="s">
        <v>6140</v>
      </c>
      <c r="E3928" s="132" t="s">
        <v>5432</v>
      </c>
      <c r="F3928" s="132" t="s">
        <v>149</v>
      </c>
      <c r="G3928" s="133">
        <v>11104</v>
      </c>
      <c r="H3928" s="132">
        <v>1962</v>
      </c>
      <c r="I3928" s="134">
        <v>45421</v>
      </c>
      <c r="J3928" s="135"/>
    </row>
    <row r="3929" spans="1:10" ht="16.5" customHeight="1" x14ac:dyDescent="0.25">
      <c r="A3929" s="130" t="s">
        <v>10774</v>
      </c>
      <c r="B3929" s="131" t="str">
        <f t="shared" si="61"/>
        <v>106365 - Aggie Village Building 8</v>
      </c>
      <c r="C3929" s="132" t="s">
        <v>5363</v>
      </c>
      <c r="D3929" s="132" t="s">
        <v>6141</v>
      </c>
      <c r="E3929" s="132" t="s">
        <v>5432</v>
      </c>
      <c r="F3929" s="132" t="s">
        <v>149</v>
      </c>
      <c r="G3929" s="133">
        <v>11104</v>
      </c>
      <c r="H3929" s="132">
        <v>1962</v>
      </c>
      <c r="I3929" s="134">
        <v>45421</v>
      </c>
      <c r="J3929" s="135"/>
    </row>
    <row r="3930" spans="1:10" ht="16.5" customHeight="1" x14ac:dyDescent="0.25">
      <c r="A3930" s="130" t="s">
        <v>10775</v>
      </c>
      <c r="B3930" s="131" t="str">
        <f t="shared" si="61"/>
        <v>106367 - Aggie Village Building 9</v>
      </c>
      <c r="C3930" s="132" t="s">
        <v>5363</v>
      </c>
      <c r="D3930" s="132" t="s">
        <v>6142</v>
      </c>
      <c r="E3930" s="132" t="s">
        <v>5432</v>
      </c>
      <c r="F3930" s="132" t="s">
        <v>149</v>
      </c>
      <c r="G3930" s="133">
        <v>11104</v>
      </c>
      <c r="H3930" s="132">
        <v>1962</v>
      </c>
      <c r="I3930" s="134">
        <v>45421</v>
      </c>
      <c r="J3930" s="135"/>
    </row>
    <row r="3931" spans="1:10" ht="16.5" customHeight="1" x14ac:dyDescent="0.25">
      <c r="A3931" s="130" t="s">
        <v>10776</v>
      </c>
      <c r="B3931" s="131" t="str">
        <f t="shared" si="61"/>
        <v>106369 - Aggie Village Building 10</v>
      </c>
      <c r="C3931" s="132" t="s">
        <v>5363</v>
      </c>
      <c r="D3931" s="132" t="s">
        <v>6143</v>
      </c>
      <c r="E3931" s="132" t="s">
        <v>5432</v>
      </c>
      <c r="F3931" s="132" t="s">
        <v>149</v>
      </c>
      <c r="G3931" s="133">
        <v>11104</v>
      </c>
      <c r="H3931" s="132">
        <v>1962</v>
      </c>
      <c r="I3931" s="134">
        <v>45421</v>
      </c>
      <c r="J3931" s="135"/>
    </row>
    <row r="3932" spans="1:10" ht="16.5" customHeight="1" x14ac:dyDescent="0.25">
      <c r="A3932" s="130" t="s">
        <v>10777</v>
      </c>
      <c r="B3932" s="131" t="str">
        <f t="shared" si="61"/>
        <v>106372 - Aggie Village Building 11</v>
      </c>
      <c r="C3932" s="132" t="s">
        <v>5363</v>
      </c>
      <c r="D3932" s="132" t="s">
        <v>6144</v>
      </c>
      <c r="E3932" s="132" t="s">
        <v>5432</v>
      </c>
      <c r="F3932" s="132" t="s">
        <v>149</v>
      </c>
      <c r="G3932" s="133">
        <v>11104</v>
      </c>
      <c r="H3932" s="132">
        <v>1962</v>
      </c>
      <c r="I3932" s="134">
        <v>45421</v>
      </c>
      <c r="J3932" s="135"/>
    </row>
    <row r="3933" spans="1:10" ht="16.5" customHeight="1" x14ac:dyDescent="0.25">
      <c r="A3933" s="130" t="s">
        <v>10778</v>
      </c>
      <c r="B3933" s="131" t="str">
        <f t="shared" si="61"/>
        <v>106374 - Aggie Village Building 12</v>
      </c>
      <c r="C3933" s="132" t="s">
        <v>5363</v>
      </c>
      <c r="D3933" s="132" t="s">
        <v>6145</v>
      </c>
      <c r="E3933" s="132" t="s">
        <v>5432</v>
      </c>
      <c r="F3933" s="132" t="s">
        <v>149</v>
      </c>
      <c r="G3933" s="133">
        <v>11104</v>
      </c>
      <c r="H3933" s="132">
        <v>1962</v>
      </c>
      <c r="I3933" s="134">
        <v>45421</v>
      </c>
      <c r="J3933" s="135"/>
    </row>
    <row r="3934" spans="1:10" ht="16.5" customHeight="1" x14ac:dyDescent="0.25">
      <c r="A3934" s="130" t="s">
        <v>10779</v>
      </c>
      <c r="B3934" s="131" t="str">
        <f t="shared" si="61"/>
        <v>106376 - Aggie Village Building 13</v>
      </c>
      <c r="C3934" s="132" t="s">
        <v>5363</v>
      </c>
      <c r="D3934" s="132" t="s">
        <v>6146</v>
      </c>
      <c r="E3934" s="132" t="s">
        <v>5432</v>
      </c>
      <c r="F3934" s="132" t="s">
        <v>149</v>
      </c>
      <c r="G3934" s="133">
        <v>11104</v>
      </c>
      <c r="H3934" s="132">
        <v>1962</v>
      </c>
      <c r="I3934" s="134">
        <v>45421</v>
      </c>
      <c r="J3934" s="135"/>
    </row>
    <row r="3935" spans="1:10" ht="16.5" customHeight="1" x14ac:dyDescent="0.25">
      <c r="A3935" s="130" t="s">
        <v>10780</v>
      </c>
      <c r="B3935" s="131" t="str">
        <f t="shared" si="61"/>
        <v>106378 - Aggie Village Building 14</v>
      </c>
      <c r="C3935" s="132" t="s">
        <v>5363</v>
      </c>
      <c r="D3935" s="132" t="s">
        <v>6147</v>
      </c>
      <c r="E3935" s="132" t="s">
        <v>5432</v>
      </c>
      <c r="F3935" s="132" t="s">
        <v>149</v>
      </c>
      <c r="G3935" s="133">
        <v>11104</v>
      </c>
      <c r="H3935" s="132">
        <v>1962</v>
      </c>
      <c r="I3935" s="134">
        <v>45421</v>
      </c>
      <c r="J3935" s="135"/>
    </row>
    <row r="3936" spans="1:10" ht="16.5" customHeight="1" x14ac:dyDescent="0.25">
      <c r="A3936" s="130" t="s">
        <v>10781</v>
      </c>
      <c r="B3936" s="131" t="str">
        <f t="shared" si="61"/>
        <v>106380 - Aggie Village Building 15</v>
      </c>
      <c r="C3936" s="132" t="s">
        <v>5363</v>
      </c>
      <c r="D3936" s="132" t="s">
        <v>6148</v>
      </c>
      <c r="E3936" s="132" t="s">
        <v>5432</v>
      </c>
      <c r="F3936" s="132" t="s">
        <v>149</v>
      </c>
      <c r="G3936" s="133">
        <v>11104</v>
      </c>
      <c r="H3936" s="132">
        <v>1962</v>
      </c>
      <c r="I3936" s="134">
        <v>45421</v>
      </c>
      <c r="J3936" s="135"/>
    </row>
    <row r="3937" spans="1:10" ht="16.5" customHeight="1" x14ac:dyDescent="0.25">
      <c r="A3937" s="130" t="s">
        <v>10782</v>
      </c>
      <c r="B3937" s="131" t="str">
        <f t="shared" si="61"/>
        <v>106382 - Aggie Village Building 16</v>
      </c>
      <c r="C3937" s="132" t="s">
        <v>5363</v>
      </c>
      <c r="D3937" s="132" t="s">
        <v>6149</v>
      </c>
      <c r="E3937" s="132" t="s">
        <v>5432</v>
      </c>
      <c r="F3937" s="132" t="s">
        <v>149</v>
      </c>
      <c r="G3937" s="133">
        <v>11104</v>
      </c>
      <c r="H3937" s="132">
        <v>1962</v>
      </c>
      <c r="I3937" s="134">
        <v>45421</v>
      </c>
      <c r="J3937" s="135"/>
    </row>
    <row r="3938" spans="1:10" ht="16.5" customHeight="1" x14ac:dyDescent="0.25">
      <c r="A3938" s="130" t="s">
        <v>10783</v>
      </c>
      <c r="B3938" s="131" t="str">
        <f t="shared" si="61"/>
        <v>106384 - Aggie Village Building 17</v>
      </c>
      <c r="C3938" s="132" t="s">
        <v>5363</v>
      </c>
      <c r="D3938" s="132" t="s">
        <v>6150</v>
      </c>
      <c r="E3938" s="132" t="s">
        <v>5432</v>
      </c>
      <c r="F3938" s="132" t="s">
        <v>149</v>
      </c>
      <c r="G3938" s="133">
        <v>11104</v>
      </c>
      <c r="H3938" s="132">
        <v>1962</v>
      </c>
      <c r="I3938" s="134">
        <v>45421</v>
      </c>
      <c r="J3938" s="135"/>
    </row>
    <row r="3939" spans="1:10" ht="16.5" customHeight="1" x14ac:dyDescent="0.25">
      <c r="A3939" s="130" t="s">
        <v>10784</v>
      </c>
      <c r="B3939" s="131" t="str">
        <f t="shared" si="61"/>
        <v>106386 - Aggie Village Building 18</v>
      </c>
      <c r="C3939" s="132" t="s">
        <v>5363</v>
      </c>
      <c r="D3939" s="132" t="s">
        <v>6151</v>
      </c>
      <c r="E3939" s="132" t="s">
        <v>5432</v>
      </c>
      <c r="F3939" s="132" t="s">
        <v>149</v>
      </c>
      <c r="G3939" s="133">
        <v>11104</v>
      </c>
      <c r="H3939" s="132">
        <v>1962</v>
      </c>
      <c r="I3939" s="134">
        <v>45421</v>
      </c>
      <c r="J3939" s="135"/>
    </row>
    <row r="3940" spans="1:10" ht="16.5" customHeight="1" x14ac:dyDescent="0.25">
      <c r="A3940" s="130" t="s">
        <v>10785</v>
      </c>
      <c r="B3940" s="131" t="str">
        <f t="shared" si="61"/>
        <v>106388 - Aggie Village Building 19</v>
      </c>
      <c r="C3940" s="132" t="s">
        <v>5363</v>
      </c>
      <c r="D3940" s="132" t="s">
        <v>6152</v>
      </c>
      <c r="E3940" s="132" t="s">
        <v>5432</v>
      </c>
      <c r="F3940" s="132" t="s">
        <v>149</v>
      </c>
      <c r="G3940" s="133">
        <v>11104</v>
      </c>
      <c r="H3940" s="132">
        <v>1962</v>
      </c>
      <c r="I3940" s="134">
        <v>45421</v>
      </c>
      <c r="J3940" s="135"/>
    </row>
    <row r="3941" spans="1:10" ht="16.5" customHeight="1" x14ac:dyDescent="0.25">
      <c r="A3941" s="130" t="s">
        <v>10786</v>
      </c>
      <c r="B3941" s="131" t="str">
        <f t="shared" si="61"/>
        <v>106390 - Aggie Village Building 20</v>
      </c>
      <c r="C3941" s="132" t="s">
        <v>5363</v>
      </c>
      <c r="D3941" s="132" t="s">
        <v>6153</v>
      </c>
      <c r="E3941" s="132" t="s">
        <v>5432</v>
      </c>
      <c r="F3941" s="132" t="s">
        <v>149</v>
      </c>
      <c r="G3941" s="133">
        <v>11104</v>
      </c>
      <c r="H3941" s="132">
        <v>1962</v>
      </c>
      <c r="I3941" s="134">
        <v>45421</v>
      </c>
      <c r="J3941" s="135"/>
    </row>
    <row r="3942" spans="1:10" ht="16.5" customHeight="1" x14ac:dyDescent="0.25">
      <c r="A3942" s="130" t="s">
        <v>10787</v>
      </c>
      <c r="B3942" s="131" t="str">
        <f t="shared" si="61"/>
        <v>106392 - Aggie Village Building 21</v>
      </c>
      <c r="C3942" s="132" t="s">
        <v>5363</v>
      </c>
      <c r="D3942" s="132" t="s">
        <v>6154</v>
      </c>
      <c r="E3942" s="132" t="s">
        <v>5432</v>
      </c>
      <c r="F3942" s="132" t="s">
        <v>149</v>
      </c>
      <c r="G3942" s="133">
        <v>11104</v>
      </c>
      <c r="H3942" s="132">
        <v>1962</v>
      </c>
      <c r="I3942" s="134">
        <v>45421</v>
      </c>
      <c r="J3942" s="135"/>
    </row>
    <row r="3943" spans="1:10" ht="16.5" customHeight="1" x14ac:dyDescent="0.25">
      <c r="A3943" s="130" t="s">
        <v>10788</v>
      </c>
      <c r="B3943" s="131" t="str">
        <f t="shared" si="61"/>
        <v>106394 - Aggie Village Building 22</v>
      </c>
      <c r="C3943" s="132" t="s">
        <v>5363</v>
      </c>
      <c r="D3943" s="132" t="s">
        <v>6155</v>
      </c>
      <c r="E3943" s="132" t="s">
        <v>5432</v>
      </c>
      <c r="F3943" s="132" t="s">
        <v>149</v>
      </c>
      <c r="G3943" s="133">
        <v>11104</v>
      </c>
      <c r="H3943" s="132">
        <v>1962</v>
      </c>
      <c r="I3943" s="134">
        <v>45421</v>
      </c>
      <c r="J3943" s="135"/>
    </row>
    <row r="3944" spans="1:10" ht="16.5" customHeight="1" x14ac:dyDescent="0.25">
      <c r="A3944" s="130" t="s">
        <v>10789</v>
      </c>
      <c r="B3944" s="131" t="str">
        <f t="shared" si="61"/>
        <v>106396 - Aggie Village Building 23</v>
      </c>
      <c r="C3944" s="132" t="s">
        <v>5363</v>
      </c>
      <c r="D3944" s="132" t="s">
        <v>6156</v>
      </c>
      <c r="E3944" s="132" t="s">
        <v>5432</v>
      </c>
      <c r="F3944" s="132" t="s">
        <v>149</v>
      </c>
      <c r="G3944" s="133">
        <v>11104</v>
      </c>
      <c r="H3944" s="132">
        <v>1962</v>
      </c>
      <c r="I3944" s="134">
        <v>45421</v>
      </c>
      <c r="J3944" s="135"/>
    </row>
    <row r="3945" spans="1:10" ht="16.5" customHeight="1" x14ac:dyDescent="0.25">
      <c r="A3945" s="130" t="s">
        <v>10790</v>
      </c>
      <c r="B3945" s="131" t="str">
        <f t="shared" si="61"/>
        <v>106398 - Aggie Village Building 24</v>
      </c>
      <c r="C3945" s="132" t="s">
        <v>5363</v>
      </c>
      <c r="D3945" s="132" t="s">
        <v>6157</v>
      </c>
      <c r="E3945" s="132" t="s">
        <v>5432</v>
      </c>
      <c r="F3945" s="132" t="s">
        <v>149</v>
      </c>
      <c r="G3945" s="133">
        <v>11104</v>
      </c>
      <c r="H3945" s="132">
        <v>1962</v>
      </c>
      <c r="I3945" s="134">
        <v>45421</v>
      </c>
      <c r="J3945" s="135"/>
    </row>
    <row r="3946" spans="1:10" ht="16.5" customHeight="1" x14ac:dyDescent="0.25">
      <c r="A3946" s="130" t="s">
        <v>10791</v>
      </c>
      <c r="B3946" s="131" t="str">
        <f t="shared" si="61"/>
        <v>106400 - Aggie Village Building 25</v>
      </c>
      <c r="C3946" s="132" t="s">
        <v>5363</v>
      </c>
      <c r="D3946" s="132" t="s">
        <v>6158</v>
      </c>
      <c r="E3946" s="132" t="s">
        <v>5432</v>
      </c>
      <c r="F3946" s="132" t="s">
        <v>149</v>
      </c>
      <c r="G3946" s="133">
        <v>11104</v>
      </c>
      <c r="H3946" s="132">
        <v>1962</v>
      </c>
      <c r="I3946" s="134">
        <v>45421</v>
      </c>
      <c r="J3946" s="135"/>
    </row>
    <row r="3947" spans="1:10" ht="16.5" customHeight="1" x14ac:dyDescent="0.25">
      <c r="A3947" s="130" t="s">
        <v>10792</v>
      </c>
      <c r="B3947" s="131" t="str">
        <f t="shared" si="61"/>
        <v>106402 - Aggie Village Building 26</v>
      </c>
      <c r="C3947" s="132" t="s">
        <v>5363</v>
      </c>
      <c r="D3947" s="132" t="s">
        <v>6159</v>
      </c>
      <c r="E3947" s="132" t="s">
        <v>5432</v>
      </c>
      <c r="F3947" s="132" t="s">
        <v>149</v>
      </c>
      <c r="G3947" s="133">
        <v>11104</v>
      </c>
      <c r="H3947" s="132">
        <v>1962</v>
      </c>
      <c r="I3947" s="134">
        <v>45421</v>
      </c>
      <c r="J3947" s="135"/>
    </row>
    <row r="3948" spans="1:10" ht="16.5" customHeight="1" x14ac:dyDescent="0.25">
      <c r="A3948" s="130" t="s">
        <v>10793</v>
      </c>
      <c r="B3948" s="131" t="str">
        <f t="shared" si="61"/>
        <v>106404 - Aggie Village Building 27</v>
      </c>
      <c r="C3948" s="132" t="s">
        <v>5363</v>
      </c>
      <c r="D3948" s="132" t="s">
        <v>6160</v>
      </c>
      <c r="E3948" s="132" t="s">
        <v>5432</v>
      </c>
      <c r="F3948" s="132" t="s">
        <v>149</v>
      </c>
      <c r="G3948" s="133">
        <v>11104</v>
      </c>
      <c r="H3948" s="132">
        <v>1962</v>
      </c>
      <c r="I3948" s="134">
        <v>45421</v>
      </c>
      <c r="J3948" s="135"/>
    </row>
    <row r="3949" spans="1:10" ht="16.5" customHeight="1" x14ac:dyDescent="0.25">
      <c r="A3949" s="130" t="s">
        <v>10794</v>
      </c>
      <c r="B3949" s="131" t="str">
        <f t="shared" si="61"/>
        <v>106406 - Aggie Village Building 28</v>
      </c>
      <c r="C3949" s="132" t="s">
        <v>5363</v>
      </c>
      <c r="D3949" s="132" t="s">
        <v>6161</v>
      </c>
      <c r="E3949" s="132" t="s">
        <v>5432</v>
      </c>
      <c r="F3949" s="132" t="s">
        <v>149</v>
      </c>
      <c r="G3949" s="133">
        <v>11104</v>
      </c>
      <c r="H3949" s="132">
        <v>1962</v>
      </c>
      <c r="I3949" s="134">
        <v>45421</v>
      </c>
      <c r="J3949" s="135"/>
    </row>
    <row r="3950" spans="1:10" ht="16.5" customHeight="1" x14ac:dyDescent="0.25">
      <c r="A3950" s="130" t="s">
        <v>10795</v>
      </c>
      <c r="B3950" s="131" t="str">
        <f t="shared" si="61"/>
        <v>106408 - Aggie Village Building 29</v>
      </c>
      <c r="C3950" s="132" t="s">
        <v>5363</v>
      </c>
      <c r="D3950" s="132" t="s">
        <v>6162</v>
      </c>
      <c r="E3950" s="132" t="s">
        <v>5432</v>
      </c>
      <c r="F3950" s="132" t="s">
        <v>149</v>
      </c>
      <c r="G3950" s="133">
        <v>11104</v>
      </c>
      <c r="H3950" s="132">
        <v>1962</v>
      </c>
      <c r="I3950" s="134">
        <v>45421</v>
      </c>
      <c r="J3950" s="135"/>
    </row>
    <row r="3951" spans="1:10" ht="16.5" customHeight="1" x14ac:dyDescent="0.25">
      <c r="A3951" s="130" t="s">
        <v>10796</v>
      </c>
      <c r="B3951" s="131" t="str">
        <f t="shared" si="61"/>
        <v>106410 - Aggie Village Building 30</v>
      </c>
      <c r="C3951" s="132" t="s">
        <v>5363</v>
      </c>
      <c r="D3951" s="132" t="s">
        <v>6163</v>
      </c>
      <c r="E3951" s="132" t="s">
        <v>5432</v>
      </c>
      <c r="F3951" s="132" t="s">
        <v>149</v>
      </c>
      <c r="G3951" s="133">
        <v>11104</v>
      </c>
      <c r="H3951" s="132">
        <v>1962</v>
      </c>
      <c r="I3951" s="134">
        <v>45421</v>
      </c>
      <c r="J3951" s="135"/>
    </row>
    <row r="3952" spans="1:10" ht="16.5" customHeight="1" x14ac:dyDescent="0.25">
      <c r="A3952" s="130" t="s">
        <v>10797</v>
      </c>
      <c r="B3952" s="131" t="str">
        <f t="shared" si="61"/>
        <v>106412 - Aggie Village Building 31</v>
      </c>
      <c r="C3952" s="132" t="s">
        <v>5363</v>
      </c>
      <c r="D3952" s="132" t="s">
        <v>6164</v>
      </c>
      <c r="E3952" s="132" t="s">
        <v>5432</v>
      </c>
      <c r="F3952" s="132" t="s">
        <v>149</v>
      </c>
      <c r="G3952" s="133">
        <v>11104</v>
      </c>
      <c r="H3952" s="132">
        <v>1962</v>
      </c>
      <c r="I3952" s="134">
        <v>45421</v>
      </c>
      <c r="J3952" s="135"/>
    </row>
    <row r="3953" spans="1:10" ht="16.5" customHeight="1" x14ac:dyDescent="0.25">
      <c r="A3953" s="130" t="s">
        <v>10798</v>
      </c>
      <c r="B3953" s="131" t="str">
        <f t="shared" si="61"/>
        <v>106414 - Aggie Village Building 32</v>
      </c>
      <c r="C3953" s="132" t="s">
        <v>5363</v>
      </c>
      <c r="D3953" s="132" t="s">
        <v>6165</v>
      </c>
      <c r="E3953" s="132" t="s">
        <v>5432</v>
      </c>
      <c r="F3953" s="132" t="s">
        <v>149</v>
      </c>
      <c r="G3953" s="133">
        <v>11104</v>
      </c>
      <c r="H3953" s="132">
        <v>1962</v>
      </c>
      <c r="I3953" s="134">
        <v>45421</v>
      </c>
      <c r="J3953" s="135"/>
    </row>
    <row r="3954" spans="1:10" ht="16.5" customHeight="1" x14ac:dyDescent="0.25">
      <c r="A3954" s="130" t="s">
        <v>10799</v>
      </c>
      <c r="B3954" s="131" t="str">
        <f t="shared" si="61"/>
        <v>106416 - Aggie Village Building 33</v>
      </c>
      <c r="C3954" s="132" t="s">
        <v>5363</v>
      </c>
      <c r="D3954" s="132" t="s">
        <v>6166</v>
      </c>
      <c r="E3954" s="132" t="s">
        <v>5432</v>
      </c>
      <c r="F3954" s="132" t="s">
        <v>149</v>
      </c>
      <c r="G3954" s="133">
        <v>11104</v>
      </c>
      <c r="H3954" s="132">
        <v>1962</v>
      </c>
      <c r="I3954" s="134">
        <v>45421</v>
      </c>
      <c r="J3954" s="135"/>
    </row>
    <row r="3955" spans="1:10" ht="16.5" customHeight="1" x14ac:dyDescent="0.25">
      <c r="A3955" s="130" t="s">
        <v>10800</v>
      </c>
      <c r="B3955" s="131" t="str">
        <f t="shared" si="61"/>
        <v>106418 - Aggie Village Building 34</v>
      </c>
      <c r="C3955" s="132" t="s">
        <v>5363</v>
      </c>
      <c r="D3955" s="132" t="s">
        <v>6167</v>
      </c>
      <c r="E3955" s="132" t="s">
        <v>5432</v>
      </c>
      <c r="F3955" s="132" t="s">
        <v>149</v>
      </c>
      <c r="G3955" s="133">
        <v>11104</v>
      </c>
      <c r="H3955" s="132">
        <v>1962</v>
      </c>
      <c r="I3955" s="134">
        <v>45421</v>
      </c>
      <c r="J3955" s="135"/>
    </row>
    <row r="3956" spans="1:10" ht="16.5" customHeight="1" x14ac:dyDescent="0.25">
      <c r="A3956" s="130" t="s">
        <v>10801</v>
      </c>
      <c r="B3956" s="131" t="str">
        <f t="shared" si="61"/>
        <v>106420 - Aggie Village Building 35</v>
      </c>
      <c r="C3956" s="132" t="s">
        <v>5363</v>
      </c>
      <c r="D3956" s="132" t="s">
        <v>6168</v>
      </c>
      <c r="E3956" s="132" t="s">
        <v>5432</v>
      </c>
      <c r="F3956" s="132" t="s">
        <v>149</v>
      </c>
      <c r="G3956" s="133">
        <v>11104</v>
      </c>
      <c r="H3956" s="132">
        <v>1962</v>
      </c>
      <c r="I3956" s="134">
        <v>45421</v>
      </c>
      <c r="J3956" s="135"/>
    </row>
    <row r="3957" spans="1:10" ht="16.5" customHeight="1" x14ac:dyDescent="0.25">
      <c r="A3957" s="130" t="s">
        <v>10802</v>
      </c>
      <c r="B3957" s="131" t="str">
        <f t="shared" si="61"/>
        <v>106422 - Aggie Village Building 37</v>
      </c>
      <c r="C3957" s="132" t="s">
        <v>5363</v>
      </c>
      <c r="D3957" s="132" t="s">
        <v>6169</v>
      </c>
      <c r="E3957" s="132" t="s">
        <v>5432</v>
      </c>
      <c r="F3957" s="132" t="s">
        <v>149</v>
      </c>
      <c r="G3957" s="133">
        <v>11104</v>
      </c>
      <c r="H3957" s="132">
        <v>1962</v>
      </c>
      <c r="I3957" s="134">
        <v>45421</v>
      </c>
      <c r="J3957" s="135"/>
    </row>
    <row r="3958" spans="1:10" ht="16.5" customHeight="1" x14ac:dyDescent="0.25">
      <c r="A3958" s="130" t="s">
        <v>10803</v>
      </c>
      <c r="B3958" s="131" t="str">
        <f t="shared" si="61"/>
        <v>106424 - Aggie Village Building 38</v>
      </c>
      <c r="C3958" s="132" t="s">
        <v>5363</v>
      </c>
      <c r="D3958" s="132" t="s">
        <v>6170</v>
      </c>
      <c r="E3958" s="132" t="s">
        <v>5432</v>
      </c>
      <c r="F3958" s="132" t="s">
        <v>149</v>
      </c>
      <c r="G3958" s="133">
        <v>11104</v>
      </c>
      <c r="H3958" s="132">
        <v>1962</v>
      </c>
      <c r="I3958" s="134">
        <v>45421</v>
      </c>
      <c r="J3958" s="135"/>
    </row>
    <row r="3959" spans="1:10" ht="16.5" customHeight="1" x14ac:dyDescent="0.25">
      <c r="A3959" s="130" t="s">
        <v>10804</v>
      </c>
      <c r="B3959" s="131" t="str">
        <f t="shared" si="61"/>
        <v>106426 - Aggie Village Building 39</v>
      </c>
      <c r="C3959" s="132" t="s">
        <v>5363</v>
      </c>
      <c r="D3959" s="132" t="s">
        <v>6171</v>
      </c>
      <c r="E3959" s="132" t="s">
        <v>5432</v>
      </c>
      <c r="F3959" s="132" t="s">
        <v>149</v>
      </c>
      <c r="G3959" s="133">
        <v>11104</v>
      </c>
      <c r="H3959" s="132">
        <v>1962</v>
      </c>
      <c r="I3959" s="134">
        <v>45421</v>
      </c>
      <c r="J3959" s="135"/>
    </row>
    <row r="3960" spans="1:10" ht="16.5" customHeight="1" x14ac:dyDescent="0.25">
      <c r="A3960" s="130" t="s">
        <v>10805</v>
      </c>
      <c r="B3960" s="131" t="str">
        <f t="shared" si="61"/>
        <v>106428 - Aggie Village Buildign 36</v>
      </c>
      <c r="C3960" s="132" t="s">
        <v>5363</v>
      </c>
      <c r="D3960" s="132" t="s">
        <v>6172</v>
      </c>
      <c r="E3960" s="132" t="s">
        <v>5432</v>
      </c>
      <c r="F3960" s="132" t="s">
        <v>149</v>
      </c>
      <c r="G3960" s="133">
        <v>11104</v>
      </c>
      <c r="H3960" s="132">
        <v>1962</v>
      </c>
      <c r="I3960" s="134">
        <v>45421</v>
      </c>
      <c r="J3960" s="135"/>
    </row>
    <row r="3961" spans="1:10" ht="16.5" customHeight="1" x14ac:dyDescent="0.25">
      <c r="A3961" s="130" t="s">
        <v>10806</v>
      </c>
      <c r="B3961" s="131" t="str">
        <f t="shared" si="61"/>
        <v>106430 - Robert A. Adams Equine-Human Science Arena</v>
      </c>
      <c r="C3961" s="132" t="s">
        <v>5363</v>
      </c>
      <c r="D3961" s="132" t="s">
        <v>6173</v>
      </c>
      <c r="E3961" s="132" t="s">
        <v>6174</v>
      </c>
      <c r="F3961" s="132" t="s">
        <v>3228</v>
      </c>
      <c r="G3961" s="133">
        <v>26603</v>
      </c>
      <c r="H3961" s="132">
        <v>2023</v>
      </c>
      <c r="I3961" s="134">
        <v>45421</v>
      </c>
      <c r="J3961" s="135"/>
    </row>
    <row r="3962" spans="1:10" ht="16.5" customHeight="1" x14ac:dyDescent="0.25">
      <c r="A3962" s="130" t="s">
        <v>10807</v>
      </c>
      <c r="B3962" s="131" t="str">
        <f t="shared" si="61"/>
        <v>106432 - Aggie Village North Building 1</v>
      </c>
      <c r="C3962" s="132" t="s">
        <v>5363</v>
      </c>
      <c r="D3962" s="132" t="s">
        <v>6175</v>
      </c>
      <c r="E3962" s="132" t="s">
        <v>5432</v>
      </c>
      <c r="F3962" s="132" t="s">
        <v>149</v>
      </c>
      <c r="G3962" s="133">
        <v>8194</v>
      </c>
      <c r="H3962" s="132">
        <v>1995</v>
      </c>
      <c r="I3962" s="134">
        <v>45421</v>
      </c>
      <c r="J3962" s="135"/>
    </row>
    <row r="3963" spans="1:10" ht="16.5" customHeight="1" x14ac:dyDescent="0.25">
      <c r="A3963" s="130" t="s">
        <v>10808</v>
      </c>
      <c r="B3963" s="131" t="str">
        <f t="shared" si="61"/>
        <v>106434 - Aggie Village North Building 2</v>
      </c>
      <c r="C3963" s="132" t="s">
        <v>5363</v>
      </c>
      <c r="D3963" s="132" t="s">
        <v>6176</v>
      </c>
      <c r="E3963" s="132" t="s">
        <v>5432</v>
      </c>
      <c r="F3963" s="132" t="s">
        <v>149</v>
      </c>
      <c r="G3963" s="133">
        <v>8194</v>
      </c>
      <c r="H3963" s="132">
        <v>1995</v>
      </c>
      <c r="I3963" s="134">
        <v>45421</v>
      </c>
      <c r="J3963" s="135"/>
    </row>
    <row r="3964" spans="1:10" ht="16.5" customHeight="1" x14ac:dyDescent="0.25">
      <c r="A3964" s="130" t="s">
        <v>10809</v>
      </c>
      <c r="B3964" s="131" t="str">
        <f t="shared" si="61"/>
        <v>106436 - Aggie Village North Building 3</v>
      </c>
      <c r="C3964" s="132" t="s">
        <v>5363</v>
      </c>
      <c r="D3964" s="132" t="s">
        <v>6177</v>
      </c>
      <c r="E3964" s="132" t="s">
        <v>5432</v>
      </c>
      <c r="F3964" s="132" t="s">
        <v>149</v>
      </c>
      <c r="G3964" s="133">
        <v>8194</v>
      </c>
      <c r="H3964" s="132">
        <v>1995</v>
      </c>
      <c r="I3964" s="134">
        <v>45421</v>
      </c>
      <c r="J3964" s="135"/>
    </row>
    <row r="3965" spans="1:10" ht="16.5" customHeight="1" x14ac:dyDescent="0.25">
      <c r="A3965" s="130" t="s">
        <v>10810</v>
      </c>
      <c r="B3965" s="131" t="str">
        <f t="shared" si="61"/>
        <v>106438 - Aggie Village North Building 4</v>
      </c>
      <c r="C3965" s="132" t="s">
        <v>5363</v>
      </c>
      <c r="D3965" s="132" t="s">
        <v>6178</v>
      </c>
      <c r="E3965" s="132" t="s">
        <v>5432</v>
      </c>
      <c r="F3965" s="132" t="s">
        <v>149</v>
      </c>
      <c r="G3965" s="133">
        <v>8194</v>
      </c>
      <c r="H3965" s="132">
        <v>1995</v>
      </c>
      <c r="I3965" s="134">
        <v>45421</v>
      </c>
      <c r="J3965" s="135"/>
    </row>
    <row r="3966" spans="1:10" ht="16.5" customHeight="1" x14ac:dyDescent="0.25">
      <c r="A3966" s="130" t="s">
        <v>10811</v>
      </c>
      <c r="B3966" s="131" t="str">
        <f t="shared" si="61"/>
        <v>106440 - Aggie Village North Building 5</v>
      </c>
      <c r="C3966" s="132" t="s">
        <v>5363</v>
      </c>
      <c r="D3966" s="132" t="s">
        <v>6179</v>
      </c>
      <c r="E3966" s="132" t="s">
        <v>5432</v>
      </c>
      <c r="F3966" s="132" t="s">
        <v>149</v>
      </c>
      <c r="G3966" s="133">
        <v>8194</v>
      </c>
      <c r="H3966" s="132">
        <v>1995</v>
      </c>
      <c r="I3966" s="134">
        <v>45421</v>
      </c>
      <c r="J3966" s="135"/>
    </row>
    <row r="3967" spans="1:10" ht="16.5" customHeight="1" x14ac:dyDescent="0.25">
      <c r="A3967" s="130" t="s">
        <v>10812</v>
      </c>
      <c r="B3967" s="131" t="str">
        <f t="shared" si="61"/>
        <v>106442 - Aggie Village North Building 6</v>
      </c>
      <c r="C3967" s="132" t="s">
        <v>5363</v>
      </c>
      <c r="D3967" s="132" t="s">
        <v>6180</v>
      </c>
      <c r="E3967" s="132" t="s">
        <v>5432</v>
      </c>
      <c r="F3967" s="132" t="s">
        <v>149</v>
      </c>
      <c r="G3967" s="133">
        <v>8194</v>
      </c>
      <c r="H3967" s="132">
        <v>1995</v>
      </c>
      <c r="I3967" s="134">
        <v>45421</v>
      </c>
      <c r="J3967" s="135"/>
    </row>
    <row r="3968" spans="1:10" ht="16.5" customHeight="1" x14ac:dyDescent="0.25">
      <c r="A3968" s="130" t="s">
        <v>10813</v>
      </c>
      <c r="B3968" s="131" t="str">
        <f t="shared" si="61"/>
        <v>106444 - Aggie Village North Building 7</v>
      </c>
      <c r="C3968" s="132" t="s">
        <v>5363</v>
      </c>
      <c r="D3968" s="132" t="s">
        <v>6181</v>
      </c>
      <c r="E3968" s="132" t="s">
        <v>5432</v>
      </c>
      <c r="F3968" s="132" t="s">
        <v>149</v>
      </c>
      <c r="G3968" s="133">
        <v>8194</v>
      </c>
      <c r="H3968" s="132">
        <v>1995</v>
      </c>
      <c r="I3968" s="134">
        <v>45421</v>
      </c>
      <c r="J3968" s="135"/>
    </row>
    <row r="3969" spans="1:10" ht="16.5" customHeight="1" x14ac:dyDescent="0.25">
      <c r="A3969" s="130" t="s">
        <v>10814</v>
      </c>
      <c r="B3969" s="131" t="str">
        <f t="shared" si="61"/>
        <v>106446 - Aggie Village North Building 8</v>
      </c>
      <c r="C3969" s="132" t="s">
        <v>5363</v>
      </c>
      <c r="D3969" s="132" t="s">
        <v>6182</v>
      </c>
      <c r="E3969" s="132" t="s">
        <v>5432</v>
      </c>
      <c r="F3969" s="132" t="s">
        <v>149</v>
      </c>
      <c r="G3969" s="133">
        <v>8194</v>
      </c>
      <c r="H3969" s="132">
        <v>1995</v>
      </c>
      <c r="I3969" s="134">
        <v>45421</v>
      </c>
      <c r="J3969" s="135"/>
    </row>
    <row r="3970" spans="1:10" ht="16.5" customHeight="1" x14ac:dyDescent="0.25">
      <c r="A3970" s="130" t="s">
        <v>10815</v>
      </c>
      <c r="B3970" s="131" t="str">
        <f t="shared" si="61"/>
        <v>106448 - Aggie Village North Building 9</v>
      </c>
      <c r="C3970" s="132" t="s">
        <v>5363</v>
      </c>
      <c r="D3970" s="132" t="s">
        <v>6183</v>
      </c>
      <c r="E3970" s="132" t="s">
        <v>5432</v>
      </c>
      <c r="F3970" s="132" t="s">
        <v>149</v>
      </c>
      <c r="G3970" s="133">
        <v>8194</v>
      </c>
      <c r="H3970" s="132">
        <v>1995</v>
      </c>
      <c r="I3970" s="134">
        <v>45421</v>
      </c>
      <c r="J3970" s="135"/>
    </row>
    <row r="3971" spans="1:10" ht="16.5" customHeight="1" x14ac:dyDescent="0.25">
      <c r="A3971" s="130" t="s">
        <v>10816</v>
      </c>
      <c r="B3971" s="131" t="str">
        <f t="shared" si="61"/>
        <v>106450 - Aggie Village North Building 10</v>
      </c>
      <c r="C3971" s="132" t="s">
        <v>5363</v>
      </c>
      <c r="D3971" s="132" t="s">
        <v>6184</v>
      </c>
      <c r="E3971" s="132" t="s">
        <v>5432</v>
      </c>
      <c r="F3971" s="132" t="s">
        <v>149</v>
      </c>
      <c r="G3971" s="133">
        <v>8194</v>
      </c>
      <c r="H3971" s="132">
        <v>1995</v>
      </c>
      <c r="I3971" s="134">
        <v>45421</v>
      </c>
      <c r="J3971" s="135"/>
    </row>
    <row r="3972" spans="1:10" ht="16.5" customHeight="1" x14ac:dyDescent="0.25">
      <c r="A3972" s="130" t="s">
        <v>10817</v>
      </c>
      <c r="B3972" s="131" t="str">
        <f t="shared" ref="B3972:B4035" si="62">_xlfn.CONCAT(A3972," - ",D3972)</f>
        <v>106452 - Stadium Villa West A</v>
      </c>
      <c r="C3972" s="132" t="s">
        <v>5363</v>
      </c>
      <c r="D3972" s="132" t="s">
        <v>6185</v>
      </c>
      <c r="E3972" s="132" t="s">
        <v>6186</v>
      </c>
      <c r="F3972" s="132" t="s">
        <v>149</v>
      </c>
      <c r="G3972" s="133">
        <v>4024</v>
      </c>
      <c r="H3972" s="132">
        <v>1965</v>
      </c>
      <c r="I3972" s="134">
        <v>45421</v>
      </c>
      <c r="J3972" s="135"/>
    </row>
    <row r="3973" spans="1:10" ht="16.5" customHeight="1" x14ac:dyDescent="0.25">
      <c r="A3973" s="130" t="s">
        <v>10818</v>
      </c>
      <c r="B3973" s="131" t="str">
        <f t="shared" si="62"/>
        <v>106454 - Stadium Villa West B</v>
      </c>
      <c r="C3973" s="132" t="s">
        <v>5363</v>
      </c>
      <c r="D3973" s="132" t="s">
        <v>6187</v>
      </c>
      <c r="E3973" s="132" t="s">
        <v>6186</v>
      </c>
      <c r="F3973" s="132" t="s">
        <v>149</v>
      </c>
      <c r="G3973" s="133">
        <v>4024</v>
      </c>
      <c r="H3973" s="132">
        <v>1965</v>
      </c>
      <c r="I3973" s="134">
        <v>45421</v>
      </c>
      <c r="J3973" s="135"/>
    </row>
    <row r="3974" spans="1:10" ht="16.5" customHeight="1" x14ac:dyDescent="0.25">
      <c r="A3974" s="130" t="s">
        <v>10819</v>
      </c>
      <c r="B3974" s="131" t="str">
        <f t="shared" si="62"/>
        <v>106456 - Stadium Villa West C</v>
      </c>
      <c r="C3974" s="132" t="s">
        <v>5363</v>
      </c>
      <c r="D3974" s="132" t="s">
        <v>6188</v>
      </c>
      <c r="E3974" s="132" t="s">
        <v>6186</v>
      </c>
      <c r="F3974" s="132" t="s">
        <v>149</v>
      </c>
      <c r="G3974" s="133">
        <v>4024</v>
      </c>
      <c r="H3974" s="132">
        <v>1965</v>
      </c>
      <c r="I3974" s="134">
        <v>45421</v>
      </c>
      <c r="J3974" s="135"/>
    </row>
    <row r="3975" spans="1:10" ht="16.5" customHeight="1" x14ac:dyDescent="0.25">
      <c r="A3975" s="130" t="s">
        <v>10820</v>
      </c>
      <c r="B3975" s="131" t="str">
        <f t="shared" si="62"/>
        <v>106458 - Stadium Villa West D</v>
      </c>
      <c r="C3975" s="132" t="s">
        <v>5363</v>
      </c>
      <c r="D3975" s="132" t="s">
        <v>6189</v>
      </c>
      <c r="E3975" s="132" t="s">
        <v>6186</v>
      </c>
      <c r="F3975" s="132" t="s">
        <v>149</v>
      </c>
      <c r="G3975" s="133">
        <v>4024</v>
      </c>
      <c r="H3975" s="132">
        <v>1965</v>
      </c>
      <c r="I3975" s="134">
        <v>45421</v>
      </c>
      <c r="J3975" s="135"/>
    </row>
    <row r="3976" spans="1:10" ht="16.5" customHeight="1" x14ac:dyDescent="0.25">
      <c r="A3976" s="130" t="s">
        <v>10821</v>
      </c>
      <c r="B3976" s="131" t="str">
        <f t="shared" si="62"/>
        <v>106459 - Stadium Villa West E</v>
      </c>
      <c r="C3976" s="132" t="s">
        <v>5363</v>
      </c>
      <c r="D3976" s="132" t="s">
        <v>6190</v>
      </c>
      <c r="E3976" s="132" t="s">
        <v>6186</v>
      </c>
      <c r="F3976" s="132" t="s">
        <v>149</v>
      </c>
      <c r="G3976" s="133">
        <v>4024</v>
      </c>
      <c r="H3976" s="132">
        <v>1965</v>
      </c>
      <c r="I3976" s="134">
        <v>45421</v>
      </c>
      <c r="J3976" s="135"/>
    </row>
    <row r="3977" spans="1:10" ht="16.5" customHeight="1" x14ac:dyDescent="0.25">
      <c r="A3977" s="130" t="s">
        <v>10822</v>
      </c>
      <c r="B3977" s="131" t="str">
        <f t="shared" si="62"/>
        <v>106461 - Stadium Villa West F</v>
      </c>
      <c r="C3977" s="132" t="s">
        <v>5363</v>
      </c>
      <c r="D3977" s="132" t="s">
        <v>6191</v>
      </c>
      <c r="E3977" s="132" t="s">
        <v>6186</v>
      </c>
      <c r="F3977" s="132" t="s">
        <v>149</v>
      </c>
      <c r="G3977" s="133">
        <v>4024</v>
      </c>
      <c r="H3977" s="132">
        <v>1965</v>
      </c>
      <c r="I3977" s="134">
        <v>45421</v>
      </c>
      <c r="J3977" s="135"/>
    </row>
    <row r="3978" spans="1:10" ht="16.5" customHeight="1" x14ac:dyDescent="0.25">
      <c r="A3978" s="130" t="s">
        <v>10823</v>
      </c>
      <c r="B3978" s="131" t="str">
        <f t="shared" si="62"/>
        <v>106938 - Canyon View Terrace</v>
      </c>
      <c r="C3978" s="132" t="s">
        <v>5363</v>
      </c>
      <c r="D3978" s="132" t="s">
        <v>6192</v>
      </c>
      <c r="E3978" s="132" t="s">
        <v>6193</v>
      </c>
      <c r="F3978" s="132" t="s">
        <v>149</v>
      </c>
      <c r="G3978" s="133">
        <v>119382</v>
      </c>
      <c r="H3978" s="132">
        <v>2025</v>
      </c>
      <c r="I3978" s="134">
        <v>45413</v>
      </c>
      <c r="J3978" s="135"/>
    </row>
    <row r="3979" spans="1:10" ht="16.5" customHeight="1" x14ac:dyDescent="0.25">
      <c r="A3979" s="130" t="s">
        <v>10824</v>
      </c>
      <c r="B3979" s="131" t="str">
        <f t="shared" si="62"/>
        <v>106993 - Richmond Hay Barn 02</v>
      </c>
      <c r="C3979" s="132" t="s">
        <v>5363</v>
      </c>
      <c r="D3979" s="132" t="s">
        <v>6194</v>
      </c>
      <c r="E3979" s="132" t="s">
        <v>6195</v>
      </c>
      <c r="F3979" s="132" t="s">
        <v>3424</v>
      </c>
      <c r="G3979" s="133">
        <v>7200</v>
      </c>
      <c r="H3979" s="132">
        <v>2018</v>
      </c>
      <c r="I3979" s="134">
        <v>45488</v>
      </c>
      <c r="J3979" s="135"/>
    </row>
    <row r="3980" spans="1:10" ht="16.5" customHeight="1" x14ac:dyDescent="0.25">
      <c r="A3980" s="130" t="s">
        <v>10825</v>
      </c>
      <c r="B3980" s="131" t="str">
        <f t="shared" si="62"/>
        <v>107618 - Outdoor Recreation Storage</v>
      </c>
      <c r="C3980" s="132" t="s">
        <v>5363</v>
      </c>
      <c r="D3980" s="132" t="s">
        <v>6196</v>
      </c>
      <c r="E3980" s="132" t="s">
        <v>6197</v>
      </c>
      <c r="F3980" s="132" t="s">
        <v>149</v>
      </c>
      <c r="G3980" s="133">
        <v>916</v>
      </c>
      <c r="H3980" s="132">
        <v>2015</v>
      </c>
      <c r="I3980" s="134">
        <v>45474</v>
      </c>
      <c r="J3980" s="135"/>
    </row>
    <row r="3981" spans="1:10" ht="16.5" customHeight="1" x14ac:dyDescent="0.25">
      <c r="A3981" s="130" t="s">
        <v>10826</v>
      </c>
      <c r="B3981" s="131" t="str">
        <f t="shared" si="62"/>
        <v>107634 - Athletics Storage Shed 01</v>
      </c>
      <c r="C3981" s="132" t="s">
        <v>5363</v>
      </c>
      <c r="D3981" s="132" t="s">
        <v>6198</v>
      </c>
      <c r="E3981" s="132" t="s">
        <v>6199</v>
      </c>
      <c r="F3981" s="132" t="s">
        <v>149</v>
      </c>
      <c r="G3981" s="133">
        <v>160</v>
      </c>
      <c r="H3981" s="132">
        <v>2020</v>
      </c>
      <c r="I3981" s="134">
        <v>45474</v>
      </c>
      <c r="J3981" s="135"/>
    </row>
    <row r="3982" spans="1:10" ht="16.5" customHeight="1" x14ac:dyDescent="0.25">
      <c r="A3982" s="130" t="s">
        <v>10827</v>
      </c>
      <c r="B3982" s="131" t="str">
        <f t="shared" si="62"/>
        <v>107636 - Athletics Storage Shed 02</v>
      </c>
      <c r="C3982" s="132" t="s">
        <v>5363</v>
      </c>
      <c r="D3982" s="132" t="s">
        <v>6200</v>
      </c>
      <c r="E3982" s="132" t="s">
        <v>6199</v>
      </c>
      <c r="F3982" s="132" t="s">
        <v>149</v>
      </c>
      <c r="G3982" s="133">
        <v>160</v>
      </c>
      <c r="H3982" s="132">
        <v>2020</v>
      </c>
      <c r="I3982" s="134">
        <v>45474</v>
      </c>
      <c r="J3982" s="135"/>
    </row>
    <row r="3983" spans="1:10" ht="16.5" customHeight="1" x14ac:dyDescent="0.25">
      <c r="A3983" s="130" t="s">
        <v>10828</v>
      </c>
      <c r="B3983" s="131" t="str">
        <f t="shared" si="62"/>
        <v>107639 - Athletic Storage Shed 03</v>
      </c>
      <c r="C3983" s="132" t="s">
        <v>5363</v>
      </c>
      <c r="D3983" s="132" t="s">
        <v>6201</v>
      </c>
      <c r="E3983" s="132" t="s">
        <v>6199</v>
      </c>
      <c r="F3983" s="132" t="s">
        <v>149</v>
      </c>
      <c r="G3983" s="133">
        <v>160</v>
      </c>
      <c r="H3983" s="132">
        <v>2020</v>
      </c>
      <c r="I3983" s="134">
        <v>45474</v>
      </c>
      <c r="J3983" s="135"/>
    </row>
    <row r="3984" spans="1:10" ht="16.5" customHeight="1" x14ac:dyDescent="0.25">
      <c r="A3984" s="130" t="s">
        <v>10829</v>
      </c>
      <c r="B3984" s="131" t="str">
        <f t="shared" si="62"/>
        <v>107642 - Jensen Historical Farm Goat Shed</v>
      </c>
      <c r="C3984" s="132" t="s">
        <v>5363</v>
      </c>
      <c r="D3984" s="132" t="s">
        <v>6202</v>
      </c>
      <c r="E3984" s="132" t="s">
        <v>6203</v>
      </c>
      <c r="F3984" s="132" t="s">
        <v>3228</v>
      </c>
      <c r="G3984" s="133">
        <v>91</v>
      </c>
      <c r="H3984" s="132">
        <v>2010</v>
      </c>
      <c r="I3984" s="134">
        <v>45474</v>
      </c>
      <c r="J3984" s="135"/>
    </row>
    <row r="3985" spans="1:10" ht="16.5" customHeight="1" x14ac:dyDescent="0.25">
      <c r="A3985" s="130" t="s">
        <v>10830</v>
      </c>
      <c r="B3985" s="131" t="str">
        <f t="shared" si="62"/>
        <v>107644 - Jensen Historical Farm Sheep Shed</v>
      </c>
      <c r="C3985" s="132" t="s">
        <v>5363</v>
      </c>
      <c r="D3985" s="132" t="s">
        <v>6204</v>
      </c>
      <c r="E3985" s="132" t="s">
        <v>6203</v>
      </c>
      <c r="F3985" s="132" t="s">
        <v>3228</v>
      </c>
      <c r="G3985" s="133">
        <v>618</v>
      </c>
      <c r="H3985" s="132">
        <v>2021</v>
      </c>
      <c r="I3985" s="134">
        <v>45474</v>
      </c>
      <c r="J3985" s="135"/>
    </row>
    <row r="3986" spans="1:10" ht="16.5" customHeight="1" x14ac:dyDescent="0.25">
      <c r="A3986" s="130" t="s">
        <v>10831</v>
      </c>
      <c r="B3986" s="131" t="str">
        <f t="shared" si="62"/>
        <v>107646 - Jensen Historical Farm Outhouse</v>
      </c>
      <c r="C3986" s="132" t="s">
        <v>5363</v>
      </c>
      <c r="D3986" s="132" t="s">
        <v>6205</v>
      </c>
      <c r="E3986" s="132" t="s">
        <v>6203</v>
      </c>
      <c r="F3986" s="132" t="s">
        <v>3228</v>
      </c>
      <c r="G3986" s="133">
        <v>25</v>
      </c>
      <c r="H3986" s="132">
        <v>2010</v>
      </c>
      <c r="I3986" s="134">
        <v>45474</v>
      </c>
      <c r="J3986" s="135"/>
    </row>
    <row r="3987" spans="1:10" ht="16.5" customHeight="1" x14ac:dyDescent="0.25">
      <c r="A3987" s="130" t="s">
        <v>10832</v>
      </c>
      <c r="B3987" s="131" t="str">
        <f t="shared" si="62"/>
        <v>107648 - Utah Conservation Corps Shed</v>
      </c>
      <c r="C3987" s="132" t="s">
        <v>5363</v>
      </c>
      <c r="D3987" s="132" t="s">
        <v>6206</v>
      </c>
      <c r="E3987" s="132" t="s">
        <v>6207</v>
      </c>
      <c r="F3987" s="132" t="s">
        <v>149</v>
      </c>
      <c r="G3987" s="133">
        <v>178</v>
      </c>
      <c r="H3987" s="132">
        <v>2021</v>
      </c>
      <c r="I3987" s="134">
        <v>45474</v>
      </c>
      <c r="J3987" s="135"/>
    </row>
    <row r="3988" spans="1:10" ht="16.5" customHeight="1" x14ac:dyDescent="0.25">
      <c r="A3988" s="130" t="s">
        <v>10833</v>
      </c>
      <c r="B3988" s="131" t="str">
        <f t="shared" si="62"/>
        <v>107650 - Utah Conservation Corps Yurt</v>
      </c>
      <c r="C3988" s="132" t="s">
        <v>5363</v>
      </c>
      <c r="D3988" s="132" t="s">
        <v>6208</v>
      </c>
      <c r="E3988" s="132" t="s">
        <v>6207</v>
      </c>
      <c r="F3988" s="132" t="s">
        <v>149</v>
      </c>
      <c r="G3988" s="133">
        <v>510</v>
      </c>
      <c r="H3988" s="132">
        <v>2015</v>
      </c>
      <c r="I3988" s="134">
        <v>45474</v>
      </c>
      <c r="J3988" s="135"/>
    </row>
    <row r="3989" spans="1:10" ht="16.5" customHeight="1" x14ac:dyDescent="0.25">
      <c r="A3989" s="130" t="s">
        <v>10834</v>
      </c>
      <c r="B3989" s="131" t="str">
        <f t="shared" si="62"/>
        <v>107656 - Utah Conservation Corps Greenhouse</v>
      </c>
      <c r="C3989" s="132" t="s">
        <v>5363</v>
      </c>
      <c r="D3989" s="132" t="s">
        <v>6209</v>
      </c>
      <c r="E3989" s="132" t="s">
        <v>6207</v>
      </c>
      <c r="F3989" s="132" t="s">
        <v>149</v>
      </c>
      <c r="G3989" s="133">
        <v>362</v>
      </c>
      <c r="H3989" s="132">
        <v>2013</v>
      </c>
      <c r="I3989" s="134">
        <v>45474</v>
      </c>
      <c r="J3989" s="135"/>
    </row>
    <row r="3990" spans="1:10" ht="16.5" customHeight="1" x14ac:dyDescent="0.25">
      <c r="A3990" s="130" t="s">
        <v>10835</v>
      </c>
      <c r="B3990" s="131" t="str">
        <f t="shared" si="62"/>
        <v>107658 - Utah Conservation Corps Shed</v>
      </c>
      <c r="C3990" s="132" t="s">
        <v>5363</v>
      </c>
      <c r="D3990" s="132" t="s">
        <v>6206</v>
      </c>
      <c r="E3990" s="132" t="s">
        <v>6207</v>
      </c>
      <c r="F3990" s="132" t="s">
        <v>149</v>
      </c>
      <c r="G3990" s="133">
        <v>60</v>
      </c>
      <c r="H3990" s="132">
        <v>2013</v>
      </c>
      <c r="I3990" s="134">
        <v>45474</v>
      </c>
      <c r="J3990" s="135"/>
    </row>
    <row r="3991" spans="1:10" ht="16.5" customHeight="1" x14ac:dyDescent="0.25">
      <c r="A3991" s="130" t="s">
        <v>10836</v>
      </c>
      <c r="B3991" s="131" t="str">
        <f t="shared" si="62"/>
        <v>107660 - Utah Conservation Corps Greenhouse</v>
      </c>
      <c r="C3991" s="132" t="s">
        <v>5363</v>
      </c>
      <c r="D3991" s="132" t="s">
        <v>6209</v>
      </c>
      <c r="E3991" s="132" t="s">
        <v>6207</v>
      </c>
      <c r="F3991" s="132" t="s">
        <v>149</v>
      </c>
      <c r="G3991" s="133">
        <v>100</v>
      </c>
      <c r="H3991" s="132">
        <v>2014</v>
      </c>
      <c r="I3991" s="134">
        <v>45474</v>
      </c>
      <c r="J3991" s="135"/>
    </row>
    <row r="3992" spans="1:10" ht="16.5" customHeight="1" x14ac:dyDescent="0.25">
      <c r="A3992" s="130" t="s">
        <v>10837</v>
      </c>
      <c r="B3992" s="131" t="str">
        <f t="shared" si="62"/>
        <v>107662 - Landscaping Operations &amp; Maintenance</v>
      </c>
      <c r="C3992" s="132" t="s">
        <v>5363</v>
      </c>
      <c r="D3992" s="132" t="s">
        <v>6210</v>
      </c>
      <c r="E3992" s="132" t="s">
        <v>6211</v>
      </c>
      <c r="F3992" s="132" t="s">
        <v>149</v>
      </c>
      <c r="G3992" s="133">
        <v>6000</v>
      </c>
      <c r="H3992" s="132">
        <v>2021</v>
      </c>
      <c r="I3992" s="134">
        <v>45474</v>
      </c>
      <c r="J3992" s="135"/>
    </row>
    <row r="3993" spans="1:10" ht="16.5" customHeight="1" x14ac:dyDescent="0.25">
      <c r="A3993" s="130" t="s">
        <v>10838</v>
      </c>
      <c r="B3993" s="131" t="str">
        <f t="shared" si="62"/>
        <v>107664 - Landscaping Operations &amp; Maintenance</v>
      </c>
      <c r="C3993" s="132" t="s">
        <v>5363</v>
      </c>
      <c r="D3993" s="132" t="s">
        <v>6210</v>
      </c>
      <c r="E3993" s="132" t="s">
        <v>6211</v>
      </c>
      <c r="F3993" s="132" t="s">
        <v>149</v>
      </c>
      <c r="G3993" s="133">
        <v>2443</v>
      </c>
      <c r="H3993" s="135"/>
      <c r="I3993" s="134">
        <v>45474</v>
      </c>
      <c r="J3993" s="135"/>
    </row>
    <row r="3994" spans="1:10" ht="16.5" customHeight="1" x14ac:dyDescent="0.25">
      <c r="A3994" s="130" t="s">
        <v>10839</v>
      </c>
      <c r="B3994" s="131" t="str">
        <f t="shared" si="62"/>
        <v>107666 - Northeast Recreation Field Restroom</v>
      </c>
      <c r="C3994" s="132" t="s">
        <v>5363</v>
      </c>
      <c r="D3994" s="132" t="s">
        <v>6212</v>
      </c>
      <c r="E3994" s="132" t="s">
        <v>6213</v>
      </c>
      <c r="F3994" s="132" t="s">
        <v>149</v>
      </c>
      <c r="G3994" s="133">
        <v>689</v>
      </c>
      <c r="H3994" s="132">
        <v>2021</v>
      </c>
      <c r="I3994" s="134">
        <v>45474</v>
      </c>
      <c r="J3994" s="135"/>
    </row>
    <row r="3995" spans="1:10" ht="16.5" customHeight="1" x14ac:dyDescent="0.25">
      <c r="A3995" s="130" t="s">
        <v>10840</v>
      </c>
      <c r="B3995" s="131" t="str">
        <f t="shared" si="62"/>
        <v>107668 - Greenville Organic Farm Shed</v>
      </c>
      <c r="C3995" s="132" t="s">
        <v>5363</v>
      </c>
      <c r="D3995" s="132" t="s">
        <v>6214</v>
      </c>
      <c r="E3995" s="132" t="s">
        <v>6215</v>
      </c>
      <c r="F3995" s="132" t="s">
        <v>5812</v>
      </c>
      <c r="G3995" s="133">
        <v>278</v>
      </c>
      <c r="H3995" s="132">
        <v>2010</v>
      </c>
      <c r="I3995" s="134">
        <v>45474</v>
      </c>
      <c r="J3995" s="135"/>
    </row>
    <row r="3996" spans="1:10" ht="16.5" customHeight="1" x14ac:dyDescent="0.25">
      <c r="A3996" s="130" t="s">
        <v>10841</v>
      </c>
      <c r="B3996" s="131" t="str">
        <f t="shared" si="62"/>
        <v>107670 - Greenville Storage Shed 01</v>
      </c>
      <c r="C3996" s="132" t="s">
        <v>5363</v>
      </c>
      <c r="D3996" s="132" t="s">
        <v>6216</v>
      </c>
      <c r="E3996" s="132" t="s">
        <v>6217</v>
      </c>
      <c r="F3996" s="132" t="s">
        <v>5812</v>
      </c>
      <c r="G3996" s="133">
        <v>101</v>
      </c>
      <c r="H3996" s="132">
        <v>2010</v>
      </c>
      <c r="I3996" s="135"/>
      <c r="J3996" s="135"/>
    </row>
    <row r="3997" spans="1:10" ht="16.5" customHeight="1" x14ac:dyDescent="0.25">
      <c r="A3997" s="130" t="s">
        <v>10842</v>
      </c>
      <c r="B3997" s="131" t="str">
        <f t="shared" si="62"/>
        <v>107672 - Greenville Storage Shed 02</v>
      </c>
      <c r="C3997" s="132" t="s">
        <v>5363</v>
      </c>
      <c r="D3997" s="132" t="s">
        <v>6218</v>
      </c>
      <c r="E3997" s="132" t="s">
        <v>6219</v>
      </c>
      <c r="F3997" s="132" t="s">
        <v>5812</v>
      </c>
      <c r="G3997" s="133">
        <v>98</v>
      </c>
      <c r="H3997" s="132">
        <v>2010</v>
      </c>
      <c r="I3997" s="134">
        <v>45474</v>
      </c>
      <c r="J3997" s="135"/>
    </row>
    <row r="3998" spans="1:10" ht="16.5" customHeight="1" x14ac:dyDescent="0.25">
      <c r="A3998" s="130" t="s">
        <v>10843</v>
      </c>
      <c r="B3998" s="131" t="str">
        <f t="shared" si="62"/>
        <v>107674 - Greenville Storage Shed 03</v>
      </c>
      <c r="C3998" s="132" t="s">
        <v>5363</v>
      </c>
      <c r="D3998" s="132" t="s">
        <v>6220</v>
      </c>
      <c r="E3998" s="132" t="s">
        <v>6219</v>
      </c>
      <c r="F3998" s="132" t="s">
        <v>5812</v>
      </c>
      <c r="G3998" s="133">
        <v>43</v>
      </c>
      <c r="H3998" s="132">
        <v>2010</v>
      </c>
      <c r="I3998" s="134">
        <v>45474</v>
      </c>
      <c r="J3998" s="135"/>
    </row>
    <row r="3999" spans="1:10" ht="16.5" customHeight="1" x14ac:dyDescent="0.25">
      <c r="A3999" s="130" t="s">
        <v>10844</v>
      </c>
      <c r="B3999" s="131" t="str">
        <f t="shared" si="62"/>
        <v>107676 - Pumphouse - Greenville Farm</v>
      </c>
      <c r="C3999" s="132" t="s">
        <v>5363</v>
      </c>
      <c r="D3999" s="132" t="s">
        <v>6221</v>
      </c>
      <c r="E3999" s="132" t="s">
        <v>6219</v>
      </c>
      <c r="F3999" s="132" t="s">
        <v>5812</v>
      </c>
      <c r="G3999" s="133">
        <v>209</v>
      </c>
      <c r="H3999" s="132">
        <v>2010</v>
      </c>
      <c r="I3999" s="134">
        <v>45474</v>
      </c>
      <c r="J3999" s="135"/>
    </row>
    <row r="4000" spans="1:10" ht="16.5" customHeight="1" x14ac:dyDescent="0.25">
      <c r="A4000" s="130" t="s">
        <v>10845</v>
      </c>
      <c r="B4000" s="131" t="str">
        <f t="shared" si="62"/>
        <v>107678 - Greenville Storage Shed 04</v>
      </c>
      <c r="C4000" s="132" t="s">
        <v>5363</v>
      </c>
      <c r="D4000" s="132" t="s">
        <v>6222</v>
      </c>
      <c r="E4000" s="132" t="s">
        <v>6219</v>
      </c>
      <c r="F4000" s="132" t="s">
        <v>5812</v>
      </c>
      <c r="G4000" s="133">
        <v>44</v>
      </c>
      <c r="H4000" s="132">
        <v>2010</v>
      </c>
      <c r="I4000" s="134">
        <v>45474</v>
      </c>
      <c r="J4000" s="135"/>
    </row>
    <row r="4001" spans="1:10" ht="16.5" customHeight="1" x14ac:dyDescent="0.25">
      <c r="A4001" s="130" t="s">
        <v>10846</v>
      </c>
      <c r="B4001" s="131" t="str">
        <f t="shared" si="62"/>
        <v>107680 - Turkey Research Center Horse Stable</v>
      </c>
      <c r="C4001" s="132" t="s">
        <v>5363</v>
      </c>
      <c r="D4001" s="132" t="s">
        <v>6223</v>
      </c>
      <c r="E4001" s="132" t="s">
        <v>6224</v>
      </c>
      <c r="F4001" s="132" t="s">
        <v>2508</v>
      </c>
      <c r="G4001" s="133">
        <v>12600</v>
      </c>
      <c r="H4001" s="132">
        <v>2010</v>
      </c>
      <c r="I4001" s="134">
        <v>45474</v>
      </c>
      <c r="J4001" s="135"/>
    </row>
    <row r="4002" spans="1:10" ht="16.5" customHeight="1" x14ac:dyDescent="0.25">
      <c r="A4002" s="130" t="s">
        <v>10847</v>
      </c>
      <c r="B4002" s="131" t="str">
        <f t="shared" si="62"/>
        <v>107688 - America West Heritiage Center Eq</v>
      </c>
      <c r="C4002" s="132" t="s">
        <v>5363</v>
      </c>
      <c r="D4002" s="132" t="s">
        <v>6225</v>
      </c>
      <c r="E4002" s="132" t="s">
        <v>6226</v>
      </c>
      <c r="F4002" s="132" t="s">
        <v>3228</v>
      </c>
      <c r="G4002" s="133">
        <v>336</v>
      </c>
      <c r="H4002" s="132">
        <v>2010</v>
      </c>
      <c r="I4002" s="134">
        <v>45474</v>
      </c>
      <c r="J4002" s="135"/>
    </row>
    <row r="4003" spans="1:10" ht="16.5" customHeight="1" x14ac:dyDescent="0.25">
      <c r="A4003" s="130" t="s">
        <v>10848</v>
      </c>
      <c r="B4003" s="131" t="str">
        <f t="shared" si="62"/>
        <v>107697 - American West Heritage Center Eq</v>
      </c>
      <c r="C4003" s="132" t="s">
        <v>5363</v>
      </c>
      <c r="D4003" s="132" t="s">
        <v>6227</v>
      </c>
      <c r="E4003" s="132" t="s">
        <v>6228</v>
      </c>
      <c r="F4003" s="132" t="s">
        <v>3228</v>
      </c>
      <c r="G4003" s="133">
        <v>336</v>
      </c>
      <c r="H4003" s="132">
        <v>2010</v>
      </c>
      <c r="I4003" s="134">
        <v>45474</v>
      </c>
      <c r="J4003" s="135"/>
    </row>
    <row r="4004" spans="1:10" ht="16.5" customHeight="1" x14ac:dyDescent="0.25">
      <c r="A4004" s="130" t="s">
        <v>10849</v>
      </c>
      <c r="B4004" s="131" t="str">
        <f t="shared" si="62"/>
        <v>107699 - Caine Dairy Feed Shed</v>
      </c>
      <c r="C4004" s="132" t="s">
        <v>5363</v>
      </c>
      <c r="D4004" s="132" t="s">
        <v>6229</v>
      </c>
      <c r="E4004" s="132" t="s">
        <v>6230</v>
      </c>
      <c r="F4004" s="132" t="s">
        <v>3228</v>
      </c>
      <c r="G4004" s="135"/>
      <c r="H4004" s="132">
        <v>2010</v>
      </c>
      <c r="I4004" s="134">
        <v>45474</v>
      </c>
      <c r="J4004" s="135"/>
    </row>
    <row r="4005" spans="1:10" ht="16.5" customHeight="1" x14ac:dyDescent="0.25">
      <c r="A4005" s="130" t="s">
        <v>10850</v>
      </c>
      <c r="B4005" s="131" t="str">
        <f t="shared" si="62"/>
        <v>107701 - Richmond Farm Cow Barn</v>
      </c>
      <c r="C4005" s="132" t="s">
        <v>5363</v>
      </c>
      <c r="D4005" s="132" t="s">
        <v>6231</v>
      </c>
      <c r="E4005" s="132" t="s">
        <v>6232</v>
      </c>
      <c r="F4005" s="132" t="s">
        <v>3424</v>
      </c>
      <c r="G4005" s="133">
        <v>10251</v>
      </c>
      <c r="H4005" s="132">
        <v>2005</v>
      </c>
      <c r="I4005" s="134">
        <v>45474</v>
      </c>
      <c r="J4005" s="135"/>
    </row>
    <row r="4006" spans="1:10" ht="16.5" customHeight="1" x14ac:dyDescent="0.25">
      <c r="A4006" s="130" t="s">
        <v>10851</v>
      </c>
      <c r="B4006" s="131" t="str">
        <f t="shared" si="62"/>
        <v>107708 - Richmond Farm Cow Feeding Barn</v>
      </c>
      <c r="C4006" s="132" t="s">
        <v>5363</v>
      </c>
      <c r="D4006" s="132" t="s">
        <v>6233</v>
      </c>
      <c r="E4006" s="132" t="s">
        <v>6234</v>
      </c>
      <c r="F4006" s="132" t="s">
        <v>6235</v>
      </c>
      <c r="G4006" s="133">
        <v>5520</v>
      </c>
      <c r="H4006" s="132">
        <v>2005</v>
      </c>
      <c r="I4006" s="134">
        <v>45474</v>
      </c>
      <c r="J4006" s="135"/>
    </row>
    <row r="4007" spans="1:10" ht="16.5" customHeight="1" x14ac:dyDescent="0.25">
      <c r="A4007" s="130" t="s">
        <v>10852</v>
      </c>
      <c r="B4007" s="131" t="str">
        <f t="shared" si="62"/>
        <v>107710 - Richmond Farm Silo</v>
      </c>
      <c r="C4007" s="132" t="s">
        <v>5363</v>
      </c>
      <c r="D4007" s="132" t="s">
        <v>6236</v>
      </c>
      <c r="E4007" s="132" t="s">
        <v>6232</v>
      </c>
      <c r="F4007" s="132" t="s">
        <v>3424</v>
      </c>
      <c r="G4007" s="133">
        <v>586</v>
      </c>
      <c r="H4007" s="132">
        <v>2005</v>
      </c>
      <c r="I4007" s="134">
        <v>45474</v>
      </c>
      <c r="J4007" s="135"/>
    </row>
    <row r="4008" spans="1:10" ht="16.5" customHeight="1" x14ac:dyDescent="0.25">
      <c r="A4008" s="130" t="s">
        <v>10853</v>
      </c>
      <c r="B4008" s="131" t="str">
        <f t="shared" si="62"/>
        <v>107712 - Richmond Farm Hay Barn</v>
      </c>
      <c r="C4008" s="132" t="s">
        <v>5363</v>
      </c>
      <c r="D4008" s="132" t="s">
        <v>6237</v>
      </c>
      <c r="E4008" s="132" t="s">
        <v>6232</v>
      </c>
      <c r="F4008" s="132" t="s">
        <v>3424</v>
      </c>
      <c r="G4008" s="133">
        <v>4786</v>
      </c>
      <c r="H4008" s="132">
        <v>2005</v>
      </c>
      <c r="I4008" s="134">
        <v>45474</v>
      </c>
      <c r="J4008" s="135"/>
    </row>
    <row r="4009" spans="1:10" ht="16.5" customHeight="1" x14ac:dyDescent="0.25">
      <c r="A4009" s="130" t="s">
        <v>10854</v>
      </c>
      <c r="B4009" s="131" t="str">
        <f t="shared" si="62"/>
        <v>107719 - Richmond Farm Animal Shed</v>
      </c>
      <c r="C4009" s="132" t="s">
        <v>5363</v>
      </c>
      <c r="D4009" s="132" t="s">
        <v>6238</v>
      </c>
      <c r="E4009" s="132" t="s">
        <v>6232</v>
      </c>
      <c r="F4009" s="132" t="s">
        <v>3424</v>
      </c>
      <c r="G4009" s="133">
        <v>495</v>
      </c>
      <c r="H4009" s="132">
        <v>2005</v>
      </c>
      <c r="I4009" s="134">
        <v>45474</v>
      </c>
      <c r="J4009" s="135"/>
    </row>
    <row r="4010" spans="1:10" ht="16.5" customHeight="1" x14ac:dyDescent="0.25">
      <c r="A4010" s="130" t="s">
        <v>10855</v>
      </c>
      <c r="B4010" s="131" t="str">
        <f t="shared" si="62"/>
        <v>107721 - Richmond Farm Animal Shed</v>
      </c>
      <c r="C4010" s="132" t="s">
        <v>5363</v>
      </c>
      <c r="D4010" s="132" t="s">
        <v>6238</v>
      </c>
      <c r="E4010" s="132" t="s">
        <v>6232</v>
      </c>
      <c r="F4010" s="132" t="s">
        <v>3424</v>
      </c>
      <c r="G4010" s="133">
        <v>495</v>
      </c>
      <c r="H4010" s="132">
        <v>2005</v>
      </c>
      <c r="I4010" s="134">
        <v>45474</v>
      </c>
      <c r="J4010" s="135"/>
    </row>
    <row r="4011" spans="1:10" ht="16.5" customHeight="1" x14ac:dyDescent="0.25">
      <c r="A4011" s="130" t="s">
        <v>10856</v>
      </c>
      <c r="B4011" s="131" t="str">
        <f t="shared" si="62"/>
        <v>107726 - Vernal Pavilion</v>
      </c>
      <c r="C4011" s="132" t="s">
        <v>5363</v>
      </c>
      <c r="D4011" s="132" t="s">
        <v>6239</v>
      </c>
      <c r="E4011" s="132" t="s">
        <v>6240</v>
      </c>
      <c r="F4011" s="132" t="s">
        <v>398</v>
      </c>
      <c r="G4011" s="133">
        <v>953</v>
      </c>
      <c r="H4011" s="132">
        <v>2023</v>
      </c>
      <c r="I4011" s="134">
        <v>45474</v>
      </c>
      <c r="J4011" s="135"/>
    </row>
    <row r="4012" spans="1:10" ht="16.5" customHeight="1" x14ac:dyDescent="0.25">
      <c r="A4012" s="130" t="s">
        <v>10857</v>
      </c>
      <c r="B4012" s="131" t="str">
        <f t="shared" si="62"/>
        <v>107728 - Cache Junction Barn 01</v>
      </c>
      <c r="C4012" s="132" t="s">
        <v>5363</v>
      </c>
      <c r="D4012" s="132" t="s">
        <v>6241</v>
      </c>
      <c r="E4012" s="132" t="s">
        <v>6242</v>
      </c>
      <c r="F4012" s="132" t="s">
        <v>5856</v>
      </c>
      <c r="G4012" s="133">
        <v>1191</v>
      </c>
      <c r="H4012" s="132">
        <v>2005</v>
      </c>
      <c r="I4012" s="134">
        <v>45474</v>
      </c>
      <c r="J4012" s="135"/>
    </row>
    <row r="4013" spans="1:10" ht="16.5" customHeight="1" x14ac:dyDescent="0.25">
      <c r="A4013" s="130" t="s">
        <v>10858</v>
      </c>
      <c r="B4013" s="131" t="str">
        <f t="shared" si="62"/>
        <v>107730 - Cache Junction Barn 02</v>
      </c>
      <c r="C4013" s="132" t="s">
        <v>5363</v>
      </c>
      <c r="D4013" s="132" t="s">
        <v>6243</v>
      </c>
      <c r="E4013" s="132" t="s">
        <v>6242</v>
      </c>
      <c r="F4013" s="132" t="s">
        <v>5856</v>
      </c>
      <c r="G4013" s="133">
        <v>3945</v>
      </c>
      <c r="H4013" s="132">
        <v>2005</v>
      </c>
      <c r="I4013" s="134">
        <v>45474</v>
      </c>
      <c r="J4013" s="135"/>
    </row>
    <row r="4014" spans="1:10" ht="16.5" customHeight="1" x14ac:dyDescent="0.25">
      <c r="A4014" s="130" t="s">
        <v>10859</v>
      </c>
      <c r="B4014" s="131" t="str">
        <f t="shared" si="62"/>
        <v>107732 - Cache Junction Barn 03</v>
      </c>
      <c r="C4014" s="132" t="s">
        <v>5363</v>
      </c>
      <c r="D4014" s="132" t="s">
        <v>6244</v>
      </c>
      <c r="E4014" s="132" t="s">
        <v>6242</v>
      </c>
      <c r="F4014" s="132" t="s">
        <v>5856</v>
      </c>
      <c r="G4014" s="133">
        <v>4013</v>
      </c>
      <c r="H4014" s="132">
        <v>2005</v>
      </c>
      <c r="I4014" s="134">
        <v>45474</v>
      </c>
      <c r="J4014" s="135"/>
    </row>
    <row r="4015" spans="1:10" ht="16.5" customHeight="1" x14ac:dyDescent="0.25">
      <c r="A4015" s="130" t="s">
        <v>10860</v>
      </c>
      <c r="B4015" s="131" t="str">
        <f t="shared" si="62"/>
        <v>107734 - Cache Junction Barn 04</v>
      </c>
      <c r="C4015" s="132" t="s">
        <v>5363</v>
      </c>
      <c r="D4015" s="132" t="s">
        <v>6245</v>
      </c>
      <c r="E4015" s="132" t="s">
        <v>6242</v>
      </c>
      <c r="F4015" s="132" t="s">
        <v>5856</v>
      </c>
      <c r="G4015" s="133">
        <v>7200</v>
      </c>
      <c r="H4015" s="132">
        <v>2005</v>
      </c>
      <c r="I4015" s="134">
        <v>45474</v>
      </c>
      <c r="J4015" s="135"/>
    </row>
    <row r="4016" spans="1:10" ht="16.5" customHeight="1" x14ac:dyDescent="0.25">
      <c r="A4016" s="130" t="s">
        <v>10861</v>
      </c>
      <c r="B4016" s="131" t="str">
        <f t="shared" si="62"/>
        <v>107765 - Irrigated Pasture Shed 01</v>
      </c>
      <c r="C4016" s="132" t="s">
        <v>5363</v>
      </c>
      <c r="D4016" s="132" t="s">
        <v>6246</v>
      </c>
      <c r="E4016" s="132" t="s">
        <v>6247</v>
      </c>
      <c r="F4016" s="132" t="s">
        <v>6049</v>
      </c>
      <c r="G4016" s="133">
        <v>577</v>
      </c>
      <c r="H4016" s="132">
        <v>2005</v>
      </c>
      <c r="I4016" s="134">
        <v>45474</v>
      </c>
      <c r="J4016" s="135"/>
    </row>
    <row r="4017" spans="1:10" ht="16.5" customHeight="1" x14ac:dyDescent="0.25">
      <c r="A4017" s="130" t="s">
        <v>10862</v>
      </c>
      <c r="B4017" s="131" t="str">
        <f t="shared" si="62"/>
        <v>107767 - Irrigated Pasture Silo</v>
      </c>
      <c r="C4017" s="132" t="s">
        <v>5363</v>
      </c>
      <c r="D4017" s="132" t="s">
        <v>6248</v>
      </c>
      <c r="E4017" s="132" t="s">
        <v>6247</v>
      </c>
      <c r="F4017" s="132" t="s">
        <v>6049</v>
      </c>
      <c r="G4017" s="133">
        <v>214</v>
      </c>
      <c r="H4017" s="132">
        <v>2005</v>
      </c>
      <c r="I4017" s="134">
        <v>45474</v>
      </c>
      <c r="J4017" s="135"/>
    </row>
    <row r="4018" spans="1:10" ht="16.5" customHeight="1" x14ac:dyDescent="0.25">
      <c r="A4018" s="130" t="s">
        <v>10863</v>
      </c>
      <c r="B4018" s="131" t="str">
        <f t="shared" si="62"/>
        <v>107769 - Irrigated Pasture Hay Barn</v>
      </c>
      <c r="C4018" s="132" t="s">
        <v>5363</v>
      </c>
      <c r="D4018" s="132" t="s">
        <v>6249</v>
      </c>
      <c r="E4018" s="132" t="s">
        <v>6247</v>
      </c>
      <c r="F4018" s="132" t="s">
        <v>6049</v>
      </c>
      <c r="G4018" s="133">
        <v>2738</v>
      </c>
      <c r="H4018" s="132">
        <v>2005</v>
      </c>
      <c r="I4018" s="134">
        <v>45474</v>
      </c>
      <c r="J4018" s="135"/>
    </row>
    <row r="4019" spans="1:10" ht="16.5" customHeight="1" x14ac:dyDescent="0.25">
      <c r="A4019" s="130" t="s">
        <v>10864</v>
      </c>
      <c r="B4019" s="131" t="str">
        <f t="shared" si="62"/>
        <v>107771 - Irrigated Pasture Animal Stalls</v>
      </c>
      <c r="C4019" s="132" t="s">
        <v>5363</v>
      </c>
      <c r="D4019" s="132" t="s">
        <v>6250</v>
      </c>
      <c r="E4019" s="132" t="s">
        <v>6247</v>
      </c>
      <c r="F4019" s="132" t="s">
        <v>6049</v>
      </c>
      <c r="G4019" s="133">
        <v>477</v>
      </c>
      <c r="H4019" s="132">
        <v>2005</v>
      </c>
      <c r="I4019" s="134">
        <v>45474</v>
      </c>
      <c r="J4019" s="135"/>
    </row>
    <row r="4020" spans="1:10" ht="16.5" customHeight="1" x14ac:dyDescent="0.25">
      <c r="A4020" s="130" t="s">
        <v>10865</v>
      </c>
      <c r="B4020" s="131" t="str">
        <f t="shared" si="62"/>
        <v>107773 - Irrigated Pasture Equipment Shed</v>
      </c>
      <c r="C4020" s="132" t="s">
        <v>5363</v>
      </c>
      <c r="D4020" s="132" t="s">
        <v>6251</v>
      </c>
      <c r="E4020" s="132" t="s">
        <v>6247</v>
      </c>
      <c r="F4020" s="132" t="s">
        <v>6049</v>
      </c>
      <c r="G4020" s="133">
        <v>2559</v>
      </c>
      <c r="H4020" s="132">
        <v>2005</v>
      </c>
      <c r="I4020" s="134">
        <v>45474</v>
      </c>
      <c r="J4020" s="135"/>
    </row>
    <row r="4021" spans="1:10" ht="16.5" customHeight="1" x14ac:dyDescent="0.25">
      <c r="A4021" s="130" t="s">
        <v>10866</v>
      </c>
      <c r="B4021" s="131" t="str">
        <f t="shared" si="62"/>
        <v>107775 - Irrigated Pasture Shed 02</v>
      </c>
      <c r="C4021" s="132" t="s">
        <v>5363</v>
      </c>
      <c r="D4021" s="132" t="s">
        <v>6252</v>
      </c>
      <c r="E4021" s="132" t="s">
        <v>6247</v>
      </c>
      <c r="F4021" s="132" t="s">
        <v>6049</v>
      </c>
      <c r="G4021" s="133">
        <v>296</v>
      </c>
      <c r="H4021" s="132">
        <v>2005</v>
      </c>
      <c r="I4021" s="134">
        <v>45474</v>
      </c>
      <c r="J4021" s="135"/>
    </row>
    <row r="4022" spans="1:10" ht="16.5" customHeight="1" x14ac:dyDescent="0.25">
      <c r="A4022" s="130" t="s">
        <v>10867</v>
      </c>
      <c r="B4022" s="131" t="str">
        <f t="shared" si="62"/>
        <v>107777 - Irrigated Pasture Shed 03</v>
      </c>
      <c r="C4022" s="132" t="s">
        <v>5363</v>
      </c>
      <c r="D4022" s="132" t="s">
        <v>6253</v>
      </c>
      <c r="E4022" s="132" t="s">
        <v>6247</v>
      </c>
      <c r="F4022" s="132" t="s">
        <v>6049</v>
      </c>
      <c r="G4022" s="133">
        <v>322</v>
      </c>
      <c r="H4022" s="132">
        <v>2005</v>
      </c>
      <c r="I4022" s="134">
        <v>45474</v>
      </c>
      <c r="J4022" s="135"/>
    </row>
    <row r="4023" spans="1:10" ht="16.5" customHeight="1" x14ac:dyDescent="0.25">
      <c r="A4023" s="130" t="s">
        <v>10868</v>
      </c>
      <c r="B4023" s="131" t="str">
        <f t="shared" si="62"/>
        <v>107779 - Pumphouse - Irrigated Pasture</v>
      </c>
      <c r="C4023" s="132" t="s">
        <v>5363</v>
      </c>
      <c r="D4023" s="132" t="s">
        <v>6254</v>
      </c>
      <c r="E4023" s="132" t="s">
        <v>6247</v>
      </c>
      <c r="F4023" s="132" t="s">
        <v>6049</v>
      </c>
      <c r="G4023" s="133">
        <v>59</v>
      </c>
      <c r="H4023" s="132">
        <v>2005</v>
      </c>
      <c r="I4023" s="134">
        <v>45474</v>
      </c>
      <c r="J4023" s="135"/>
    </row>
    <row r="4024" spans="1:10" ht="16.5" customHeight="1" x14ac:dyDescent="0.25">
      <c r="A4024" s="130" t="s">
        <v>10869</v>
      </c>
      <c r="B4024" s="131" t="str">
        <f t="shared" si="62"/>
        <v>107781 - Irrigated Pasture Shed 04</v>
      </c>
      <c r="C4024" s="132" t="s">
        <v>5363</v>
      </c>
      <c r="D4024" s="132" t="s">
        <v>6255</v>
      </c>
      <c r="E4024" s="132" t="s">
        <v>6247</v>
      </c>
      <c r="F4024" s="132" t="s">
        <v>6049</v>
      </c>
      <c r="G4024" s="133">
        <v>270</v>
      </c>
      <c r="H4024" s="132">
        <v>2005</v>
      </c>
      <c r="I4024" s="134">
        <v>45474</v>
      </c>
      <c r="J4024" s="135"/>
    </row>
    <row r="4025" spans="1:10" ht="16.5" customHeight="1" x14ac:dyDescent="0.25">
      <c r="A4025" s="130" t="s">
        <v>10870</v>
      </c>
      <c r="B4025" s="131" t="str">
        <f t="shared" si="62"/>
        <v>107783 - Irrigated Pasture Shed 05</v>
      </c>
      <c r="C4025" s="132" t="s">
        <v>5363</v>
      </c>
      <c r="D4025" s="132" t="s">
        <v>6256</v>
      </c>
      <c r="E4025" s="132" t="s">
        <v>6247</v>
      </c>
      <c r="F4025" s="132" t="s">
        <v>6049</v>
      </c>
      <c r="G4025" s="133">
        <v>150</v>
      </c>
      <c r="H4025" s="132">
        <v>2005</v>
      </c>
      <c r="I4025" s="134">
        <v>45474</v>
      </c>
      <c r="J4025" s="135"/>
    </row>
    <row r="4026" spans="1:10" ht="16.5" customHeight="1" x14ac:dyDescent="0.25">
      <c r="A4026" s="130" t="s">
        <v>10871</v>
      </c>
      <c r="B4026" s="131" t="str">
        <f t="shared" si="62"/>
        <v>107785 - South Farm Equine Shelter</v>
      </c>
      <c r="C4026" s="132" t="s">
        <v>5363</v>
      </c>
      <c r="D4026" s="132" t="s">
        <v>6257</v>
      </c>
      <c r="E4026" s="132" t="s">
        <v>6258</v>
      </c>
      <c r="F4026" s="132" t="s">
        <v>3228</v>
      </c>
      <c r="G4026" s="133">
        <v>242</v>
      </c>
      <c r="H4026" s="132">
        <v>2020</v>
      </c>
      <c r="I4026" s="134">
        <v>45474</v>
      </c>
      <c r="J4026" s="135"/>
    </row>
    <row r="4027" spans="1:10" ht="16.5" customHeight="1" x14ac:dyDescent="0.25">
      <c r="A4027" s="130" t="s">
        <v>10872</v>
      </c>
      <c r="B4027" s="131" t="str">
        <f t="shared" si="62"/>
        <v>107787 - South Farm Covered Shelter</v>
      </c>
      <c r="C4027" s="132" t="s">
        <v>5363</v>
      </c>
      <c r="D4027" s="132" t="s">
        <v>6259</v>
      </c>
      <c r="E4027" s="132" t="s">
        <v>6258</v>
      </c>
      <c r="F4027" s="132" t="s">
        <v>3228</v>
      </c>
      <c r="G4027" s="133">
        <v>16250</v>
      </c>
      <c r="H4027" s="132">
        <v>2020</v>
      </c>
      <c r="I4027" s="134">
        <v>45474</v>
      </c>
      <c r="J4027" s="135"/>
    </row>
    <row r="4028" spans="1:10" ht="16.5" customHeight="1" x14ac:dyDescent="0.25">
      <c r="A4028" s="130" t="s">
        <v>10873</v>
      </c>
      <c r="B4028" s="131" t="str">
        <f t="shared" si="62"/>
        <v>107789 - South Farm Judging Pavilion Storage 01</v>
      </c>
      <c r="C4028" s="132" t="s">
        <v>5363</v>
      </c>
      <c r="D4028" s="132" t="s">
        <v>6260</v>
      </c>
      <c r="E4028" s="132" t="s">
        <v>6258</v>
      </c>
      <c r="F4028" s="132" t="s">
        <v>3228</v>
      </c>
      <c r="G4028" s="133">
        <v>612</v>
      </c>
      <c r="H4028" s="132">
        <v>2020</v>
      </c>
      <c r="I4028" s="134">
        <v>45474</v>
      </c>
      <c r="J4028" s="135"/>
    </row>
    <row r="4029" spans="1:10" ht="16.5" customHeight="1" x14ac:dyDescent="0.25">
      <c r="A4029" s="130" t="s">
        <v>10874</v>
      </c>
      <c r="B4029" s="131" t="str">
        <f t="shared" si="62"/>
        <v>107791 - South Farm Judging Pavilion Storage</v>
      </c>
      <c r="C4029" s="132" t="s">
        <v>5363</v>
      </c>
      <c r="D4029" s="132" t="s">
        <v>6261</v>
      </c>
      <c r="E4029" s="132" t="s">
        <v>6258</v>
      </c>
      <c r="F4029" s="132" t="s">
        <v>3228</v>
      </c>
      <c r="G4029" s="133">
        <v>396</v>
      </c>
      <c r="H4029" s="132">
        <v>2020</v>
      </c>
      <c r="I4029" s="134">
        <v>45474</v>
      </c>
      <c r="J4029" s="135"/>
    </row>
    <row r="4030" spans="1:10" ht="16.5" customHeight="1" x14ac:dyDescent="0.25">
      <c r="A4030" s="130" t="s">
        <v>10875</v>
      </c>
      <c r="B4030" s="131" t="str">
        <f t="shared" si="62"/>
        <v>107794 - South Farm Hay Shed</v>
      </c>
      <c r="C4030" s="132" t="s">
        <v>5363</v>
      </c>
      <c r="D4030" s="132" t="s">
        <v>6262</v>
      </c>
      <c r="E4030" s="132" t="s">
        <v>6258</v>
      </c>
      <c r="F4030" s="132" t="s">
        <v>3228</v>
      </c>
      <c r="G4030" s="133">
        <v>5300</v>
      </c>
      <c r="H4030" s="132">
        <v>2019</v>
      </c>
      <c r="I4030" s="134">
        <v>45474</v>
      </c>
      <c r="J4030" s="135"/>
    </row>
    <row r="4031" spans="1:10" ht="16.5" customHeight="1" x14ac:dyDescent="0.25">
      <c r="A4031" s="130" t="s">
        <v>10876</v>
      </c>
      <c r="B4031" s="131" t="str">
        <f t="shared" si="62"/>
        <v>107796 - Dayton Farm Equipment Storage</v>
      </c>
      <c r="C4031" s="132" t="s">
        <v>5363</v>
      </c>
      <c r="D4031" s="132" t="s">
        <v>6263</v>
      </c>
      <c r="E4031" s="132" t="s">
        <v>6264</v>
      </c>
      <c r="F4031" s="132" t="s">
        <v>6265</v>
      </c>
      <c r="G4031" s="133">
        <v>1363</v>
      </c>
      <c r="H4031" s="132">
        <v>2019</v>
      </c>
      <c r="I4031" s="134">
        <v>45474</v>
      </c>
      <c r="J4031" s="135"/>
    </row>
    <row r="4032" spans="1:10" ht="16.5" customHeight="1" x14ac:dyDescent="0.25">
      <c r="A4032" s="130" t="s">
        <v>10877</v>
      </c>
      <c r="B4032" s="131" t="str">
        <f t="shared" si="62"/>
        <v>107798 - Bear River Activities &amp; Skills Center</v>
      </c>
      <c r="C4032" s="132" t="s">
        <v>5363</v>
      </c>
      <c r="D4032" s="132" t="s">
        <v>6266</v>
      </c>
      <c r="E4032" s="132" t="s">
        <v>6267</v>
      </c>
      <c r="F4032" s="132" t="s">
        <v>149</v>
      </c>
      <c r="G4032" s="133">
        <v>100</v>
      </c>
      <c r="H4032" s="132">
        <v>2019</v>
      </c>
      <c r="I4032" s="134">
        <v>45474</v>
      </c>
      <c r="J4032" s="135"/>
    </row>
    <row r="4033" spans="1:10" ht="16.5" customHeight="1" x14ac:dyDescent="0.25">
      <c r="A4033" s="130" t="s">
        <v>10878</v>
      </c>
      <c r="B4033" s="131" t="str">
        <f t="shared" si="62"/>
        <v>107803 - Bear River Activities &amp; Skills Center</v>
      </c>
      <c r="C4033" s="132" t="s">
        <v>5363</v>
      </c>
      <c r="D4033" s="132" t="s">
        <v>6266</v>
      </c>
      <c r="E4033" s="132" t="s">
        <v>6268</v>
      </c>
      <c r="F4033" s="132" t="s">
        <v>149</v>
      </c>
      <c r="G4033" s="133">
        <v>288</v>
      </c>
      <c r="H4033" s="132">
        <v>2019</v>
      </c>
      <c r="I4033" s="134">
        <v>45474</v>
      </c>
      <c r="J4033" s="135"/>
    </row>
    <row r="4034" spans="1:10" ht="16.5" customHeight="1" x14ac:dyDescent="0.25">
      <c r="A4034" s="130" t="s">
        <v>10879</v>
      </c>
      <c r="B4034" s="131" t="str">
        <f t="shared" si="62"/>
        <v>107805 - Utah Botanical Center Pavilion</v>
      </c>
      <c r="C4034" s="132" t="s">
        <v>5363</v>
      </c>
      <c r="D4034" s="132" t="s">
        <v>6269</v>
      </c>
      <c r="E4034" s="132" t="s">
        <v>6270</v>
      </c>
      <c r="F4034" s="132" t="s">
        <v>319</v>
      </c>
      <c r="G4034" s="133">
        <v>703</v>
      </c>
      <c r="H4034" s="132">
        <v>2021</v>
      </c>
      <c r="I4034" s="134">
        <v>45474</v>
      </c>
      <c r="J4034" s="135"/>
    </row>
    <row r="4035" spans="1:10" ht="16.5" customHeight="1" x14ac:dyDescent="0.25">
      <c r="A4035" s="130" t="s">
        <v>10880</v>
      </c>
      <c r="B4035" s="131" t="str">
        <f t="shared" si="62"/>
        <v>107807 - Kaysville Horticulture Farm Greenhouse</v>
      </c>
      <c r="C4035" s="132" t="s">
        <v>5363</v>
      </c>
      <c r="D4035" s="132" t="s">
        <v>6271</v>
      </c>
      <c r="E4035" s="132" t="s">
        <v>6272</v>
      </c>
      <c r="F4035" s="132" t="s">
        <v>319</v>
      </c>
      <c r="G4035" s="133">
        <v>960</v>
      </c>
      <c r="H4035" s="132">
        <v>2021</v>
      </c>
      <c r="I4035" s="134">
        <v>45474</v>
      </c>
      <c r="J4035" s="135"/>
    </row>
    <row r="4036" spans="1:10" ht="16.5" customHeight="1" x14ac:dyDescent="0.25">
      <c r="A4036" s="130" t="s">
        <v>10881</v>
      </c>
      <c r="B4036" s="131" t="str">
        <f t="shared" ref="B4036:B4099" si="63">_xlfn.CONCAT(A4036," - ",D4036)</f>
        <v>107809 - Kaysville Horticulture Farm Greenhouse</v>
      </c>
      <c r="C4036" s="132" t="s">
        <v>5363</v>
      </c>
      <c r="D4036" s="132" t="s">
        <v>6271</v>
      </c>
      <c r="E4036" s="132" t="s">
        <v>6270</v>
      </c>
      <c r="F4036" s="132" t="s">
        <v>319</v>
      </c>
      <c r="G4036" s="133">
        <v>282</v>
      </c>
      <c r="H4036" s="132">
        <v>2021</v>
      </c>
      <c r="I4036" s="134">
        <v>45474</v>
      </c>
      <c r="J4036" s="135"/>
    </row>
    <row r="4037" spans="1:10" ht="16.5" customHeight="1" x14ac:dyDescent="0.25">
      <c r="A4037" s="130" t="s">
        <v>10882</v>
      </c>
      <c r="B4037" s="131" t="str">
        <f t="shared" si="63"/>
        <v>107811 - Kaysville Horticulture Farm Storage 01</v>
      </c>
      <c r="C4037" s="132" t="s">
        <v>5363</v>
      </c>
      <c r="D4037" s="132" t="s">
        <v>6273</v>
      </c>
      <c r="E4037" s="132" t="s">
        <v>6270</v>
      </c>
      <c r="F4037" s="132" t="s">
        <v>319</v>
      </c>
      <c r="G4037" s="133">
        <v>186</v>
      </c>
      <c r="H4037" s="132">
        <v>2021</v>
      </c>
      <c r="I4037" s="134">
        <v>45474</v>
      </c>
      <c r="J4037" s="135"/>
    </row>
    <row r="4038" spans="1:10" ht="16.5" customHeight="1" x14ac:dyDescent="0.25">
      <c r="A4038" s="130" t="s">
        <v>10883</v>
      </c>
      <c r="B4038" s="131" t="str">
        <f t="shared" si="63"/>
        <v>107813 - Kaysville Horticulture Farm Storage 02</v>
      </c>
      <c r="C4038" s="132" t="s">
        <v>5363</v>
      </c>
      <c r="D4038" s="132" t="s">
        <v>6274</v>
      </c>
      <c r="E4038" s="132" t="s">
        <v>6270</v>
      </c>
      <c r="F4038" s="132" t="s">
        <v>319</v>
      </c>
      <c r="G4038" s="133">
        <v>186</v>
      </c>
      <c r="H4038" s="132">
        <v>2021</v>
      </c>
      <c r="I4038" s="134">
        <v>45474</v>
      </c>
      <c r="J4038" s="135"/>
    </row>
    <row r="4039" spans="1:10" ht="16.5" customHeight="1" x14ac:dyDescent="0.25">
      <c r="A4039" s="130" t="s">
        <v>10884</v>
      </c>
      <c r="B4039" s="131" t="str">
        <f t="shared" si="63"/>
        <v>107815 - Kaysville Horticulture Farm Storage 03</v>
      </c>
      <c r="C4039" s="132" t="s">
        <v>5363</v>
      </c>
      <c r="D4039" s="132" t="s">
        <v>6275</v>
      </c>
      <c r="E4039" s="132" t="s">
        <v>6270</v>
      </c>
      <c r="F4039" s="132" t="s">
        <v>319</v>
      </c>
      <c r="G4039" s="133">
        <v>186</v>
      </c>
      <c r="H4039" s="132">
        <v>2021</v>
      </c>
      <c r="I4039" s="134">
        <v>45474</v>
      </c>
      <c r="J4039" s="135"/>
    </row>
    <row r="4040" spans="1:10" ht="16.5" customHeight="1" x14ac:dyDescent="0.25">
      <c r="A4040" s="130" t="s">
        <v>10885</v>
      </c>
      <c r="B4040" s="131" t="str">
        <f t="shared" si="63"/>
        <v>107817 - Kaysville Horticulture Farm Storage 04</v>
      </c>
      <c r="C4040" s="132" t="s">
        <v>5363</v>
      </c>
      <c r="D4040" s="132" t="s">
        <v>6276</v>
      </c>
      <c r="E4040" s="132" t="s">
        <v>6270</v>
      </c>
      <c r="F4040" s="132" t="s">
        <v>319</v>
      </c>
      <c r="G4040" s="133">
        <v>120</v>
      </c>
      <c r="H4040" s="132">
        <v>2021</v>
      </c>
      <c r="I4040" s="134">
        <v>45474</v>
      </c>
      <c r="J4040" s="135"/>
    </row>
    <row r="4041" spans="1:10" ht="16.5" customHeight="1" x14ac:dyDescent="0.25">
      <c r="A4041" s="130" t="s">
        <v>10886</v>
      </c>
      <c r="B4041" s="131" t="str">
        <f t="shared" si="63"/>
        <v>107819 - Kaysville Horticulture Farm Storage 05</v>
      </c>
      <c r="C4041" s="132" t="s">
        <v>5363</v>
      </c>
      <c r="D4041" s="132" t="s">
        <v>6277</v>
      </c>
      <c r="E4041" s="132" t="s">
        <v>6270</v>
      </c>
      <c r="F4041" s="132" t="s">
        <v>319</v>
      </c>
      <c r="G4041" s="133">
        <v>100</v>
      </c>
      <c r="H4041" s="132">
        <v>2021</v>
      </c>
      <c r="I4041" s="134">
        <v>45474</v>
      </c>
      <c r="J4041" s="135"/>
    </row>
    <row r="4042" spans="1:10" ht="16.5" customHeight="1" x14ac:dyDescent="0.25">
      <c r="A4042" s="130" t="s">
        <v>10887</v>
      </c>
      <c r="B4042" s="131" t="str">
        <f t="shared" si="63"/>
        <v>107821 - Kaysville Horticulture Farm Storage 06</v>
      </c>
      <c r="C4042" s="132" t="s">
        <v>5363</v>
      </c>
      <c r="D4042" s="132" t="s">
        <v>6278</v>
      </c>
      <c r="E4042" s="132" t="s">
        <v>6270</v>
      </c>
      <c r="F4042" s="132" t="s">
        <v>319</v>
      </c>
      <c r="G4042" s="133">
        <v>100</v>
      </c>
      <c r="H4042" s="132">
        <v>2021</v>
      </c>
      <c r="I4042" s="134">
        <v>45474</v>
      </c>
      <c r="J4042" s="135"/>
    </row>
    <row r="4043" spans="1:10" ht="16.5" customHeight="1" x14ac:dyDescent="0.25">
      <c r="A4043" s="130" t="s">
        <v>10888</v>
      </c>
      <c r="B4043" s="131" t="str">
        <f t="shared" si="63"/>
        <v>107992 - Kaysville Horticulture Outbuilding</v>
      </c>
      <c r="C4043" s="132" t="s">
        <v>5363</v>
      </c>
      <c r="D4043" s="132" t="s">
        <v>6279</v>
      </c>
      <c r="E4043" s="132" t="s">
        <v>6270</v>
      </c>
      <c r="F4043" s="132" t="s">
        <v>319</v>
      </c>
      <c r="G4043" s="133">
        <v>22</v>
      </c>
      <c r="H4043" s="132">
        <v>2021</v>
      </c>
      <c r="I4043" s="134">
        <v>45474</v>
      </c>
      <c r="J4043" s="135"/>
    </row>
    <row r="4044" spans="1:10" ht="16.5" customHeight="1" x14ac:dyDescent="0.25">
      <c r="A4044" s="130" t="s">
        <v>10889</v>
      </c>
      <c r="B4044" s="131" t="str">
        <f t="shared" si="63"/>
        <v>107994 - Kaysville Horticulture Farm Outbuilding</v>
      </c>
      <c r="C4044" s="132" t="s">
        <v>5363</v>
      </c>
      <c r="D4044" s="132" t="s">
        <v>6280</v>
      </c>
      <c r="E4044" s="132" t="s">
        <v>6272</v>
      </c>
      <c r="F4044" s="132" t="s">
        <v>319</v>
      </c>
      <c r="G4044" s="133">
        <v>22</v>
      </c>
      <c r="H4044" s="132">
        <v>2021</v>
      </c>
      <c r="I4044" s="134">
        <v>45474</v>
      </c>
      <c r="J4044" s="135"/>
    </row>
    <row r="4045" spans="1:10" ht="16.5" customHeight="1" x14ac:dyDescent="0.25">
      <c r="A4045" s="130" t="s">
        <v>10890</v>
      </c>
      <c r="B4045" s="131" t="str">
        <f t="shared" si="63"/>
        <v>107996 - Kaysville Horticulture Farm Storage 07</v>
      </c>
      <c r="C4045" s="132" t="s">
        <v>5363</v>
      </c>
      <c r="D4045" s="132" t="s">
        <v>6281</v>
      </c>
      <c r="E4045" s="132" t="s">
        <v>6270</v>
      </c>
      <c r="F4045" s="132" t="s">
        <v>319</v>
      </c>
      <c r="G4045" s="133">
        <v>110</v>
      </c>
      <c r="H4045" s="132">
        <v>2021</v>
      </c>
      <c r="I4045" s="134">
        <v>45474</v>
      </c>
      <c r="J4045" s="135"/>
    </row>
    <row r="4046" spans="1:10" ht="16.5" customHeight="1" x14ac:dyDescent="0.25">
      <c r="A4046" s="130" t="s">
        <v>10891</v>
      </c>
      <c r="B4046" s="131" t="str">
        <f t="shared" si="63"/>
        <v>107998 - Kaysville Horticulture Farm Storage 08</v>
      </c>
      <c r="C4046" s="132" t="s">
        <v>5363</v>
      </c>
      <c r="D4046" s="132" t="s">
        <v>6282</v>
      </c>
      <c r="E4046" s="132" t="s">
        <v>6272</v>
      </c>
      <c r="F4046" s="132" t="s">
        <v>319</v>
      </c>
      <c r="G4046" s="133">
        <v>144</v>
      </c>
      <c r="H4046" s="132">
        <v>2021</v>
      </c>
      <c r="I4046" s="134">
        <v>45474</v>
      </c>
      <c r="J4046" s="135"/>
    </row>
    <row r="4047" spans="1:10" ht="16.5" customHeight="1" x14ac:dyDescent="0.25">
      <c r="A4047" s="130" t="s">
        <v>10892</v>
      </c>
      <c r="B4047" s="131" t="str">
        <f t="shared" si="63"/>
        <v>108000 - USU Blanding Facilities Shed 01</v>
      </c>
      <c r="C4047" s="132" t="s">
        <v>5363</v>
      </c>
      <c r="D4047" s="132" t="s">
        <v>6283</v>
      </c>
      <c r="E4047" s="132" t="s">
        <v>5879</v>
      </c>
      <c r="F4047" s="132" t="s">
        <v>514</v>
      </c>
      <c r="G4047" s="133">
        <v>100</v>
      </c>
      <c r="H4047" s="132">
        <v>2021</v>
      </c>
      <c r="I4047" s="134">
        <v>45474</v>
      </c>
      <c r="J4047" s="135"/>
    </row>
    <row r="4048" spans="1:10" ht="16.5" customHeight="1" x14ac:dyDescent="0.25">
      <c r="A4048" s="130" t="s">
        <v>10893</v>
      </c>
      <c r="B4048" s="131" t="str">
        <f t="shared" si="63"/>
        <v>108002 - USU Blanding Facilities Shed 02</v>
      </c>
      <c r="C4048" s="132" t="s">
        <v>5363</v>
      </c>
      <c r="D4048" s="132" t="s">
        <v>6284</v>
      </c>
      <c r="E4048" s="132" t="s">
        <v>5879</v>
      </c>
      <c r="F4048" s="132" t="s">
        <v>514</v>
      </c>
      <c r="G4048" s="133">
        <v>2021</v>
      </c>
      <c r="H4048" s="132">
        <v>2021</v>
      </c>
      <c r="I4048" s="134">
        <v>45474</v>
      </c>
      <c r="J4048" s="135"/>
    </row>
    <row r="4049" spans="1:10" ht="16.5" customHeight="1" x14ac:dyDescent="0.25">
      <c r="A4049" s="130" t="s">
        <v>10894</v>
      </c>
      <c r="B4049" s="131" t="str">
        <f t="shared" si="63"/>
        <v>108004 - USU Blanding Facilities Shed 03</v>
      </c>
      <c r="C4049" s="132" t="s">
        <v>5363</v>
      </c>
      <c r="D4049" s="132" t="s">
        <v>6285</v>
      </c>
      <c r="E4049" s="132" t="s">
        <v>5879</v>
      </c>
      <c r="F4049" s="132" t="s">
        <v>514</v>
      </c>
      <c r="G4049" s="133">
        <v>100</v>
      </c>
      <c r="H4049" s="132">
        <v>2021</v>
      </c>
      <c r="I4049" s="134">
        <v>45474</v>
      </c>
      <c r="J4049" s="135"/>
    </row>
    <row r="4050" spans="1:10" ht="16.5" customHeight="1" x14ac:dyDescent="0.25">
      <c r="A4050" s="130" t="s">
        <v>10895</v>
      </c>
      <c r="B4050" s="131" t="str">
        <f t="shared" si="63"/>
        <v>108006 - USU Blanding Facilities Shed 04</v>
      </c>
      <c r="C4050" s="132" t="s">
        <v>5363</v>
      </c>
      <c r="D4050" s="132" t="s">
        <v>6286</v>
      </c>
      <c r="E4050" s="132" t="s">
        <v>5879</v>
      </c>
      <c r="F4050" s="132" t="s">
        <v>514</v>
      </c>
      <c r="G4050" s="133">
        <v>100</v>
      </c>
      <c r="H4050" s="132">
        <v>2021</v>
      </c>
      <c r="I4050" s="134">
        <v>45474</v>
      </c>
      <c r="J4050" s="135"/>
    </row>
    <row r="4051" spans="1:10" ht="16.5" customHeight="1" x14ac:dyDescent="0.25">
      <c r="A4051" s="130" t="s">
        <v>10896</v>
      </c>
      <c r="B4051" s="131" t="str">
        <f t="shared" si="63"/>
        <v>108008 - USU Blanding Facilities Shed 05</v>
      </c>
      <c r="C4051" s="132" t="s">
        <v>5363</v>
      </c>
      <c r="D4051" s="132" t="s">
        <v>6287</v>
      </c>
      <c r="E4051" s="132" t="s">
        <v>5879</v>
      </c>
      <c r="F4051" s="132" t="s">
        <v>514</v>
      </c>
      <c r="G4051" s="133">
        <v>100</v>
      </c>
      <c r="H4051" s="132">
        <v>2021</v>
      </c>
      <c r="I4051" s="134">
        <v>45474</v>
      </c>
      <c r="J4051" s="135"/>
    </row>
    <row r="4052" spans="1:10" ht="16.5" customHeight="1" x14ac:dyDescent="0.25">
      <c r="A4052" s="130" t="s">
        <v>10897</v>
      </c>
      <c r="B4052" s="131" t="str">
        <f t="shared" si="63"/>
        <v>108010 - USU Blanding Aggie Blue Bikes</v>
      </c>
      <c r="C4052" s="132" t="s">
        <v>5363</v>
      </c>
      <c r="D4052" s="132" t="s">
        <v>6288</v>
      </c>
      <c r="E4052" s="132" t="s">
        <v>5879</v>
      </c>
      <c r="F4052" s="132" t="s">
        <v>514</v>
      </c>
      <c r="G4052" s="133">
        <v>160</v>
      </c>
      <c r="H4052" s="132">
        <v>2021</v>
      </c>
      <c r="I4052" s="134">
        <v>45474</v>
      </c>
      <c r="J4052" s="135"/>
    </row>
    <row r="4053" spans="1:10" ht="16.5" customHeight="1" x14ac:dyDescent="0.25">
      <c r="A4053" s="130" t="s">
        <v>10898</v>
      </c>
      <c r="B4053" s="131" t="str">
        <f t="shared" si="63"/>
        <v>108012 - USU Blanding Yurt</v>
      </c>
      <c r="C4053" s="132" t="s">
        <v>5363</v>
      </c>
      <c r="D4053" s="132" t="s">
        <v>6289</v>
      </c>
      <c r="E4053" s="132" t="s">
        <v>6290</v>
      </c>
      <c r="F4053" s="132" t="s">
        <v>514</v>
      </c>
      <c r="G4053" s="133">
        <v>1782</v>
      </c>
      <c r="H4053" s="132">
        <v>2019</v>
      </c>
      <c r="I4053" s="134">
        <v>45474</v>
      </c>
      <c r="J4053" s="135"/>
    </row>
    <row r="4054" spans="1:10" ht="16.5" customHeight="1" x14ac:dyDescent="0.25">
      <c r="A4054" s="130" t="s">
        <v>10899</v>
      </c>
      <c r="B4054" s="131" t="str">
        <f t="shared" si="63"/>
        <v>108014 - USU Blanding Storage Shed 01</v>
      </c>
      <c r="C4054" s="132" t="s">
        <v>5363</v>
      </c>
      <c r="D4054" s="132" t="s">
        <v>6291</v>
      </c>
      <c r="E4054" s="132" t="s">
        <v>6292</v>
      </c>
      <c r="F4054" s="132" t="s">
        <v>514</v>
      </c>
      <c r="G4054" s="133">
        <v>100</v>
      </c>
      <c r="H4054" s="132">
        <v>2019</v>
      </c>
      <c r="I4054" s="134">
        <v>45474</v>
      </c>
      <c r="J4054" s="135"/>
    </row>
    <row r="4055" spans="1:10" ht="16.5" customHeight="1" x14ac:dyDescent="0.25">
      <c r="A4055" s="130" t="s">
        <v>10900</v>
      </c>
      <c r="B4055" s="131" t="str">
        <f t="shared" si="63"/>
        <v>108016 - USU Blanding Hogan</v>
      </c>
      <c r="C4055" s="132" t="s">
        <v>5363</v>
      </c>
      <c r="D4055" s="132" t="s">
        <v>6293</v>
      </c>
      <c r="E4055" s="132" t="s">
        <v>6294</v>
      </c>
      <c r="F4055" s="132" t="s">
        <v>514</v>
      </c>
      <c r="G4055" s="133">
        <v>499</v>
      </c>
      <c r="H4055" s="132">
        <v>2021</v>
      </c>
      <c r="I4055" s="134">
        <v>45474</v>
      </c>
      <c r="J4055" s="135"/>
    </row>
    <row r="4056" spans="1:10" ht="16.5" customHeight="1" x14ac:dyDescent="0.25">
      <c r="A4056" s="130" t="s">
        <v>10901</v>
      </c>
      <c r="B4056" s="131" t="str">
        <f t="shared" si="63"/>
        <v>108018 - USU Blanding Storage Shed 02</v>
      </c>
      <c r="C4056" s="132" t="s">
        <v>5363</v>
      </c>
      <c r="D4056" s="132" t="s">
        <v>6295</v>
      </c>
      <c r="E4056" s="132" t="s">
        <v>6292</v>
      </c>
      <c r="F4056" s="132" t="s">
        <v>514</v>
      </c>
      <c r="G4056" s="133">
        <v>100</v>
      </c>
      <c r="H4056" s="132">
        <v>2019</v>
      </c>
      <c r="I4056" s="134">
        <v>45474</v>
      </c>
      <c r="J4056" s="135"/>
    </row>
    <row r="4057" spans="1:10" ht="16.5" customHeight="1" x14ac:dyDescent="0.25">
      <c r="A4057" s="130" t="s">
        <v>10902</v>
      </c>
      <c r="B4057" s="131" t="str">
        <f t="shared" si="63"/>
        <v>108021 - USU Blanding Storage Shed 03</v>
      </c>
      <c r="C4057" s="132" t="s">
        <v>5363</v>
      </c>
      <c r="D4057" s="132" t="s">
        <v>6296</v>
      </c>
      <c r="E4057" s="132" t="s">
        <v>6292</v>
      </c>
      <c r="F4057" s="132" t="s">
        <v>514</v>
      </c>
      <c r="G4057" s="133">
        <v>100</v>
      </c>
      <c r="H4057" s="132">
        <v>2019</v>
      </c>
      <c r="I4057" s="134">
        <v>45474</v>
      </c>
      <c r="J4057" s="135"/>
    </row>
    <row r="4058" spans="1:10" ht="16.5" customHeight="1" x14ac:dyDescent="0.25">
      <c r="A4058" s="130" t="s">
        <v>10903</v>
      </c>
      <c r="B4058" s="131" t="str">
        <f t="shared" si="63"/>
        <v>108023 - USU Blanding Hay Shed</v>
      </c>
      <c r="C4058" s="132" t="s">
        <v>5363</v>
      </c>
      <c r="D4058" s="132" t="s">
        <v>6297</v>
      </c>
      <c r="E4058" s="132" t="s">
        <v>6292</v>
      </c>
      <c r="F4058" s="132" t="s">
        <v>514</v>
      </c>
      <c r="G4058" s="133">
        <v>515</v>
      </c>
      <c r="H4058" s="132">
        <v>2021</v>
      </c>
      <c r="I4058" s="134">
        <v>45474</v>
      </c>
      <c r="J4058" s="135"/>
    </row>
    <row r="4059" spans="1:10" ht="16.5" customHeight="1" x14ac:dyDescent="0.25">
      <c r="A4059" s="130" t="s">
        <v>10904</v>
      </c>
      <c r="B4059" s="131" t="str">
        <f t="shared" si="63"/>
        <v>108025 - Brigham City Academic Building Shed</v>
      </c>
      <c r="C4059" s="132" t="s">
        <v>5363</v>
      </c>
      <c r="D4059" s="132" t="s">
        <v>6298</v>
      </c>
      <c r="E4059" s="132" t="s">
        <v>6299</v>
      </c>
      <c r="F4059" s="132" t="s">
        <v>576</v>
      </c>
      <c r="G4059" s="133">
        <v>251</v>
      </c>
      <c r="H4059" s="132">
        <v>2021</v>
      </c>
      <c r="I4059" s="134">
        <v>45474</v>
      </c>
      <c r="J4059" s="135"/>
    </row>
    <row r="4060" spans="1:10" ht="16.5" customHeight="1" x14ac:dyDescent="0.25">
      <c r="A4060" s="130" t="s">
        <v>10905</v>
      </c>
      <c r="B4060" s="131" t="str">
        <f t="shared" si="63"/>
        <v>108027 - Bastian Agriculture Center - Loafing Shed 01</v>
      </c>
      <c r="C4060" s="132" t="s">
        <v>5363</v>
      </c>
      <c r="D4060" s="132" t="s">
        <v>6300</v>
      </c>
      <c r="E4060" s="132" t="s">
        <v>6301</v>
      </c>
      <c r="F4060" s="132" t="s">
        <v>2798</v>
      </c>
      <c r="G4060" s="133">
        <v>120</v>
      </c>
      <c r="H4060" s="132">
        <v>2021</v>
      </c>
      <c r="I4060" s="134">
        <v>45474</v>
      </c>
      <c r="J4060" s="135"/>
    </row>
    <row r="4061" spans="1:10" ht="16.5" customHeight="1" x14ac:dyDescent="0.25">
      <c r="A4061" s="130" t="s">
        <v>10906</v>
      </c>
      <c r="B4061" s="131" t="str">
        <f t="shared" si="63"/>
        <v>108029 - Bastian Agricultural Center - Loafing Shed 02</v>
      </c>
      <c r="C4061" s="132" t="s">
        <v>5363</v>
      </c>
      <c r="D4061" s="132" t="s">
        <v>6302</v>
      </c>
      <c r="E4061" s="132" t="s">
        <v>6303</v>
      </c>
      <c r="F4061" s="132" t="s">
        <v>2798</v>
      </c>
      <c r="G4061" s="133">
        <v>120</v>
      </c>
      <c r="H4061" s="132">
        <v>2021</v>
      </c>
      <c r="I4061" s="134">
        <v>45474</v>
      </c>
      <c r="J4061" s="135"/>
    </row>
    <row r="4062" spans="1:10" ht="16.5" customHeight="1" x14ac:dyDescent="0.25">
      <c r="A4062" s="130" t="s">
        <v>10907</v>
      </c>
      <c r="B4062" s="131" t="str">
        <f t="shared" si="63"/>
        <v>108031 - Bastian Agriculture Center - Loafing Shed 03</v>
      </c>
      <c r="C4062" s="132" t="s">
        <v>5363</v>
      </c>
      <c r="D4062" s="132" t="s">
        <v>6304</v>
      </c>
      <c r="E4062" s="132" t="s">
        <v>6305</v>
      </c>
      <c r="F4062" s="132" t="s">
        <v>2798</v>
      </c>
      <c r="G4062" s="133">
        <v>120</v>
      </c>
      <c r="H4062" s="132">
        <v>2021</v>
      </c>
      <c r="I4062" s="134">
        <v>45474</v>
      </c>
      <c r="J4062" s="135"/>
    </row>
    <row r="4063" spans="1:10" ht="16.5" customHeight="1" x14ac:dyDescent="0.25">
      <c r="A4063" s="130" t="s">
        <v>10908</v>
      </c>
      <c r="B4063" s="131" t="str">
        <f t="shared" si="63"/>
        <v>108033 - Bastian Agriculture Center - Tack/Hay Shed 01</v>
      </c>
      <c r="C4063" s="132" t="s">
        <v>5363</v>
      </c>
      <c r="D4063" s="132" t="s">
        <v>6306</v>
      </c>
      <c r="E4063" s="132" t="s">
        <v>6307</v>
      </c>
      <c r="F4063" s="132" t="s">
        <v>2798</v>
      </c>
      <c r="G4063" s="133">
        <v>120</v>
      </c>
      <c r="H4063" s="132">
        <v>2021</v>
      </c>
      <c r="I4063" s="134">
        <v>45474</v>
      </c>
      <c r="J4063" s="135"/>
    </row>
    <row r="4064" spans="1:10" ht="16.5" customHeight="1" x14ac:dyDescent="0.25">
      <c r="A4064" s="130" t="s">
        <v>10909</v>
      </c>
      <c r="B4064" s="131" t="str">
        <f t="shared" si="63"/>
        <v>108035 - Bastian Agriculture Center - Tack/Hay Shed 02</v>
      </c>
      <c r="C4064" s="132" t="s">
        <v>5363</v>
      </c>
      <c r="D4064" s="132" t="s">
        <v>6308</v>
      </c>
      <c r="E4064" s="132" t="s">
        <v>6309</v>
      </c>
      <c r="F4064" s="132" t="s">
        <v>2798</v>
      </c>
      <c r="G4064" s="133">
        <v>120</v>
      </c>
      <c r="H4064" s="132">
        <v>2021</v>
      </c>
      <c r="I4064" s="134">
        <v>45474</v>
      </c>
      <c r="J4064" s="135"/>
    </row>
    <row r="4065" spans="1:10" ht="16.5" customHeight="1" x14ac:dyDescent="0.25">
      <c r="A4065" s="130" t="s">
        <v>10910</v>
      </c>
      <c r="B4065" s="131" t="str">
        <f t="shared" si="63"/>
        <v>108037 - Bastian Agriculture Center - Tack/Hay Shed 03</v>
      </c>
      <c r="C4065" s="132" t="s">
        <v>5363</v>
      </c>
      <c r="D4065" s="132" t="s">
        <v>6310</v>
      </c>
      <c r="E4065" s="132" t="s">
        <v>6311</v>
      </c>
      <c r="F4065" s="132" t="s">
        <v>2798</v>
      </c>
      <c r="G4065" s="133">
        <v>120</v>
      </c>
      <c r="H4065" s="132">
        <v>2021</v>
      </c>
      <c r="I4065" s="134">
        <v>45474</v>
      </c>
      <c r="J4065" s="135"/>
    </row>
    <row r="4066" spans="1:10" ht="16.5" customHeight="1" x14ac:dyDescent="0.25">
      <c r="A4066" s="130" t="s">
        <v>10911</v>
      </c>
      <c r="B4066" s="131" t="str">
        <f t="shared" si="63"/>
        <v>108039 - Bastian Agriculture Center - Tack/Hay Shed 04</v>
      </c>
      <c r="C4066" s="132" t="s">
        <v>5363</v>
      </c>
      <c r="D4066" s="132" t="s">
        <v>6312</v>
      </c>
      <c r="E4066" s="132" t="s">
        <v>6313</v>
      </c>
      <c r="F4066" s="132" t="s">
        <v>2798</v>
      </c>
      <c r="G4066" s="133">
        <v>120</v>
      </c>
      <c r="H4066" s="132">
        <v>2021</v>
      </c>
      <c r="I4066" s="134">
        <v>45474</v>
      </c>
      <c r="J4066" s="135"/>
    </row>
    <row r="4067" spans="1:10" ht="16.5" customHeight="1" x14ac:dyDescent="0.25">
      <c r="A4067" s="130" t="s">
        <v>10912</v>
      </c>
      <c r="B4067" s="131" t="str">
        <f t="shared" si="63"/>
        <v>108041 - Bastian Agriculture Center - Barn C</v>
      </c>
      <c r="C4067" s="132" t="s">
        <v>5363</v>
      </c>
      <c r="D4067" s="132" t="s">
        <v>6314</v>
      </c>
      <c r="E4067" s="132" t="s">
        <v>6315</v>
      </c>
      <c r="F4067" s="132" t="s">
        <v>2798</v>
      </c>
      <c r="G4067" s="133">
        <v>120</v>
      </c>
      <c r="H4067" s="132">
        <v>2021</v>
      </c>
      <c r="I4067" s="134">
        <v>45474</v>
      </c>
      <c r="J4067" s="135"/>
    </row>
    <row r="4068" spans="1:10" ht="16.5" customHeight="1" x14ac:dyDescent="0.25">
      <c r="A4068" s="130" t="s">
        <v>10913</v>
      </c>
      <c r="B4068" s="131" t="str">
        <f t="shared" si="63"/>
        <v>108043 - Bastian Agriculture Center - Field Building 1</v>
      </c>
      <c r="C4068" s="132" t="s">
        <v>5363</v>
      </c>
      <c r="D4068" s="132" t="s">
        <v>6316</v>
      </c>
      <c r="E4068" s="132" t="s">
        <v>6317</v>
      </c>
      <c r="F4068" s="132" t="s">
        <v>2798</v>
      </c>
      <c r="G4068" s="133">
        <v>120</v>
      </c>
      <c r="H4068" s="132">
        <v>2021</v>
      </c>
      <c r="I4068" s="134">
        <v>45474</v>
      </c>
      <c r="J4068" s="135"/>
    </row>
    <row r="4069" spans="1:10" ht="16.5" customHeight="1" x14ac:dyDescent="0.25">
      <c r="A4069" s="130" t="s">
        <v>10914</v>
      </c>
      <c r="B4069" s="131" t="str">
        <f t="shared" si="63"/>
        <v>108045 - Outdoor Recreation Yurt 2</v>
      </c>
      <c r="C4069" s="132" t="s">
        <v>5363</v>
      </c>
      <c r="D4069" s="132" t="s">
        <v>6318</v>
      </c>
      <c r="E4069" s="132" t="s">
        <v>6319</v>
      </c>
      <c r="F4069" s="132" t="s">
        <v>149</v>
      </c>
      <c r="G4069" s="133">
        <v>400</v>
      </c>
      <c r="H4069" s="132">
        <v>2006</v>
      </c>
      <c r="I4069" s="134">
        <v>45474</v>
      </c>
      <c r="J4069" s="135"/>
    </row>
    <row r="4070" spans="1:10" ht="16.5" customHeight="1" x14ac:dyDescent="0.25">
      <c r="A4070" s="130" t="s">
        <v>10915</v>
      </c>
      <c r="B4070" s="131" t="str">
        <f t="shared" si="63"/>
        <v>109842 - Gateway Parking Terrace</v>
      </c>
      <c r="C4070" s="132" t="s">
        <v>5363</v>
      </c>
      <c r="D4070" s="132" t="s">
        <v>6320</v>
      </c>
      <c r="E4070" s="132" t="s">
        <v>6321</v>
      </c>
      <c r="F4070" s="132" t="s">
        <v>149</v>
      </c>
      <c r="G4070" s="133">
        <v>153160</v>
      </c>
      <c r="H4070" s="132">
        <v>2020</v>
      </c>
      <c r="I4070" s="134">
        <v>45778</v>
      </c>
      <c r="J4070" s="135"/>
    </row>
    <row r="4071" spans="1:10" ht="16.5" customHeight="1" x14ac:dyDescent="0.25">
      <c r="A4071" s="130" t="s">
        <v>10916</v>
      </c>
      <c r="B4071" s="131" t="str">
        <f t="shared" si="63"/>
        <v>109844 - Wireless Tower - Stadium</v>
      </c>
      <c r="C4071" s="132" t="s">
        <v>5363</v>
      </c>
      <c r="D4071" s="132" t="s">
        <v>6322</v>
      </c>
      <c r="E4071" s="132" t="s">
        <v>6323</v>
      </c>
      <c r="F4071" s="132" t="s">
        <v>149</v>
      </c>
      <c r="G4071" s="133">
        <v>1043</v>
      </c>
      <c r="H4071" s="132">
        <v>2014</v>
      </c>
      <c r="I4071" s="134">
        <v>45778</v>
      </c>
      <c r="J4071" s="135"/>
    </row>
    <row r="4072" spans="1:10" ht="16.5" customHeight="1" x14ac:dyDescent="0.25">
      <c r="A4072" s="130" t="s">
        <v>10917</v>
      </c>
      <c r="B4072" s="131" t="str">
        <f t="shared" si="63"/>
        <v>109846 - T-Mobile Service Building</v>
      </c>
      <c r="C4072" s="132" t="s">
        <v>5363</v>
      </c>
      <c r="D4072" s="132" t="s">
        <v>6324</v>
      </c>
      <c r="E4072" s="132" t="s">
        <v>6325</v>
      </c>
      <c r="F4072" s="132" t="s">
        <v>149</v>
      </c>
      <c r="G4072" s="133">
        <v>303</v>
      </c>
      <c r="H4072" s="132">
        <v>2009</v>
      </c>
      <c r="I4072" s="134">
        <v>45778</v>
      </c>
      <c r="J4072" s="135"/>
    </row>
    <row r="4073" spans="1:10" ht="16.5" customHeight="1" x14ac:dyDescent="0.25">
      <c r="A4073" s="130" t="s">
        <v>10918</v>
      </c>
      <c r="B4073" s="131" t="str">
        <f t="shared" si="63"/>
        <v>109848 - Wurthrich Electrical Substation</v>
      </c>
      <c r="C4073" s="132" t="s">
        <v>5363</v>
      </c>
      <c r="D4073" s="132" t="s">
        <v>6326</v>
      </c>
      <c r="E4073" s="132" t="s">
        <v>6327</v>
      </c>
      <c r="F4073" s="132" t="s">
        <v>6328</v>
      </c>
      <c r="G4073" s="133">
        <v>120</v>
      </c>
      <c r="H4073" s="132">
        <v>2007</v>
      </c>
      <c r="I4073" s="134">
        <v>45778</v>
      </c>
      <c r="J4073" s="135"/>
    </row>
    <row r="4074" spans="1:10" ht="16.5" customHeight="1" x14ac:dyDescent="0.25">
      <c r="A4074" s="130" t="s">
        <v>10919</v>
      </c>
      <c r="B4074" s="131" t="str">
        <f t="shared" si="63"/>
        <v>109850 - KUSU - Transmission Building</v>
      </c>
      <c r="C4074" s="132" t="s">
        <v>5363</v>
      </c>
      <c r="D4074" s="132" t="s">
        <v>6329</v>
      </c>
      <c r="E4074" s="132" t="s">
        <v>6330</v>
      </c>
      <c r="F4074" s="132" t="s">
        <v>6331</v>
      </c>
      <c r="G4074" s="133">
        <v>560</v>
      </c>
      <c r="H4074" s="132">
        <v>1980</v>
      </c>
      <c r="I4074" s="134">
        <v>45778</v>
      </c>
      <c r="J4074" s="135"/>
    </row>
    <row r="4075" spans="1:10" ht="16.5" customHeight="1" x14ac:dyDescent="0.25">
      <c r="A4075" s="130" t="s">
        <v>10920</v>
      </c>
      <c r="B4075" s="131" t="str">
        <f t="shared" si="63"/>
        <v>109852 - Wireless Tower - AT&amp;T</v>
      </c>
      <c r="C4075" s="132" t="s">
        <v>5363</v>
      </c>
      <c r="D4075" s="132" t="s">
        <v>6332</v>
      </c>
      <c r="E4075" s="132" t="s">
        <v>6333</v>
      </c>
      <c r="F4075" s="132" t="s">
        <v>149</v>
      </c>
      <c r="G4075" s="133">
        <v>1043</v>
      </c>
      <c r="H4075" s="132">
        <v>2025</v>
      </c>
      <c r="I4075" s="134">
        <v>45778</v>
      </c>
      <c r="J4075" s="135"/>
    </row>
    <row r="4076" spans="1:10" ht="16.5" customHeight="1" x14ac:dyDescent="0.25">
      <c r="A4076" s="130" t="s">
        <v>10921</v>
      </c>
      <c r="B4076" s="131" t="str">
        <f t="shared" si="63"/>
        <v>109855 - Aaron Jones Dorm Phase II</v>
      </c>
      <c r="C4076" s="132" t="s">
        <v>5363</v>
      </c>
      <c r="D4076" s="132" t="s">
        <v>6334</v>
      </c>
      <c r="E4076" s="132" t="s">
        <v>5723</v>
      </c>
      <c r="F4076" s="132" t="s">
        <v>374</v>
      </c>
      <c r="G4076" s="133">
        <v>14500</v>
      </c>
      <c r="H4076" s="132">
        <v>1995</v>
      </c>
      <c r="I4076" s="134">
        <v>45778</v>
      </c>
      <c r="J4076" s="135"/>
    </row>
    <row r="4077" spans="1:10" ht="16.5" customHeight="1" x14ac:dyDescent="0.25">
      <c r="A4077" s="130" t="s">
        <v>10922</v>
      </c>
      <c r="B4077" s="131" t="str">
        <f t="shared" si="63"/>
        <v>109857 - Aaron Jones Dorm Phase III</v>
      </c>
      <c r="C4077" s="132" t="s">
        <v>5363</v>
      </c>
      <c r="D4077" s="132" t="s">
        <v>6335</v>
      </c>
      <c r="E4077" s="132" t="s">
        <v>5723</v>
      </c>
      <c r="F4077" s="132" t="s">
        <v>374</v>
      </c>
      <c r="G4077" s="133">
        <v>14500</v>
      </c>
      <c r="H4077" s="132">
        <v>1997</v>
      </c>
      <c r="I4077" s="134">
        <v>45778</v>
      </c>
      <c r="J4077" s="135"/>
    </row>
    <row r="4078" spans="1:10" ht="16.5" customHeight="1" x14ac:dyDescent="0.25">
      <c r="A4078" s="130" t="s">
        <v>10923</v>
      </c>
      <c r="B4078" s="131" t="str">
        <f t="shared" si="63"/>
        <v>111387 - Encircle House</v>
      </c>
      <c r="C4078" s="132" t="s">
        <v>5363</v>
      </c>
      <c r="D4078" s="132" t="s">
        <v>6336</v>
      </c>
      <c r="E4078" s="132" t="s">
        <v>6337</v>
      </c>
      <c r="F4078" s="132" t="s">
        <v>149</v>
      </c>
      <c r="G4078" s="133">
        <v>3500</v>
      </c>
      <c r="H4078" s="132">
        <v>2012</v>
      </c>
      <c r="I4078" s="134">
        <v>45918</v>
      </c>
      <c r="J4078" s="135"/>
    </row>
    <row r="4079" spans="1:10" ht="16.5" customHeight="1" x14ac:dyDescent="0.25">
      <c r="A4079" s="130" t="s">
        <v>10924</v>
      </c>
      <c r="B4079" s="131" t="str">
        <f t="shared" si="63"/>
        <v>111389 - Price Residential Building 01</v>
      </c>
      <c r="C4079" s="132" t="s">
        <v>5363</v>
      </c>
      <c r="D4079" s="132" t="s">
        <v>6338</v>
      </c>
      <c r="E4079" s="132" t="s">
        <v>6339</v>
      </c>
      <c r="F4079" s="132" t="s">
        <v>374</v>
      </c>
      <c r="G4079" s="133">
        <v>3048</v>
      </c>
      <c r="H4079" s="132">
        <v>1951</v>
      </c>
      <c r="I4079" s="134">
        <v>45918</v>
      </c>
      <c r="J4079" s="135"/>
    </row>
    <row r="4080" spans="1:10" ht="16.5" customHeight="1" x14ac:dyDescent="0.25">
      <c r="A4080" s="130" t="s">
        <v>10925</v>
      </c>
      <c r="B4080" s="131" t="str">
        <f t="shared" si="63"/>
        <v>111391 - Price Residential Building 02</v>
      </c>
      <c r="C4080" s="132" t="s">
        <v>5363</v>
      </c>
      <c r="D4080" s="132" t="s">
        <v>6340</v>
      </c>
      <c r="E4080" s="132" t="s">
        <v>6341</v>
      </c>
      <c r="F4080" s="132" t="s">
        <v>374</v>
      </c>
      <c r="G4080" s="133">
        <v>3000</v>
      </c>
      <c r="H4080" s="132">
        <v>1951</v>
      </c>
      <c r="I4080" s="134">
        <v>45918</v>
      </c>
      <c r="J4080" s="135"/>
    </row>
    <row r="4081" spans="1:10" ht="16.5" customHeight="1" x14ac:dyDescent="0.25">
      <c r="A4081" s="130" t="s">
        <v>10926</v>
      </c>
      <c r="B4081" s="131" t="str">
        <f t="shared" si="63"/>
        <v>111393 - Price Residential Building 03</v>
      </c>
      <c r="C4081" s="132" t="s">
        <v>5363</v>
      </c>
      <c r="D4081" s="132" t="s">
        <v>6342</v>
      </c>
      <c r="E4081" s="132" t="s">
        <v>6341</v>
      </c>
      <c r="F4081" s="132" t="s">
        <v>374</v>
      </c>
      <c r="G4081" s="133">
        <v>3000</v>
      </c>
      <c r="H4081" s="132">
        <v>1951</v>
      </c>
      <c r="I4081" s="134">
        <v>45918</v>
      </c>
      <c r="J4081" s="135"/>
    </row>
    <row r="4082" spans="1:10" ht="16.5" customHeight="1" x14ac:dyDescent="0.25">
      <c r="A4082" s="130" t="s">
        <v>10927</v>
      </c>
      <c r="B4082" s="131" t="str">
        <f t="shared" si="63"/>
        <v>00099 - Edith Bowen School</v>
      </c>
      <c r="C4082" s="132" t="s">
        <v>5363</v>
      </c>
      <c r="D4082" s="132" t="s">
        <v>6343</v>
      </c>
      <c r="E4082" s="135"/>
      <c r="F4082" s="135"/>
      <c r="G4082" s="133">
        <v>79603</v>
      </c>
      <c r="H4082" s="132">
        <v>2003</v>
      </c>
      <c r="I4082" s="134">
        <v>40725</v>
      </c>
      <c r="J4082" s="135"/>
    </row>
    <row r="4083" spans="1:10" ht="16.5" customHeight="1" x14ac:dyDescent="0.25">
      <c r="A4083" s="130" t="s">
        <v>10928</v>
      </c>
      <c r="B4083" s="131" t="str">
        <f t="shared" si="63"/>
        <v>09640 - USU Performance Recital Hall</v>
      </c>
      <c r="C4083" s="132" t="s">
        <v>5363</v>
      </c>
      <c r="D4083" s="132" t="s">
        <v>6344</v>
      </c>
      <c r="E4083" s="135"/>
      <c r="F4083" s="135"/>
      <c r="G4083" s="133">
        <v>24925</v>
      </c>
      <c r="H4083" s="132">
        <v>2005</v>
      </c>
      <c r="I4083" s="134">
        <v>40725</v>
      </c>
      <c r="J4083" s="135"/>
    </row>
    <row r="4084" spans="1:10" ht="16.5" customHeight="1" x14ac:dyDescent="0.25">
      <c r="A4084" s="130" t="s">
        <v>10929</v>
      </c>
      <c r="B4084" s="131" t="str">
        <f t="shared" si="63"/>
        <v>15624 - Research Equipment Shed</v>
      </c>
      <c r="C4084" s="132" t="s">
        <v>5363</v>
      </c>
      <c r="D4084" s="132" t="s">
        <v>6345</v>
      </c>
      <c r="E4084" s="135"/>
      <c r="F4084" s="135"/>
      <c r="G4084" s="133">
        <v>59</v>
      </c>
      <c r="H4084" s="132">
        <v>2012</v>
      </c>
      <c r="I4084" s="134">
        <v>41091</v>
      </c>
      <c r="J4084" s="135"/>
    </row>
    <row r="4085" spans="1:10" ht="16.5" customHeight="1" x14ac:dyDescent="0.25">
      <c r="A4085" s="130" t="s">
        <v>10930</v>
      </c>
      <c r="B4085" s="131" t="str">
        <f t="shared" si="63"/>
        <v>00707 - Administration Buildings (N/S) at Dixie State University</v>
      </c>
      <c r="C4085" s="132" t="s">
        <v>6347</v>
      </c>
      <c r="D4085" s="132" t="s">
        <v>6348</v>
      </c>
      <c r="E4085" s="132" t="s">
        <v>6349</v>
      </c>
      <c r="F4085" s="132" t="s">
        <v>363</v>
      </c>
      <c r="G4085" s="133">
        <v>9826</v>
      </c>
      <c r="H4085" s="132">
        <v>1968</v>
      </c>
      <c r="I4085" s="134">
        <v>40724</v>
      </c>
      <c r="J4085" s="135"/>
    </row>
    <row r="4086" spans="1:10" ht="16.5" customHeight="1" x14ac:dyDescent="0.25">
      <c r="A4086" s="130" t="s">
        <v>10931</v>
      </c>
      <c r="B4086" s="131" t="str">
        <f t="shared" si="63"/>
        <v>00708 - Graff Fine Arts Building</v>
      </c>
      <c r="C4086" s="132" t="s">
        <v>6347</v>
      </c>
      <c r="D4086" s="132" t="s">
        <v>6350</v>
      </c>
      <c r="E4086" s="132" t="s">
        <v>6351</v>
      </c>
      <c r="F4086" s="132" t="s">
        <v>363</v>
      </c>
      <c r="G4086" s="133">
        <v>6822</v>
      </c>
      <c r="H4086" s="132">
        <v>2004</v>
      </c>
      <c r="I4086" s="134">
        <v>40725</v>
      </c>
      <c r="J4086" s="135"/>
    </row>
    <row r="4087" spans="1:10" ht="16.5" customHeight="1" x14ac:dyDescent="0.25">
      <c r="A4087" s="130" t="s">
        <v>10932</v>
      </c>
      <c r="B4087" s="131" t="str">
        <f t="shared" si="63"/>
        <v>00709 - College of Education Building</v>
      </c>
      <c r="C4087" s="132" t="s">
        <v>6347</v>
      </c>
      <c r="D4087" s="132" t="s">
        <v>6352</v>
      </c>
      <c r="E4087" s="132" t="s">
        <v>6351</v>
      </c>
      <c r="F4087" s="132" t="s">
        <v>363</v>
      </c>
      <c r="G4087" s="133">
        <v>46402</v>
      </c>
      <c r="H4087" s="132">
        <v>1989</v>
      </c>
      <c r="I4087" s="134">
        <v>40725</v>
      </c>
      <c r="J4087" s="135"/>
    </row>
    <row r="4088" spans="1:10" ht="16.5" customHeight="1" x14ac:dyDescent="0.25">
      <c r="A4088" s="130" t="s">
        <v>10933</v>
      </c>
      <c r="B4088" s="131" t="str">
        <f t="shared" si="63"/>
        <v>00710 - Snow Math &amp; Science Center</v>
      </c>
      <c r="C4088" s="132" t="s">
        <v>6347</v>
      </c>
      <c r="D4088" s="132" t="s">
        <v>6353</v>
      </c>
      <c r="E4088" s="132" t="s">
        <v>6351</v>
      </c>
      <c r="F4088" s="132" t="s">
        <v>363</v>
      </c>
      <c r="G4088" s="133">
        <v>53459</v>
      </c>
      <c r="H4088" s="132">
        <v>2012</v>
      </c>
      <c r="I4088" s="134">
        <v>40725</v>
      </c>
      <c r="J4088" s="135"/>
    </row>
    <row r="4089" spans="1:10" ht="16.5" customHeight="1" x14ac:dyDescent="0.25">
      <c r="A4089" s="130" t="s">
        <v>10934</v>
      </c>
      <c r="B4089" s="131" t="str">
        <f t="shared" si="63"/>
        <v>00713 - Student Activity Center/Gym</v>
      </c>
      <c r="C4089" s="132" t="s">
        <v>6347</v>
      </c>
      <c r="D4089" s="132" t="s">
        <v>6354</v>
      </c>
      <c r="E4089" s="132" t="s">
        <v>6351</v>
      </c>
      <c r="F4089" s="132" t="s">
        <v>363</v>
      </c>
      <c r="G4089" s="133">
        <v>33017</v>
      </c>
      <c r="H4089" s="132">
        <v>1956</v>
      </c>
      <c r="I4089" s="134">
        <v>40725</v>
      </c>
      <c r="J4089" s="135"/>
    </row>
    <row r="4090" spans="1:10" ht="16.5" customHeight="1" x14ac:dyDescent="0.25">
      <c r="A4090" s="130" t="s">
        <v>10935</v>
      </c>
      <c r="B4090" s="131" t="str">
        <f t="shared" si="63"/>
        <v>00715 - I.T. Solutions</v>
      </c>
      <c r="C4090" s="132" t="s">
        <v>6347</v>
      </c>
      <c r="D4090" s="132" t="s">
        <v>6355</v>
      </c>
      <c r="E4090" s="132" t="s">
        <v>6351</v>
      </c>
      <c r="F4090" s="132" t="s">
        <v>363</v>
      </c>
      <c r="G4090" s="133">
        <v>7331</v>
      </c>
      <c r="H4090" s="132">
        <v>1968</v>
      </c>
      <c r="I4090" s="134">
        <v>40725</v>
      </c>
      <c r="J4090" s="135"/>
    </row>
    <row r="4091" spans="1:10" ht="16.5" customHeight="1" x14ac:dyDescent="0.25">
      <c r="A4091" s="130" t="s">
        <v>10936</v>
      </c>
      <c r="B4091" s="131" t="str">
        <f t="shared" si="63"/>
        <v>00720 - Heating Plant</v>
      </c>
      <c r="C4091" s="132" t="s">
        <v>6347</v>
      </c>
      <c r="D4091" s="132" t="s">
        <v>3156</v>
      </c>
      <c r="E4091" s="132" t="s">
        <v>6351</v>
      </c>
      <c r="F4091" s="132" t="s">
        <v>363</v>
      </c>
      <c r="G4091" s="133">
        <v>9973</v>
      </c>
      <c r="H4091" s="132">
        <v>1975</v>
      </c>
      <c r="I4091" s="134">
        <v>40725</v>
      </c>
      <c r="J4091" s="135"/>
    </row>
    <row r="4092" spans="1:10" ht="16.5" customHeight="1" x14ac:dyDescent="0.25">
      <c r="A4092" s="130" t="s">
        <v>10937</v>
      </c>
      <c r="B4092" s="131" t="str">
        <f t="shared" si="63"/>
        <v>00730 - University Inn</v>
      </c>
      <c r="C4092" s="132" t="s">
        <v>6347</v>
      </c>
      <c r="D4092" s="132" t="s">
        <v>5468</v>
      </c>
      <c r="E4092" s="132" t="s">
        <v>6356</v>
      </c>
      <c r="F4092" s="132" t="s">
        <v>363</v>
      </c>
      <c r="G4092" s="133">
        <v>22419</v>
      </c>
      <c r="H4092" s="132">
        <v>1956</v>
      </c>
      <c r="I4092" s="134">
        <v>40725</v>
      </c>
      <c r="J4092" s="135"/>
    </row>
    <row r="4093" spans="1:10" ht="16.5" customHeight="1" x14ac:dyDescent="0.25">
      <c r="A4093" s="130" t="s">
        <v>10938</v>
      </c>
      <c r="B4093" s="131" t="str">
        <f t="shared" si="63"/>
        <v>02195 - Jennings Communication Building</v>
      </c>
      <c r="C4093" s="132" t="s">
        <v>6347</v>
      </c>
      <c r="D4093" s="132" t="s">
        <v>6357</v>
      </c>
      <c r="E4093" s="132" t="s">
        <v>6351</v>
      </c>
      <c r="F4093" s="132" t="s">
        <v>363</v>
      </c>
      <c r="G4093" s="133">
        <v>28113</v>
      </c>
      <c r="H4093" s="132">
        <v>2002</v>
      </c>
      <c r="I4093" s="134">
        <v>40725</v>
      </c>
      <c r="J4093" s="135"/>
    </row>
    <row r="4094" spans="1:10" ht="16.5" customHeight="1" x14ac:dyDescent="0.25">
      <c r="A4094" s="130" t="s">
        <v>10939</v>
      </c>
      <c r="B4094" s="131" t="str">
        <f t="shared" si="63"/>
        <v>05399 - Browning Learning Resource Center</v>
      </c>
      <c r="C4094" s="132" t="s">
        <v>6347</v>
      </c>
      <c r="D4094" s="132" t="s">
        <v>6358</v>
      </c>
      <c r="E4094" s="132" t="s">
        <v>6359</v>
      </c>
      <c r="F4094" s="132" t="s">
        <v>363</v>
      </c>
      <c r="G4094" s="133">
        <v>17997</v>
      </c>
      <c r="H4094" s="132">
        <v>1990</v>
      </c>
      <c r="I4094" s="134">
        <v>40725</v>
      </c>
      <c r="J4094" s="135"/>
    </row>
    <row r="4095" spans="1:10" ht="16.5" customHeight="1" x14ac:dyDescent="0.25">
      <c r="A4095" s="130" t="s">
        <v>10940</v>
      </c>
      <c r="B4095" s="131" t="str">
        <f t="shared" si="63"/>
        <v>05400 - ICL Facility</v>
      </c>
      <c r="C4095" s="132" t="s">
        <v>6347</v>
      </c>
      <c r="D4095" s="132" t="s">
        <v>6360</v>
      </c>
      <c r="E4095" s="132" t="s">
        <v>6361</v>
      </c>
      <c r="F4095" s="132" t="s">
        <v>363</v>
      </c>
      <c r="G4095" s="133">
        <v>2086</v>
      </c>
      <c r="H4095" s="132">
        <v>1990</v>
      </c>
      <c r="I4095" s="134">
        <v>40725</v>
      </c>
      <c r="J4095" s="135"/>
    </row>
    <row r="4096" spans="1:10" ht="16.5" customHeight="1" x14ac:dyDescent="0.25">
      <c r="A4096" s="130" t="s">
        <v>10941</v>
      </c>
      <c r="B4096" s="131" t="str">
        <f t="shared" si="63"/>
        <v>05402 - Greater Zion Stadium (East Concessions and West Grandstands)</v>
      </c>
      <c r="C4096" s="132" t="s">
        <v>6347</v>
      </c>
      <c r="D4096" s="132" t="s">
        <v>6362</v>
      </c>
      <c r="E4096" s="132" t="s">
        <v>6351</v>
      </c>
      <c r="F4096" s="132" t="s">
        <v>363</v>
      </c>
      <c r="G4096" s="133">
        <v>10882</v>
      </c>
      <c r="H4096" s="132">
        <v>1984</v>
      </c>
      <c r="I4096" s="134">
        <v>40725</v>
      </c>
      <c r="J4096" s="135"/>
    </row>
    <row r="4097" spans="1:10" ht="16.5" customHeight="1" x14ac:dyDescent="0.25">
      <c r="A4097" s="130" t="s">
        <v>10942</v>
      </c>
      <c r="B4097" s="131" t="str">
        <f t="shared" si="63"/>
        <v>05404 - Zion-OC Tanner Amphitheater</v>
      </c>
      <c r="C4097" s="132" t="s">
        <v>6347</v>
      </c>
      <c r="D4097" s="132" t="s">
        <v>6363</v>
      </c>
      <c r="E4097" s="132" t="s">
        <v>6351</v>
      </c>
      <c r="F4097" s="132" t="s">
        <v>363</v>
      </c>
      <c r="G4097" s="133">
        <v>5510</v>
      </c>
      <c r="H4097" s="132">
        <v>1976</v>
      </c>
      <c r="I4097" s="134">
        <v>40725</v>
      </c>
      <c r="J4097" s="135"/>
    </row>
    <row r="4098" spans="1:10" ht="16.5" customHeight="1" x14ac:dyDescent="0.25">
      <c r="A4098" s="130" t="s">
        <v>10943</v>
      </c>
      <c r="B4098" s="131" t="str">
        <f t="shared" si="63"/>
        <v>06518 - McDonald Center</v>
      </c>
      <c r="C4098" s="132" t="s">
        <v>6347</v>
      </c>
      <c r="D4098" s="132" t="s">
        <v>6364</v>
      </c>
      <c r="E4098" s="132" t="s">
        <v>6351</v>
      </c>
      <c r="F4098" s="132" t="s">
        <v>363</v>
      </c>
      <c r="G4098" s="133">
        <v>19815</v>
      </c>
      <c r="H4098" s="132">
        <v>1968</v>
      </c>
      <c r="I4098" s="134">
        <v>40725</v>
      </c>
      <c r="J4098" s="135"/>
    </row>
    <row r="4099" spans="1:10" ht="16.5" customHeight="1" x14ac:dyDescent="0.25">
      <c r="A4099" s="130" t="s">
        <v>10944</v>
      </c>
      <c r="B4099" s="131" t="str">
        <f t="shared" si="63"/>
        <v>06519 - Technology Building</v>
      </c>
      <c r="C4099" s="132" t="s">
        <v>6347</v>
      </c>
      <c r="D4099" s="132" t="s">
        <v>5405</v>
      </c>
      <c r="E4099" s="132" t="s">
        <v>6351</v>
      </c>
      <c r="F4099" s="132" t="s">
        <v>363</v>
      </c>
      <c r="G4099" s="133">
        <v>7812</v>
      </c>
      <c r="H4099" s="132">
        <v>1968</v>
      </c>
      <c r="I4099" s="134">
        <v>40725</v>
      </c>
      <c r="J4099" s="135"/>
    </row>
    <row r="4100" spans="1:10" ht="16.5" customHeight="1" x14ac:dyDescent="0.25">
      <c r="A4100" s="130" t="s">
        <v>10945</v>
      </c>
      <c r="B4100" s="131" t="str">
        <f t="shared" ref="B4100:B4163" si="64">_xlfn.CONCAT(A4100," - ",D4100)</f>
        <v>06520 - Brooks' Stop</v>
      </c>
      <c r="C4100" s="132" t="s">
        <v>6347</v>
      </c>
      <c r="D4100" s="132" t="s">
        <v>6365</v>
      </c>
      <c r="E4100" s="132" t="s">
        <v>6351</v>
      </c>
      <c r="F4100" s="132" t="s">
        <v>363</v>
      </c>
      <c r="G4100" s="133">
        <v>1814</v>
      </c>
      <c r="H4100" s="132">
        <v>1968</v>
      </c>
      <c r="I4100" s="134">
        <v>40725</v>
      </c>
      <c r="J4100" s="135"/>
    </row>
    <row r="4101" spans="1:10" ht="16.5" customHeight="1" x14ac:dyDescent="0.25">
      <c r="A4101" s="130" t="s">
        <v>10946</v>
      </c>
      <c r="B4101" s="131" t="str">
        <f t="shared" si="64"/>
        <v>06657 - University Inn House</v>
      </c>
      <c r="C4101" s="132" t="s">
        <v>6347</v>
      </c>
      <c r="D4101" s="132" t="s">
        <v>6366</v>
      </c>
      <c r="E4101" s="132" t="s">
        <v>6356</v>
      </c>
      <c r="F4101" s="132" t="s">
        <v>363</v>
      </c>
      <c r="G4101" s="133">
        <v>861</v>
      </c>
      <c r="H4101" s="132">
        <v>1956</v>
      </c>
      <c r="I4101" s="134">
        <v>40725</v>
      </c>
      <c r="J4101" s="135"/>
    </row>
    <row r="4102" spans="1:10" ht="16.5" customHeight="1" x14ac:dyDescent="0.25">
      <c r="A4102" s="130" t="s">
        <v>10947</v>
      </c>
      <c r="B4102" s="131" t="str">
        <f t="shared" si="64"/>
        <v>06993 - Facilities Management</v>
      </c>
      <c r="C4102" s="132" t="s">
        <v>6347</v>
      </c>
      <c r="D4102" s="132" t="s">
        <v>6367</v>
      </c>
      <c r="E4102" s="132" t="s">
        <v>6351</v>
      </c>
      <c r="F4102" s="132" t="s">
        <v>363</v>
      </c>
      <c r="G4102" s="133">
        <v>15686</v>
      </c>
      <c r="H4102" s="132">
        <v>1996</v>
      </c>
      <c r="I4102" s="134">
        <v>40725</v>
      </c>
      <c r="J4102" s="135"/>
    </row>
    <row r="4103" spans="1:10" ht="16.5" customHeight="1" x14ac:dyDescent="0.25">
      <c r="A4103" s="130" t="s">
        <v>10948</v>
      </c>
      <c r="B4103" s="131" t="str">
        <f t="shared" si="64"/>
        <v>08112 - Hurst Baseball Complex</v>
      </c>
      <c r="C4103" s="132" t="s">
        <v>6347</v>
      </c>
      <c r="D4103" s="132" t="s">
        <v>6368</v>
      </c>
      <c r="E4103" s="132" t="s">
        <v>6351</v>
      </c>
      <c r="F4103" s="132" t="s">
        <v>363</v>
      </c>
      <c r="G4103" s="133">
        <v>9145</v>
      </c>
      <c r="H4103" s="132">
        <v>1996</v>
      </c>
      <c r="I4103" s="134">
        <v>40725</v>
      </c>
      <c r="J4103" s="135"/>
    </row>
    <row r="4104" spans="1:10" ht="16.5" customHeight="1" x14ac:dyDescent="0.25">
      <c r="A4104" s="130" t="s">
        <v>10949</v>
      </c>
      <c r="B4104" s="131" t="str">
        <f t="shared" si="64"/>
        <v>08113 - Gardner Center</v>
      </c>
      <c r="C4104" s="132" t="s">
        <v>6347</v>
      </c>
      <c r="D4104" s="132" t="s">
        <v>6369</v>
      </c>
      <c r="E4104" s="132" t="s">
        <v>6351</v>
      </c>
      <c r="F4104" s="132" t="s">
        <v>363</v>
      </c>
      <c r="G4104" s="133">
        <v>54057</v>
      </c>
      <c r="H4104" s="132">
        <v>1994</v>
      </c>
      <c r="I4104" s="134">
        <v>40725</v>
      </c>
      <c r="J4104" s="135"/>
    </row>
    <row r="4105" spans="1:10" ht="16.5" customHeight="1" x14ac:dyDescent="0.25">
      <c r="A4105" s="130" t="s">
        <v>10950</v>
      </c>
      <c r="B4105" s="131" t="str">
        <f t="shared" si="64"/>
        <v>08345 - Udvar-Hazy Business</v>
      </c>
      <c r="C4105" s="132" t="s">
        <v>6347</v>
      </c>
      <c r="D4105" s="132" t="s">
        <v>6370</v>
      </c>
      <c r="E4105" s="132" t="s">
        <v>6351</v>
      </c>
      <c r="F4105" s="132" t="s">
        <v>363</v>
      </c>
      <c r="G4105" s="133">
        <v>58160</v>
      </c>
      <c r="H4105" s="132">
        <v>1996</v>
      </c>
      <c r="I4105" s="134">
        <v>40725</v>
      </c>
      <c r="J4105" s="135"/>
    </row>
    <row r="4106" spans="1:10" ht="16.5" customHeight="1" x14ac:dyDescent="0.25">
      <c r="A4106" s="130" t="s">
        <v>10951</v>
      </c>
      <c r="B4106" s="131" t="str">
        <f t="shared" si="64"/>
        <v>08346 - Alumni House</v>
      </c>
      <c r="C4106" s="132" t="s">
        <v>6347</v>
      </c>
      <c r="D4106" s="132" t="s">
        <v>6371</v>
      </c>
      <c r="E4106" s="132" t="s">
        <v>6372</v>
      </c>
      <c r="F4106" s="132" t="s">
        <v>363</v>
      </c>
      <c r="G4106" s="133">
        <v>7139</v>
      </c>
      <c r="H4106" s="132">
        <v>1996</v>
      </c>
      <c r="I4106" s="134">
        <v>40725</v>
      </c>
      <c r="J4106" s="135"/>
    </row>
    <row r="4107" spans="1:10" ht="16.5" customHeight="1" x14ac:dyDescent="0.25">
      <c r="A4107" s="130" t="s">
        <v>10952</v>
      </c>
      <c r="B4107" s="131" t="str">
        <f t="shared" si="64"/>
        <v>08599 - Burns Maintenance</v>
      </c>
      <c r="C4107" s="132" t="s">
        <v>6347</v>
      </c>
      <c r="D4107" s="132" t="s">
        <v>6373</v>
      </c>
      <c r="E4107" s="132" t="s">
        <v>6351</v>
      </c>
      <c r="F4107" s="132" t="s">
        <v>363</v>
      </c>
      <c r="G4107" s="133">
        <v>4618</v>
      </c>
      <c r="H4107" s="132">
        <v>1989</v>
      </c>
      <c r="I4107" s="134">
        <v>40725</v>
      </c>
      <c r="J4107" s="135"/>
    </row>
    <row r="4108" spans="1:10" ht="16.5" customHeight="1" x14ac:dyDescent="0.25">
      <c r="A4108" s="130" t="s">
        <v>10953</v>
      </c>
      <c r="B4108" s="131" t="str">
        <f t="shared" si="64"/>
        <v>08600 - Smith's Computer Center</v>
      </c>
      <c r="C4108" s="132" t="s">
        <v>6347</v>
      </c>
      <c r="D4108" s="132" t="s">
        <v>6374</v>
      </c>
      <c r="E4108" s="132" t="s">
        <v>6351</v>
      </c>
      <c r="F4108" s="132" t="s">
        <v>363</v>
      </c>
      <c r="G4108" s="133">
        <v>20320</v>
      </c>
      <c r="H4108" s="132">
        <v>1996</v>
      </c>
      <c r="I4108" s="134">
        <v>40725</v>
      </c>
      <c r="J4108" s="135"/>
    </row>
    <row r="4109" spans="1:10" ht="16.5" customHeight="1" x14ac:dyDescent="0.25">
      <c r="A4109" s="130" t="s">
        <v>10954</v>
      </c>
      <c r="B4109" s="131" t="str">
        <f t="shared" si="64"/>
        <v>08601 - North Commons</v>
      </c>
      <c r="C4109" s="132" t="s">
        <v>6347</v>
      </c>
      <c r="D4109" s="132" t="s">
        <v>6375</v>
      </c>
      <c r="E4109" s="132" t="s">
        <v>6351</v>
      </c>
      <c r="F4109" s="132" t="s">
        <v>363</v>
      </c>
      <c r="G4109" s="133">
        <v>39315</v>
      </c>
      <c r="H4109" s="132">
        <v>1999</v>
      </c>
      <c r="I4109" s="134">
        <v>40725</v>
      </c>
      <c r="J4109" s="135"/>
    </row>
    <row r="4110" spans="1:10" ht="16.5" customHeight="1" x14ac:dyDescent="0.25">
      <c r="A4110" s="130" t="s">
        <v>10955</v>
      </c>
      <c r="B4110" s="131" t="str">
        <f t="shared" si="64"/>
        <v>08602 - Cox Auditorium</v>
      </c>
      <c r="C4110" s="132" t="s">
        <v>6347</v>
      </c>
      <c r="D4110" s="132" t="s">
        <v>6376</v>
      </c>
      <c r="E4110" s="132" t="s">
        <v>6351</v>
      </c>
      <c r="F4110" s="132" t="s">
        <v>363</v>
      </c>
      <c r="G4110" s="133">
        <v>36713</v>
      </c>
      <c r="H4110" s="132">
        <v>1986</v>
      </c>
      <c r="I4110" s="134">
        <v>40725</v>
      </c>
      <c r="J4110" s="135"/>
    </row>
    <row r="4111" spans="1:10" ht="16.5" customHeight="1" x14ac:dyDescent="0.25">
      <c r="A4111" s="130" t="s">
        <v>10956</v>
      </c>
      <c r="B4111" s="131" t="str">
        <f t="shared" si="64"/>
        <v>08603 - Burns Arena</v>
      </c>
      <c r="C4111" s="132" t="s">
        <v>6347</v>
      </c>
      <c r="D4111" s="132" t="s">
        <v>6377</v>
      </c>
      <c r="E4111" s="132" t="s">
        <v>6351</v>
      </c>
      <c r="F4111" s="132" t="s">
        <v>363</v>
      </c>
      <c r="G4111" s="133">
        <v>95934</v>
      </c>
      <c r="H4111" s="132">
        <v>1986</v>
      </c>
      <c r="I4111" s="134">
        <v>40725</v>
      </c>
      <c r="J4111" s="135"/>
    </row>
    <row r="4112" spans="1:10" ht="16.5" customHeight="1" x14ac:dyDescent="0.25">
      <c r="A4112" s="130" t="s">
        <v>10957</v>
      </c>
      <c r="B4112" s="131" t="str">
        <f t="shared" si="64"/>
        <v>08604 - Sports Medicine Center</v>
      </c>
      <c r="C4112" s="132" t="s">
        <v>6347</v>
      </c>
      <c r="D4112" s="132" t="s">
        <v>6378</v>
      </c>
      <c r="E4112" s="132" t="s">
        <v>6379</v>
      </c>
      <c r="F4112" s="132" t="s">
        <v>363</v>
      </c>
      <c r="G4112" s="133">
        <v>5950</v>
      </c>
      <c r="H4112" s="132">
        <v>1986</v>
      </c>
      <c r="I4112" s="134">
        <v>44364</v>
      </c>
      <c r="J4112" s="135"/>
    </row>
    <row r="4113" spans="1:10" ht="16.5" customHeight="1" x14ac:dyDescent="0.25">
      <c r="A4113" s="130" t="s">
        <v>10958</v>
      </c>
      <c r="B4113" s="131" t="str">
        <f t="shared" si="64"/>
        <v>08923 - Pine Valley Cabin</v>
      </c>
      <c r="C4113" s="132" t="s">
        <v>6347</v>
      </c>
      <c r="D4113" s="132" t="s">
        <v>6380</v>
      </c>
      <c r="E4113" s="132" t="s">
        <v>6381</v>
      </c>
      <c r="F4113" s="132" t="s">
        <v>6382</v>
      </c>
      <c r="G4113" s="133">
        <v>9410</v>
      </c>
      <c r="H4113" s="132">
        <v>2000</v>
      </c>
      <c r="I4113" s="134">
        <v>40725</v>
      </c>
      <c r="J4113" s="135"/>
    </row>
    <row r="4114" spans="1:10" ht="16.5" customHeight="1" x14ac:dyDescent="0.25">
      <c r="A4114" s="130" t="s">
        <v>10959</v>
      </c>
      <c r="B4114" s="131" t="str">
        <f t="shared" si="64"/>
        <v>08964 - Facilities Management Grounds Sheds</v>
      </c>
      <c r="C4114" s="132" t="s">
        <v>6347</v>
      </c>
      <c r="D4114" s="132" t="s">
        <v>6383</v>
      </c>
      <c r="E4114" s="132" t="s">
        <v>6351</v>
      </c>
      <c r="F4114" s="132" t="s">
        <v>363</v>
      </c>
      <c r="G4114" s="133">
        <v>1750</v>
      </c>
      <c r="H4114" s="132">
        <v>1990</v>
      </c>
      <c r="I4114" s="134">
        <v>40725</v>
      </c>
      <c r="J4114" s="135"/>
    </row>
    <row r="4115" spans="1:10" ht="16.5" customHeight="1" x14ac:dyDescent="0.25">
      <c r="A4115" s="130" t="s">
        <v>10960</v>
      </c>
      <c r="B4115" s="131" t="str">
        <f t="shared" si="64"/>
        <v>09152 - Cooper Field Building</v>
      </c>
      <c r="C4115" s="132" t="s">
        <v>6347</v>
      </c>
      <c r="D4115" s="132" t="s">
        <v>6384</v>
      </c>
      <c r="E4115" s="132" t="s">
        <v>6351</v>
      </c>
      <c r="F4115" s="132" t="s">
        <v>363</v>
      </c>
      <c r="G4115" s="133">
        <v>1069</v>
      </c>
      <c r="H4115" s="132">
        <v>1996</v>
      </c>
      <c r="I4115" s="134">
        <v>40725</v>
      </c>
      <c r="J4115" s="135"/>
    </row>
    <row r="4116" spans="1:10" ht="16.5" customHeight="1" x14ac:dyDescent="0.25">
      <c r="A4116" s="130" t="s">
        <v>10961</v>
      </c>
      <c r="B4116" s="131" t="str">
        <f t="shared" si="64"/>
        <v>09208 - Hurricane Education Center</v>
      </c>
      <c r="C4116" s="132" t="s">
        <v>6347</v>
      </c>
      <c r="D4116" s="132" t="s">
        <v>6385</v>
      </c>
      <c r="E4116" s="132" t="s">
        <v>6386</v>
      </c>
      <c r="F4116" s="132" t="s">
        <v>720</v>
      </c>
      <c r="G4116" s="133">
        <v>11039</v>
      </c>
      <c r="H4116" s="132">
        <v>2000</v>
      </c>
      <c r="I4116" s="134">
        <v>40725</v>
      </c>
      <c r="J4116" s="135"/>
    </row>
    <row r="4117" spans="1:10" ht="16.5" customHeight="1" x14ac:dyDescent="0.25">
      <c r="A4117" s="130" t="s">
        <v>10962</v>
      </c>
      <c r="B4117" s="131" t="str">
        <f t="shared" si="64"/>
        <v>09363 - Tech View Apartments</v>
      </c>
      <c r="C4117" s="132" t="s">
        <v>6347</v>
      </c>
      <c r="D4117" s="132" t="s">
        <v>6387</v>
      </c>
      <c r="E4117" s="132" t="s">
        <v>6388</v>
      </c>
      <c r="F4117" s="132" t="s">
        <v>363</v>
      </c>
      <c r="G4117" s="133">
        <v>3788</v>
      </c>
      <c r="H4117" s="132">
        <v>2003</v>
      </c>
      <c r="I4117" s="134">
        <v>40725</v>
      </c>
      <c r="J4117" s="135"/>
    </row>
    <row r="4118" spans="1:10" ht="16.5" customHeight="1" x14ac:dyDescent="0.25">
      <c r="A4118" s="130" t="s">
        <v>10963</v>
      </c>
      <c r="B4118" s="131" t="str">
        <f t="shared" si="64"/>
        <v>09699 - Eccles Fine Arts Center</v>
      </c>
      <c r="C4118" s="132" t="s">
        <v>6347</v>
      </c>
      <c r="D4118" s="132" t="s">
        <v>6389</v>
      </c>
      <c r="E4118" s="132" t="s">
        <v>6390</v>
      </c>
      <c r="F4118" s="132" t="s">
        <v>363</v>
      </c>
      <c r="G4118" s="133">
        <v>78000</v>
      </c>
      <c r="H4118" s="132">
        <v>2004</v>
      </c>
      <c r="I4118" s="134">
        <v>40725</v>
      </c>
      <c r="J4118" s="135"/>
    </row>
    <row r="4119" spans="1:10" ht="16.5" customHeight="1" x14ac:dyDescent="0.25">
      <c r="A4119" s="130" t="s">
        <v>10964</v>
      </c>
      <c r="B4119" s="131" t="str">
        <f t="shared" si="64"/>
        <v>10460 - Greater Zion Stadium (West) Concessions</v>
      </c>
      <c r="C4119" s="132" t="s">
        <v>6347</v>
      </c>
      <c r="D4119" s="132" t="s">
        <v>6391</v>
      </c>
      <c r="E4119" s="132" t="s">
        <v>6351</v>
      </c>
      <c r="F4119" s="132" t="s">
        <v>363</v>
      </c>
      <c r="G4119" s="133">
        <v>2218</v>
      </c>
      <c r="H4119" s="132">
        <v>2005</v>
      </c>
      <c r="I4119" s="134">
        <v>40725</v>
      </c>
      <c r="J4119" s="135"/>
    </row>
    <row r="4120" spans="1:10" ht="16.5" customHeight="1" x14ac:dyDescent="0.25">
      <c r="A4120" s="130" t="s">
        <v>10965</v>
      </c>
      <c r="B4120" s="131" t="str">
        <f t="shared" si="64"/>
        <v>10516 - Abby Apartments</v>
      </c>
      <c r="C4120" s="132" t="s">
        <v>6347</v>
      </c>
      <c r="D4120" s="132" t="s">
        <v>6392</v>
      </c>
      <c r="E4120" s="132" t="s">
        <v>6393</v>
      </c>
      <c r="F4120" s="132" t="s">
        <v>363</v>
      </c>
      <c r="G4120" s="133">
        <v>20148</v>
      </c>
      <c r="H4120" s="132">
        <v>2006</v>
      </c>
      <c r="I4120" s="134">
        <v>40725</v>
      </c>
      <c r="J4120" s="135"/>
    </row>
    <row r="4121" spans="1:10" ht="16.5" customHeight="1" x14ac:dyDescent="0.25">
      <c r="A4121" s="130" t="s">
        <v>10966</v>
      </c>
      <c r="B4121" s="131" t="str">
        <f t="shared" si="64"/>
        <v>10517 - Softball Fieldhouse</v>
      </c>
      <c r="C4121" s="132" t="s">
        <v>6347</v>
      </c>
      <c r="D4121" s="132" t="s">
        <v>6394</v>
      </c>
      <c r="E4121" s="132" t="s">
        <v>6351</v>
      </c>
      <c r="F4121" s="132" t="s">
        <v>363</v>
      </c>
      <c r="G4121" s="133">
        <v>2629</v>
      </c>
      <c r="H4121" s="132">
        <v>2006</v>
      </c>
      <c r="I4121" s="134">
        <v>40725</v>
      </c>
      <c r="J4121" s="135"/>
    </row>
    <row r="4122" spans="1:10" ht="16.5" customHeight="1" x14ac:dyDescent="0.25">
      <c r="A4122" s="130" t="s">
        <v>10967</v>
      </c>
      <c r="B4122" s="131" t="str">
        <f t="shared" si="64"/>
        <v>12068 - Chancellor Apartments</v>
      </c>
      <c r="C4122" s="132" t="s">
        <v>6347</v>
      </c>
      <c r="D4122" s="132" t="s">
        <v>6395</v>
      </c>
      <c r="E4122" s="132" t="s">
        <v>6396</v>
      </c>
      <c r="F4122" s="132" t="s">
        <v>363</v>
      </c>
      <c r="G4122" s="133">
        <v>8835</v>
      </c>
      <c r="H4122" s="132">
        <v>1995</v>
      </c>
      <c r="I4122" s="134">
        <v>40725</v>
      </c>
      <c r="J4122" s="135"/>
    </row>
    <row r="4123" spans="1:10" ht="16.5" customHeight="1" x14ac:dyDescent="0.25">
      <c r="A4123" s="130" t="s">
        <v>10968</v>
      </c>
      <c r="B4123" s="131" t="str">
        <f t="shared" si="64"/>
        <v>12273 - Russell C. Taylor Health Science Building</v>
      </c>
      <c r="C4123" s="132" t="s">
        <v>6347</v>
      </c>
      <c r="D4123" s="132" t="s">
        <v>6397</v>
      </c>
      <c r="E4123" s="132" t="s">
        <v>6398</v>
      </c>
      <c r="F4123" s="132" t="s">
        <v>144</v>
      </c>
      <c r="G4123" s="133">
        <v>77324</v>
      </c>
      <c r="H4123" s="132">
        <v>2008</v>
      </c>
      <c r="I4123" s="134">
        <v>40725</v>
      </c>
      <c r="J4123" s="135"/>
    </row>
    <row r="4124" spans="1:10" ht="16.5" customHeight="1" x14ac:dyDescent="0.25">
      <c r="A4124" s="130" t="s">
        <v>10969</v>
      </c>
      <c r="B4124" s="131" t="str">
        <f t="shared" si="64"/>
        <v>12288 - Institutional Residence</v>
      </c>
      <c r="C4124" s="132" t="s">
        <v>6347</v>
      </c>
      <c r="D4124" s="132" t="s">
        <v>2797</v>
      </c>
      <c r="E4124" s="132" t="s">
        <v>6399</v>
      </c>
      <c r="F4124" s="132" t="s">
        <v>144</v>
      </c>
      <c r="G4124" s="133">
        <v>5246</v>
      </c>
      <c r="H4124" s="132">
        <v>1994</v>
      </c>
      <c r="I4124" s="134">
        <v>40725</v>
      </c>
      <c r="J4124" s="135"/>
    </row>
    <row r="4125" spans="1:10" ht="16.5" customHeight="1" x14ac:dyDescent="0.25">
      <c r="A4125" s="130" t="s">
        <v>10970</v>
      </c>
      <c r="B4125" s="131" t="str">
        <f t="shared" si="64"/>
        <v>12651 - University Plaza - Bld C</v>
      </c>
      <c r="C4125" s="132" t="s">
        <v>6347</v>
      </c>
      <c r="D4125" s="132" t="s">
        <v>6400</v>
      </c>
      <c r="E4125" s="132" t="s">
        <v>6401</v>
      </c>
      <c r="F4125" s="132" t="s">
        <v>144</v>
      </c>
      <c r="G4125" s="133">
        <v>8200</v>
      </c>
      <c r="H4125" s="132">
        <v>1997</v>
      </c>
      <c r="I4125" s="134">
        <v>40725</v>
      </c>
      <c r="J4125" s="135"/>
    </row>
    <row r="4126" spans="1:10" ht="16.5" customHeight="1" x14ac:dyDescent="0.25">
      <c r="A4126" s="130" t="s">
        <v>10971</v>
      </c>
      <c r="B4126" s="131" t="str">
        <f t="shared" si="64"/>
        <v>12914 - University Plaza Bld A - AOCE Dixie College Lease</v>
      </c>
      <c r="C4126" s="132" t="s">
        <v>6347</v>
      </c>
      <c r="D4126" s="132" t="s">
        <v>6402</v>
      </c>
      <c r="E4126" s="132" t="s">
        <v>6403</v>
      </c>
      <c r="F4126" s="132" t="s">
        <v>144</v>
      </c>
      <c r="G4126" s="133">
        <v>8200</v>
      </c>
      <c r="H4126" s="132">
        <v>1997</v>
      </c>
      <c r="I4126" s="134">
        <v>40725</v>
      </c>
      <c r="J4126" s="135"/>
    </row>
    <row r="4127" spans="1:10" ht="16.5" customHeight="1" x14ac:dyDescent="0.25">
      <c r="A4127" s="130" t="s">
        <v>10972</v>
      </c>
      <c r="B4127" s="131" t="str">
        <f t="shared" si="64"/>
        <v>15130 - Holland Centennial Commons Ctr</v>
      </c>
      <c r="C4127" s="132" t="s">
        <v>6347</v>
      </c>
      <c r="D4127" s="132" t="s">
        <v>6404</v>
      </c>
      <c r="E4127" s="132" t="s">
        <v>6405</v>
      </c>
      <c r="F4127" s="132" t="s">
        <v>144</v>
      </c>
      <c r="G4127" s="133">
        <v>175927</v>
      </c>
      <c r="H4127" s="132">
        <v>2012</v>
      </c>
      <c r="I4127" s="134">
        <v>40725</v>
      </c>
      <c r="J4127" s="135"/>
    </row>
    <row r="4128" spans="1:10" ht="16.5" customHeight="1" x14ac:dyDescent="0.25">
      <c r="A4128" s="130" t="s">
        <v>10973</v>
      </c>
      <c r="B4128" s="131" t="str">
        <f t="shared" si="64"/>
        <v>16089 - Booth Wellness Center</v>
      </c>
      <c r="C4128" s="132" t="s">
        <v>6347</v>
      </c>
      <c r="D4128" s="132" t="s">
        <v>6406</v>
      </c>
      <c r="E4128" s="132" t="s">
        <v>6407</v>
      </c>
      <c r="F4128" s="132" t="s">
        <v>363</v>
      </c>
      <c r="G4128" s="133">
        <v>6039</v>
      </c>
      <c r="H4128" s="132">
        <v>2010</v>
      </c>
      <c r="I4128" s="134">
        <v>40725</v>
      </c>
      <c r="J4128" s="135"/>
    </row>
    <row r="4129" spans="1:10" ht="16.5" customHeight="1" x14ac:dyDescent="0.25">
      <c r="A4129" s="130" t="s">
        <v>10974</v>
      </c>
      <c r="B4129" s="131" t="str">
        <f t="shared" si="64"/>
        <v>16214 - Frank Habibian Wrestling &amp; Athletic Center</v>
      </c>
      <c r="C4129" s="132" t="s">
        <v>6347</v>
      </c>
      <c r="D4129" s="132" t="s">
        <v>6408</v>
      </c>
      <c r="E4129" s="132" t="s">
        <v>6405</v>
      </c>
      <c r="F4129" s="132" t="s">
        <v>144</v>
      </c>
      <c r="G4129" s="133">
        <v>13900</v>
      </c>
      <c r="H4129" s="132">
        <v>2010</v>
      </c>
      <c r="I4129" s="134">
        <v>40725</v>
      </c>
      <c r="J4129" s="135"/>
    </row>
    <row r="4130" spans="1:10" ht="16.5" customHeight="1" x14ac:dyDescent="0.25">
      <c r="A4130" s="130" t="s">
        <v>10975</v>
      </c>
      <c r="B4130" s="131" t="str">
        <f t="shared" si="64"/>
        <v>16600 - Morgan Apartments</v>
      </c>
      <c r="C4130" s="132" t="s">
        <v>6347</v>
      </c>
      <c r="D4130" s="132" t="s">
        <v>6409</v>
      </c>
      <c r="E4130" s="132" t="s">
        <v>6410</v>
      </c>
      <c r="F4130" s="132" t="s">
        <v>363</v>
      </c>
      <c r="G4130" s="133">
        <v>14048</v>
      </c>
      <c r="H4130" s="132">
        <v>1978</v>
      </c>
      <c r="I4130" s="134">
        <v>40725</v>
      </c>
      <c r="J4130" s="135"/>
    </row>
    <row r="4131" spans="1:10" ht="16.5" customHeight="1" x14ac:dyDescent="0.25">
      <c r="A4131" s="130" t="s">
        <v>10976</v>
      </c>
      <c r="B4131" s="131" t="str">
        <f t="shared" si="64"/>
        <v>17612 - Campus View Suites I</v>
      </c>
      <c r="C4131" s="132" t="s">
        <v>6347</v>
      </c>
      <c r="D4131" s="132" t="s">
        <v>6411</v>
      </c>
      <c r="E4131" s="132" t="s">
        <v>6412</v>
      </c>
      <c r="F4131" s="132" t="s">
        <v>363</v>
      </c>
      <c r="G4131" s="133">
        <v>88349</v>
      </c>
      <c r="H4131" s="132">
        <v>2016</v>
      </c>
      <c r="I4131" s="134">
        <v>42583</v>
      </c>
      <c r="J4131" s="135"/>
    </row>
    <row r="4132" spans="1:10" ht="16.5" customHeight="1" x14ac:dyDescent="0.25">
      <c r="A4132" s="130" t="s">
        <v>10977</v>
      </c>
      <c r="B4132" s="131" t="str">
        <f t="shared" si="64"/>
        <v>17652 - University Plaza - Bld B</v>
      </c>
      <c r="C4132" s="132" t="s">
        <v>6347</v>
      </c>
      <c r="D4132" s="132" t="s">
        <v>6413</v>
      </c>
      <c r="E4132" s="132" t="s">
        <v>6414</v>
      </c>
      <c r="F4132" s="132" t="s">
        <v>363</v>
      </c>
      <c r="G4132" s="133">
        <v>8268</v>
      </c>
      <c r="H4132" s="132">
        <v>1997</v>
      </c>
      <c r="I4132" s="134">
        <v>42157</v>
      </c>
      <c r="J4132" s="135"/>
    </row>
    <row r="4133" spans="1:10" ht="16.5" customHeight="1" x14ac:dyDescent="0.25">
      <c r="A4133" s="130" t="s">
        <v>10978</v>
      </c>
      <c r="B4133" s="131" t="str">
        <f t="shared" si="64"/>
        <v>17765 - University Plaza - Bld D</v>
      </c>
      <c r="C4133" s="132" t="s">
        <v>6347</v>
      </c>
      <c r="D4133" s="132" t="s">
        <v>6415</v>
      </c>
      <c r="E4133" s="132" t="s">
        <v>6401</v>
      </c>
      <c r="F4133" s="132" t="s">
        <v>144</v>
      </c>
      <c r="G4133" s="133">
        <v>8200</v>
      </c>
      <c r="H4133" s="132">
        <v>1997</v>
      </c>
      <c r="I4133" s="134">
        <v>40725</v>
      </c>
      <c r="J4133" s="135"/>
    </row>
    <row r="4134" spans="1:10" ht="16.5" customHeight="1" x14ac:dyDescent="0.25">
      <c r="A4134" s="130" t="s">
        <v>10979</v>
      </c>
      <c r="B4134" s="131" t="str">
        <f t="shared" si="64"/>
        <v>17844 - Innovation Plaza</v>
      </c>
      <c r="C4134" s="132" t="s">
        <v>6347</v>
      </c>
      <c r="D4134" s="132" t="s">
        <v>6416</v>
      </c>
      <c r="E4134" s="132" t="s">
        <v>6417</v>
      </c>
      <c r="F4134" s="132" t="s">
        <v>363</v>
      </c>
      <c r="G4134" s="133">
        <v>53843</v>
      </c>
      <c r="H4134" s="132">
        <v>1955</v>
      </c>
      <c r="I4134" s="134">
        <v>42736</v>
      </c>
      <c r="J4134" s="135"/>
    </row>
    <row r="4135" spans="1:10" ht="16.5" customHeight="1" x14ac:dyDescent="0.25">
      <c r="A4135" s="130" t="s">
        <v>10980</v>
      </c>
      <c r="B4135" s="131" t="str">
        <f t="shared" si="64"/>
        <v>17845 - Haz/Mat Shed</v>
      </c>
      <c r="C4135" s="132" t="s">
        <v>6347</v>
      </c>
      <c r="D4135" s="132" t="s">
        <v>6418</v>
      </c>
      <c r="E4135" s="132" t="s">
        <v>6412</v>
      </c>
      <c r="F4135" s="132" t="s">
        <v>363</v>
      </c>
      <c r="G4135" s="133">
        <v>638</v>
      </c>
      <c r="H4135" s="132">
        <v>2016</v>
      </c>
      <c r="I4135" s="134">
        <v>42521</v>
      </c>
      <c r="J4135" s="135"/>
    </row>
    <row r="4136" spans="1:10" ht="16.5" customHeight="1" x14ac:dyDescent="0.25">
      <c r="A4136" s="130" t="s">
        <v>10981</v>
      </c>
      <c r="B4136" s="131" t="str">
        <f t="shared" si="64"/>
        <v>18317 - Science, Engineering, &amp; Technology (SET)</v>
      </c>
      <c r="C4136" s="132" t="s">
        <v>6347</v>
      </c>
      <c r="D4136" s="132" t="s">
        <v>6419</v>
      </c>
      <c r="E4136" s="132" t="s">
        <v>6420</v>
      </c>
      <c r="F4136" s="132" t="s">
        <v>144</v>
      </c>
      <c r="G4136" s="133">
        <v>122225</v>
      </c>
      <c r="H4136" s="132">
        <v>2021</v>
      </c>
      <c r="I4136" s="134">
        <v>44427</v>
      </c>
      <c r="J4136" s="135"/>
    </row>
    <row r="4137" spans="1:10" ht="16.5" customHeight="1" x14ac:dyDescent="0.25">
      <c r="A4137" s="130" t="s">
        <v>10982</v>
      </c>
      <c r="B4137" s="131" t="str">
        <f t="shared" si="64"/>
        <v>18734 - Greater Zion Stadium (East) + Ticket Office &amp; Concessions</v>
      </c>
      <c r="C4137" s="132" t="s">
        <v>6347</v>
      </c>
      <c r="D4137" s="132" t="s">
        <v>6421</v>
      </c>
      <c r="E4137" s="132" t="s">
        <v>6422</v>
      </c>
      <c r="F4137" s="132" t="s">
        <v>363</v>
      </c>
      <c r="G4137" s="133">
        <v>16505</v>
      </c>
      <c r="H4137" s="132">
        <v>2018</v>
      </c>
      <c r="I4137" s="134">
        <v>43662</v>
      </c>
      <c r="J4137" s="135"/>
    </row>
    <row r="4138" spans="1:10" ht="16.5" customHeight="1" x14ac:dyDescent="0.25">
      <c r="A4138" s="130" t="s">
        <v>10983</v>
      </c>
      <c r="B4138" s="131" t="str">
        <f t="shared" si="64"/>
        <v>18853 - Dixie State University Campus View Suites Phase II</v>
      </c>
      <c r="C4138" s="132" t="s">
        <v>6347</v>
      </c>
      <c r="D4138" s="132" t="s">
        <v>6423</v>
      </c>
      <c r="E4138" s="132" t="s">
        <v>6424</v>
      </c>
      <c r="F4138" s="132" t="s">
        <v>144</v>
      </c>
      <c r="G4138" s="133">
        <v>144897</v>
      </c>
      <c r="H4138" s="132">
        <v>2021</v>
      </c>
      <c r="I4138" s="134">
        <v>44410</v>
      </c>
      <c r="J4138" s="135"/>
    </row>
    <row r="4139" spans="1:10" ht="16.5" customHeight="1" x14ac:dyDescent="0.25">
      <c r="A4139" s="130" t="s">
        <v>10984</v>
      </c>
      <c r="B4139" s="131" t="str">
        <f t="shared" si="64"/>
        <v>100272 - The Hanger</v>
      </c>
      <c r="C4139" s="132" t="s">
        <v>6347</v>
      </c>
      <c r="D4139" s="132" t="s">
        <v>6425</v>
      </c>
      <c r="E4139" s="132" t="s">
        <v>6426</v>
      </c>
      <c r="F4139" s="132" t="s">
        <v>363</v>
      </c>
      <c r="G4139" s="133">
        <v>5411</v>
      </c>
      <c r="H4139" s="132">
        <v>2012</v>
      </c>
      <c r="I4139" s="134">
        <v>44575</v>
      </c>
      <c r="J4139" s="135"/>
    </row>
    <row r="4140" spans="1:10" ht="16.5" customHeight="1" x14ac:dyDescent="0.25">
      <c r="A4140" s="130" t="s">
        <v>10985</v>
      </c>
      <c r="B4140" s="131" t="str">
        <f t="shared" si="64"/>
        <v>102861 - Campus View Suites III</v>
      </c>
      <c r="C4140" s="132" t="s">
        <v>6347</v>
      </c>
      <c r="D4140" s="132" t="s">
        <v>6427</v>
      </c>
      <c r="E4140" s="132" t="s">
        <v>6428</v>
      </c>
      <c r="F4140" s="132" t="s">
        <v>144</v>
      </c>
      <c r="G4140" s="133">
        <v>158491</v>
      </c>
      <c r="H4140" s="132">
        <v>2024</v>
      </c>
      <c r="I4140" s="134">
        <v>44804</v>
      </c>
      <c r="J4140" s="135"/>
    </row>
    <row r="4141" spans="1:10" ht="16.5" customHeight="1" x14ac:dyDescent="0.25">
      <c r="A4141" s="130" t="s">
        <v>10986</v>
      </c>
      <c r="B4141" s="131" t="str">
        <f t="shared" si="64"/>
        <v>103666 - General Classroom Building</v>
      </c>
      <c r="C4141" s="132" t="s">
        <v>6347</v>
      </c>
      <c r="D4141" s="132" t="s">
        <v>6429</v>
      </c>
      <c r="E4141" s="132" t="s">
        <v>6430</v>
      </c>
      <c r="F4141" s="132" t="s">
        <v>144</v>
      </c>
      <c r="G4141" s="133">
        <v>120091</v>
      </c>
      <c r="H4141" s="132">
        <v>2025</v>
      </c>
      <c r="I4141" s="134">
        <v>44927</v>
      </c>
      <c r="J4141" s="135"/>
    </row>
    <row r="4142" spans="1:10" ht="16.5" customHeight="1" x14ac:dyDescent="0.25">
      <c r="A4142" s="130" t="s">
        <v>10987</v>
      </c>
      <c r="B4142" s="131" t="str">
        <f t="shared" si="64"/>
        <v>105777 - Innovation Plaza Restroom Annex Bldg</v>
      </c>
      <c r="C4142" s="132" t="s">
        <v>6347</v>
      </c>
      <c r="D4142" s="132" t="s">
        <v>6431</v>
      </c>
      <c r="E4142" s="132" t="s">
        <v>6432</v>
      </c>
      <c r="F4142" s="132" t="s">
        <v>363</v>
      </c>
      <c r="G4142" s="133">
        <v>1015</v>
      </c>
      <c r="H4142" s="132">
        <v>2024</v>
      </c>
      <c r="I4142" s="134">
        <v>45292</v>
      </c>
      <c r="J4142" s="135"/>
    </row>
    <row r="4143" spans="1:10" ht="16.5" customHeight="1" x14ac:dyDescent="0.25">
      <c r="A4143" s="130" t="s">
        <v>10988</v>
      </c>
      <c r="B4143" s="131" t="str">
        <f t="shared" si="64"/>
        <v>18316 - Human Performance Center</v>
      </c>
      <c r="C4143" s="132" t="s">
        <v>6347</v>
      </c>
      <c r="D4143" s="132" t="s">
        <v>6433</v>
      </c>
      <c r="E4143" s="132" t="s">
        <v>990</v>
      </c>
      <c r="F4143" s="132" t="s">
        <v>144</v>
      </c>
      <c r="G4143" s="133">
        <v>181670</v>
      </c>
      <c r="H4143" s="132">
        <v>2019</v>
      </c>
      <c r="I4143" s="134">
        <v>43266</v>
      </c>
      <c r="J4143" s="135"/>
    </row>
    <row r="4144" spans="1:10" ht="16.5" customHeight="1" x14ac:dyDescent="0.25">
      <c r="A4144" s="130" t="s">
        <v>10989</v>
      </c>
      <c r="B4144" s="131" t="str">
        <f t="shared" si="64"/>
        <v>00618 - Woodbury Business</v>
      </c>
      <c r="C4144" s="132" t="s">
        <v>6435</v>
      </c>
      <c r="D4144" s="132" t="s">
        <v>6436</v>
      </c>
      <c r="E4144" s="132" t="s">
        <v>6437</v>
      </c>
      <c r="F4144" s="132" t="s">
        <v>298</v>
      </c>
      <c r="G4144" s="133">
        <v>78724</v>
      </c>
      <c r="H4144" s="132">
        <v>1977</v>
      </c>
      <c r="I4144" s="134">
        <v>40725</v>
      </c>
      <c r="J4144" s="135"/>
    </row>
    <row r="4145" spans="1:10" ht="16.5" customHeight="1" x14ac:dyDescent="0.25">
      <c r="A4145" s="130" t="s">
        <v>10990</v>
      </c>
      <c r="B4145" s="131" t="str">
        <f t="shared" si="64"/>
        <v>00619 - Sparks Automotive</v>
      </c>
      <c r="C4145" s="132" t="s">
        <v>6435</v>
      </c>
      <c r="D4145" s="132" t="s">
        <v>6438</v>
      </c>
      <c r="E4145" s="132" t="s">
        <v>6437</v>
      </c>
      <c r="F4145" s="132" t="s">
        <v>298</v>
      </c>
      <c r="G4145" s="133">
        <v>97000</v>
      </c>
      <c r="H4145" s="132">
        <v>1976</v>
      </c>
      <c r="I4145" s="134">
        <v>40725</v>
      </c>
      <c r="J4145" s="135"/>
    </row>
    <row r="4146" spans="1:10" ht="16.5" customHeight="1" x14ac:dyDescent="0.25">
      <c r="A4146" s="130" t="s">
        <v>10991</v>
      </c>
      <c r="B4146" s="131" t="str">
        <f t="shared" si="64"/>
        <v>00620 - Gunther Technology Building</v>
      </c>
      <c r="C4146" s="132" t="s">
        <v>6435</v>
      </c>
      <c r="D4146" s="132" t="s">
        <v>6439</v>
      </c>
      <c r="E4146" s="132" t="s">
        <v>6437</v>
      </c>
      <c r="F4146" s="132" t="s">
        <v>298</v>
      </c>
      <c r="G4146" s="133">
        <v>155940</v>
      </c>
      <c r="H4146" s="132">
        <v>1979</v>
      </c>
      <c r="I4146" s="134">
        <v>40725</v>
      </c>
      <c r="J4146" s="135"/>
    </row>
    <row r="4147" spans="1:10" ht="16.5" customHeight="1" x14ac:dyDescent="0.25">
      <c r="A4147" s="130" t="s">
        <v>10992</v>
      </c>
      <c r="B4147" s="131" t="str">
        <f t="shared" si="64"/>
        <v>02012 - Sorensen Center</v>
      </c>
      <c r="C4147" s="132" t="s">
        <v>6435</v>
      </c>
      <c r="D4147" s="132" t="s">
        <v>6440</v>
      </c>
      <c r="E4147" s="132" t="s">
        <v>6437</v>
      </c>
      <c r="F4147" s="132" t="s">
        <v>298</v>
      </c>
      <c r="G4147" s="133">
        <v>157832</v>
      </c>
      <c r="H4147" s="132">
        <v>1976</v>
      </c>
      <c r="I4147" s="134">
        <v>40725</v>
      </c>
      <c r="J4147" s="135"/>
    </row>
    <row r="4148" spans="1:10" ht="16.5" customHeight="1" x14ac:dyDescent="0.25">
      <c r="A4148" s="130" t="s">
        <v>10993</v>
      </c>
      <c r="B4148" s="131" t="str">
        <f t="shared" si="64"/>
        <v>02013 - Well Houses A &amp; B</v>
      </c>
      <c r="C4148" s="132" t="s">
        <v>6435</v>
      </c>
      <c r="D4148" s="132" t="s">
        <v>6441</v>
      </c>
      <c r="E4148" s="132" t="s">
        <v>6437</v>
      </c>
      <c r="F4148" s="132" t="s">
        <v>298</v>
      </c>
      <c r="G4148" s="133">
        <v>1940</v>
      </c>
      <c r="H4148" s="132">
        <v>1976</v>
      </c>
      <c r="I4148" s="134">
        <v>40725</v>
      </c>
      <c r="J4148" s="135"/>
    </row>
    <row r="4149" spans="1:10" ht="16.5" customHeight="1" x14ac:dyDescent="0.25">
      <c r="A4149" s="130" t="s">
        <v>10994</v>
      </c>
      <c r="B4149" s="131" t="str">
        <f t="shared" si="64"/>
        <v>02016 - Losee Center</v>
      </c>
      <c r="C4149" s="132" t="s">
        <v>6435</v>
      </c>
      <c r="D4149" s="132" t="s">
        <v>6442</v>
      </c>
      <c r="E4149" s="132" t="s">
        <v>6437</v>
      </c>
      <c r="F4149" s="132" t="s">
        <v>298</v>
      </c>
      <c r="G4149" s="133">
        <v>93012</v>
      </c>
      <c r="H4149" s="132">
        <v>1978</v>
      </c>
      <c r="I4149" s="134">
        <v>40725</v>
      </c>
      <c r="J4149" s="135"/>
    </row>
    <row r="4150" spans="1:10" ht="16.5" customHeight="1" x14ac:dyDescent="0.25">
      <c r="A4150" s="130" t="s">
        <v>10995</v>
      </c>
      <c r="B4150" s="131" t="str">
        <f t="shared" si="64"/>
        <v>04896 - Browning Administration Building</v>
      </c>
      <c r="C4150" s="132" t="s">
        <v>6435</v>
      </c>
      <c r="D4150" s="132" t="s">
        <v>6443</v>
      </c>
      <c r="E4150" s="132" t="s">
        <v>6437</v>
      </c>
      <c r="F4150" s="132" t="s">
        <v>298</v>
      </c>
      <c r="G4150" s="133">
        <v>81645</v>
      </c>
      <c r="H4150" s="132">
        <v>1985</v>
      </c>
      <c r="I4150" s="134">
        <v>40725</v>
      </c>
      <c r="J4150" s="135"/>
    </row>
    <row r="4151" spans="1:10" ht="16.5" customHeight="1" x14ac:dyDescent="0.25">
      <c r="A4151" s="130" t="s">
        <v>10996</v>
      </c>
      <c r="B4151" s="131" t="str">
        <f t="shared" si="64"/>
        <v>06235 - H6</v>
      </c>
      <c r="C4151" s="132" t="s">
        <v>6435</v>
      </c>
      <c r="D4151" s="132" t="s">
        <v>6444</v>
      </c>
      <c r="E4151" s="132" t="s">
        <v>6445</v>
      </c>
      <c r="F4151" s="132" t="s">
        <v>298</v>
      </c>
      <c r="G4151" s="133">
        <v>6235</v>
      </c>
      <c r="H4151" s="132">
        <v>1981</v>
      </c>
      <c r="I4151" s="134">
        <v>40725</v>
      </c>
      <c r="J4151" s="135"/>
    </row>
    <row r="4152" spans="1:10" ht="16.5" customHeight="1" x14ac:dyDescent="0.25">
      <c r="A4152" s="130" t="s">
        <v>10997</v>
      </c>
      <c r="B4152" s="131" t="str">
        <f t="shared" si="64"/>
        <v>06236 - Pope Science Building</v>
      </c>
      <c r="C4152" s="132" t="s">
        <v>6435</v>
      </c>
      <c r="D4152" s="132" t="s">
        <v>6446</v>
      </c>
      <c r="E4152" s="132" t="s">
        <v>6447</v>
      </c>
      <c r="F4152" s="132" t="s">
        <v>298</v>
      </c>
      <c r="G4152" s="133">
        <v>91934</v>
      </c>
      <c r="H4152" s="132">
        <v>1981</v>
      </c>
      <c r="I4152" s="134">
        <v>40725</v>
      </c>
      <c r="J4152" s="135"/>
    </row>
    <row r="4153" spans="1:10" ht="16.5" customHeight="1" x14ac:dyDescent="0.25">
      <c r="A4153" s="130" t="s">
        <v>10998</v>
      </c>
      <c r="B4153" s="131" t="str">
        <f t="shared" si="64"/>
        <v>06237 - Physical Education Building</v>
      </c>
      <c r="C4153" s="132" t="s">
        <v>6435</v>
      </c>
      <c r="D4153" s="132" t="s">
        <v>6448</v>
      </c>
      <c r="E4153" s="132" t="s">
        <v>6447</v>
      </c>
      <c r="F4153" s="132" t="s">
        <v>298</v>
      </c>
      <c r="G4153" s="133">
        <v>105485</v>
      </c>
      <c r="H4153" s="132">
        <v>1995</v>
      </c>
      <c r="I4153" s="134">
        <v>40725</v>
      </c>
      <c r="J4153" s="135"/>
    </row>
    <row r="4154" spans="1:10" ht="16.5" customHeight="1" x14ac:dyDescent="0.25">
      <c r="A4154" s="130" t="s">
        <v>10999</v>
      </c>
      <c r="B4154" s="131" t="str">
        <f t="shared" si="64"/>
        <v>06238 - Locksmith Building-P4</v>
      </c>
      <c r="C4154" s="132" t="s">
        <v>6435</v>
      </c>
      <c r="D4154" s="132" t="s">
        <v>6449</v>
      </c>
      <c r="E4154" s="132" t="s">
        <v>6450</v>
      </c>
      <c r="F4154" s="132" t="s">
        <v>298</v>
      </c>
      <c r="G4154" s="133">
        <v>864</v>
      </c>
      <c r="H4154" s="132">
        <v>1981</v>
      </c>
      <c r="I4154" s="134">
        <v>40725</v>
      </c>
      <c r="J4154" s="135"/>
    </row>
    <row r="4155" spans="1:10" ht="16.5" customHeight="1" x14ac:dyDescent="0.25">
      <c r="A4155" s="130" t="s">
        <v>11000</v>
      </c>
      <c r="B4155" s="131" t="str">
        <f t="shared" si="64"/>
        <v>06239 - Environmental Tech Building</v>
      </c>
      <c r="C4155" s="132" t="s">
        <v>6435</v>
      </c>
      <c r="D4155" s="132" t="s">
        <v>6451</v>
      </c>
      <c r="E4155" s="132" t="s">
        <v>6447</v>
      </c>
      <c r="F4155" s="132" t="s">
        <v>298</v>
      </c>
      <c r="G4155" s="133">
        <v>7059</v>
      </c>
      <c r="H4155" s="132">
        <v>1981</v>
      </c>
      <c r="I4155" s="134">
        <v>40725</v>
      </c>
      <c r="J4155" s="135"/>
    </row>
    <row r="4156" spans="1:10" ht="16.5" customHeight="1" x14ac:dyDescent="0.25">
      <c r="A4156" s="130" t="s">
        <v>11001</v>
      </c>
      <c r="B4156" s="131" t="str">
        <f t="shared" si="64"/>
        <v>06549 - 2 Portable Office Buildings (Faculty Annex)</v>
      </c>
      <c r="C4156" s="132" t="s">
        <v>6435</v>
      </c>
      <c r="D4156" s="132" t="s">
        <v>6452</v>
      </c>
      <c r="E4156" s="132" t="s">
        <v>6346</v>
      </c>
      <c r="F4156" s="132" t="s">
        <v>298</v>
      </c>
      <c r="G4156" s="133">
        <v>2458</v>
      </c>
      <c r="H4156" s="132">
        <v>2017</v>
      </c>
      <c r="I4156" s="134">
        <v>40725</v>
      </c>
      <c r="J4156" s="135"/>
    </row>
    <row r="4157" spans="1:10" ht="16.5" customHeight="1" x14ac:dyDescent="0.25">
      <c r="A4157" s="130" t="s">
        <v>11002</v>
      </c>
      <c r="B4157" s="131" t="str">
        <f t="shared" si="64"/>
        <v>06678 - Facilities Complex</v>
      </c>
      <c r="C4157" s="132" t="s">
        <v>6435</v>
      </c>
      <c r="D4157" s="132" t="s">
        <v>6453</v>
      </c>
      <c r="E4157" s="132" t="s">
        <v>6454</v>
      </c>
      <c r="F4157" s="132" t="s">
        <v>298</v>
      </c>
      <c r="G4157" s="133">
        <v>11844</v>
      </c>
      <c r="H4157" s="132">
        <v>2011</v>
      </c>
      <c r="I4157" s="134">
        <v>40725</v>
      </c>
      <c r="J4157" s="135"/>
    </row>
    <row r="4158" spans="1:10" ht="16.5" customHeight="1" x14ac:dyDescent="0.25">
      <c r="A4158" s="130" t="s">
        <v>11003</v>
      </c>
      <c r="B4158" s="131" t="str">
        <f t="shared" si="64"/>
        <v>07021 - Mechanical/Electrical Building</v>
      </c>
      <c r="C4158" s="132" t="s">
        <v>6435</v>
      </c>
      <c r="D4158" s="132" t="s">
        <v>6455</v>
      </c>
      <c r="E4158" s="132" t="s">
        <v>6437</v>
      </c>
      <c r="F4158" s="132" t="s">
        <v>298</v>
      </c>
      <c r="G4158" s="133">
        <v>14882</v>
      </c>
      <c r="H4158" s="132">
        <v>1981</v>
      </c>
      <c r="I4158" s="134">
        <v>40725</v>
      </c>
      <c r="J4158" s="135"/>
    </row>
    <row r="4159" spans="1:10" ht="16.5" customHeight="1" x14ac:dyDescent="0.25">
      <c r="A4159" s="130" t="s">
        <v>11004</v>
      </c>
      <c r="B4159" s="131" t="str">
        <f t="shared" si="64"/>
        <v>07402 - UCCU Events Center</v>
      </c>
      <c r="C4159" s="132" t="s">
        <v>6435</v>
      </c>
      <c r="D4159" s="132" t="s">
        <v>6456</v>
      </c>
      <c r="E4159" s="132" t="s">
        <v>6447</v>
      </c>
      <c r="F4159" s="132" t="s">
        <v>298</v>
      </c>
      <c r="G4159" s="133">
        <v>179112</v>
      </c>
      <c r="H4159" s="132">
        <v>1995</v>
      </c>
      <c r="I4159" s="134">
        <v>40725</v>
      </c>
      <c r="J4159" s="135"/>
    </row>
    <row r="4160" spans="1:10" ht="16.5" customHeight="1" x14ac:dyDescent="0.25">
      <c r="A4160" s="130" t="s">
        <v>11005</v>
      </c>
      <c r="B4160" s="131" t="str">
        <f t="shared" si="64"/>
        <v>07478 - Wolverine Service</v>
      </c>
      <c r="C4160" s="132" t="s">
        <v>6435</v>
      </c>
      <c r="D4160" s="132" t="s">
        <v>6457</v>
      </c>
      <c r="E4160" s="132" t="s">
        <v>6458</v>
      </c>
      <c r="F4160" s="132" t="s">
        <v>298</v>
      </c>
      <c r="G4160" s="133">
        <v>38235</v>
      </c>
      <c r="H4160" s="132">
        <v>1984</v>
      </c>
      <c r="I4160" s="134">
        <v>40725</v>
      </c>
      <c r="J4160" s="135"/>
    </row>
    <row r="4161" spans="1:10" ht="16.5" customHeight="1" x14ac:dyDescent="0.25">
      <c r="A4161" s="130" t="s">
        <v>11006</v>
      </c>
      <c r="B4161" s="131" t="str">
        <f t="shared" si="64"/>
        <v>07961 - H4</v>
      </c>
      <c r="C4161" s="132" t="s">
        <v>6435</v>
      </c>
      <c r="D4161" s="132" t="s">
        <v>6459</v>
      </c>
      <c r="E4161" s="132" t="s">
        <v>6460</v>
      </c>
      <c r="F4161" s="132" t="s">
        <v>298</v>
      </c>
      <c r="G4161" s="133">
        <v>5500</v>
      </c>
      <c r="H4161" s="132">
        <v>1970</v>
      </c>
      <c r="I4161" s="134">
        <v>40725</v>
      </c>
      <c r="J4161" s="135"/>
    </row>
    <row r="4162" spans="1:10" ht="16.5" customHeight="1" x14ac:dyDescent="0.25">
      <c r="A4162" s="130" t="s">
        <v>11007</v>
      </c>
      <c r="B4162" s="131" t="str">
        <f t="shared" si="64"/>
        <v>08042 - Emergency Services</v>
      </c>
      <c r="C4162" s="132" t="s">
        <v>6435</v>
      </c>
      <c r="D4162" s="132" t="s">
        <v>6461</v>
      </c>
      <c r="E4162" s="132" t="s">
        <v>6462</v>
      </c>
      <c r="F4162" s="132" t="s">
        <v>313</v>
      </c>
      <c r="G4162" s="133">
        <v>51374</v>
      </c>
      <c r="H4162" s="132">
        <v>1980</v>
      </c>
      <c r="I4162" s="134">
        <v>40725</v>
      </c>
      <c r="J4162" s="135"/>
    </row>
    <row r="4163" spans="1:10" ht="16.5" customHeight="1" x14ac:dyDescent="0.25">
      <c r="A4163" s="130" t="s">
        <v>11008</v>
      </c>
      <c r="B4163" s="131" t="str">
        <f t="shared" si="64"/>
        <v>08309 - Aviation Hangar #1 South (A)</v>
      </c>
      <c r="C4163" s="132" t="s">
        <v>6435</v>
      </c>
      <c r="D4163" s="132" t="s">
        <v>6463</v>
      </c>
      <c r="E4163" s="132" t="s">
        <v>6464</v>
      </c>
      <c r="F4163" s="132" t="s">
        <v>313</v>
      </c>
      <c r="G4163" s="133">
        <v>17063</v>
      </c>
      <c r="H4163" s="132">
        <v>1996</v>
      </c>
      <c r="I4163" s="134">
        <v>40725</v>
      </c>
      <c r="J4163" s="135"/>
    </row>
    <row r="4164" spans="1:10" ht="16.5" customHeight="1" x14ac:dyDescent="0.25">
      <c r="A4164" s="130" t="s">
        <v>11009</v>
      </c>
      <c r="B4164" s="131" t="str">
        <f t="shared" ref="B4164:B4227" si="65">_xlfn.CONCAT(A4164," - ",D4164)</f>
        <v>08437 - Tuff Shed</v>
      </c>
      <c r="C4164" s="132" t="s">
        <v>6435</v>
      </c>
      <c r="D4164" s="132" t="s">
        <v>273</v>
      </c>
      <c r="E4164" s="132" t="s">
        <v>4808</v>
      </c>
      <c r="F4164" s="132" t="s">
        <v>298</v>
      </c>
      <c r="G4164" s="133">
        <v>2564</v>
      </c>
      <c r="H4164" s="132">
        <v>1996</v>
      </c>
      <c r="I4164" s="134">
        <v>40725</v>
      </c>
      <c r="J4164" s="135"/>
    </row>
    <row r="4165" spans="1:10" ht="16.5" customHeight="1" x14ac:dyDescent="0.25">
      <c r="A4165" s="130" t="s">
        <v>11010</v>
      </c>
      <c r="B4165" s="131" t="str">
        <f t="shared" si="65"/>
        <v>08438 - Automotive Storage Building</v>
      </c>
      <c r="C4165" s="132" t="s">
        <v>6435</v>
      </c>
      <c r="D4165" s="132" t="s">
        <v>6465</v>
      </c>
      <c r="E4165" s="132" t="s">
        <v>6447</v>
      </c>
      <c r="F4165" s="132" t="s">
        <v>298</v>
      </c>
      <c r="G4165" s="133">
        <v>2400</v>
      </c>
      <c r="H4165" s="132">
        <v>1996</v>
      </c>
      <c r="I4165" s="134">
        <v>40725</v>
      </c>
      <c r="J4165" s="135"/>
    </row>
    <row r="4166" spans="1:10" ht="16.5" customHeight="1" x14ac:dyDescent="0.25">
      <c r="A4166" s="130" t="s">
        <v>11011</v>
      </c>
      <c r="B4166" s="131" t="str">
        <f t="shared" si="65"/>
        <v>08641 - Health Professions</v>
      </c>
      <c r="C4166" s="132" t="s">
        <v>6435</v>
      </c>
      <c r="D4166" s="132" t="s">
        <v>6466</v>
      </c>
      <c r="E4166" s="132" t="s">
        <v>5086</v>
      </c>
      <c r="F4166" s="132" t="s">
        <v>298</v>
      </c>
      <c r="G4166" s="133">
        <v>59353</v>
      </c>
      <c r="H4166" s="132">
        <v>1998</v>
      </c>
      <c r="I4166" s="134">
        <v>40725</v>
      </c>
      <c r="J4166" s="135"/>
    </row>
    <row r="4167" spans="1:10" ht="16.5" customHeight="1" x14ac:dyDescent="0.25">
      <c r="A4167" s="130" t="s">
        <v>11012</v>
      </c>
      <c r="B4167" s="131" t="str">
        <f t="shared" si="65"/>
        <v>08857 - Baseball Restroom/Concession Stand</v>
      </c>
      <c r="C4167" s="132" t="s">
        <v>6435</v>
      </c>
      <c r="D4167" s="132" t="s">
        <v>6467</v>
      </c>
      <c r="E4167" s="132" t="s">
        <v>6346</v>
      </c>
      <c r="F4167" s="132" t="s">
        <v>298</v>
      </c>
      <c r="G4167" s="133">
        <v>900</v>
      </c>
      <c r="H4167" s="132">
        <v>1996</v>
      </c>
      <c r="I4167" s="134">
        <v>40725</v>
      </c>
      <c r="J4167" s="135"/>
    </row>
    <row r="4168" spans="1:10" ht="16.5" customHeight="1" x14ac:dyDescent="0.25">
      <c r="A4168" s="130" t="s">
        <v>11013</v>
      </c>
      <c r="B4168" s="131" t="str">
        <f t="shared" si="65"/>
        <v>08858 - Tuff Shed, McKay Center</v>
      </c>
      <c r="C4168" s="132" t="s">
        <v>6435</v>
      </c>
      <c r="D4168" s="132" t="s">
        <v>6468</v>
      </c>
      <c r="E4168" s="132" t="s">
        <v>6346</v>
      </c>
      <c r="F4168" s="132" t="s">
        <v>298</v>
      </c>
      <c r="G4168" s="133">
        <v>830</v>
      </c>
      <c r="H4168" s="132">
        <v>1996</v>
      </c>
      <c r="I4168" s="134">
        <v>40725</v>
      </c>
      <c r="J4168" s="135"/>
    </row>
    <row r="4169" spans="1:10" ht="16.5" customHeight="1" x14ac:dyDescent="0.25">
      <c r="A4169" s="130" t="s">
        <v>11014</v>
      </c>
      <c r="B4169" s="131" t="str">
        <f t="shared" si="65"/>
        <v>08859 - Fire Science Lab</v>
      </c>
      <c r="C4169" s="132" t="s">
        <v>6435</v>
      </c>
      <c r="D4169" s="132" t="s">
        <v>6469</v>
      </c>
      <c r="E4169" s="132" t="s">
        <v>6470</v>
      </c>
      <c r="F4169" s="132" t="s">
        <v>298</v>
      </c>
      <c r="G4169" s="133">
        <v>3694</v>
      </c>
      <c r="H4169" s="132">
        <v>1996</v>
      </c>
      <c r="I4169" s="134">
        <v>40725</v>
      </c>
      <c r="J4169" s="135"/>
    </row>
    <row r="4170" spans="1:10" ht="16.5" customHeight="1" x14ac:dyDescent="0.25">
      <c r="A4170" s="130" t="s">
        <v>11015</v>
      </c>
      <c r="B4170" s="131" t="str">
        <f t="shared" si="65"/>
        <v>08924 - Aviation Hangar #2 North (B)</v>
      </c>
      <c r="C4170" s="132" t="s">
        <v>6435</v>
      </c>
      <c r="D4170" s="132" t="s">
        <v>6471</v>
      </c>
      <c r="E4170" s="132" t="s">
        <v>6472</v>
      </c>
      <c r="F4170" s="132" t="s">
        <v>313</v>
      </c>
      <c r="G4170" s="133">
        <v>36490</v>
      </c>
      <c r="H4170" s="132">
        <v>1985</v>
      </c>
      <c r="I4170" s="134">
        <v>40725</v>
      </c>
      <c r="J4170" s="135"/>
    </row>
    <row r="4171" spans="1:10" ht="16.5" customHeight="1" x14ac:dyDescent="0.25">
      <c r="A4171" s="130" t="s">
        <v>11016</v>
      </c>
      <c r="B4171" s="131" t="str">
        <f t="shared" si="65"/>
        <v>08925 - H9</v>
      </c>
      <c r="C4171" s="132" t="s">
        <v>6435</v>
      </c>
      <c r="D4171" s="132" t="s">
        <v>6473</v>
      </c>
      <c r="E4171" s="132" t="s">
        <v>6474</v>
      </c>
      <c r="F4171" s="132" t="s">
        <v>298</v>
      </c>
      <c r="G4171" s="133">
        <v>4899</v>
      </c>
      <c r="H4171" s="132">
        <v>1996</v>
      </c>
      <c r="I4171" s="134">
        <v>40725</v>
      </c>
      <c r="J4171" s="135"/>
    </row>
    <row r="4172" spans="1:10" ht="16.5" customHeight="1" x14ac:dyDescent="0.25">
      <c r="A4172" s="130" t="s">
        <v>11017</v>
      </c>
      <c r="B4172" s="131" t="str">
        <f t="shared" si="65"/>
        <v>08932 - Maintenance Metal Storage Building</v>
      </c>
      <c r="C4172" s="132" t="s">
        <v>6435</v>
      </c>
      <c r="D4172" s="132" t="s">
        <v>6475</v>
      </c>
      <c r="E4172" s="132" t="s">
        <v>6346</v>
      </c>
      <c r="F4172" s="132" t="s">
        <v>298</v>
      </c>
      <c r="G4172" s="133">
        <v>2400</v>
      </c>
      <c r="H4172" s="132">
        <v>1996</v>
      </c>
      <c r="I4172" s="134">
        <v>40725</v>
      </c>
      <c r="J4172" s="135"/>
    </row>
    <row r="4173" spans="1:10" ht="16.5" customHeight="1" x14ac:dyDescent="0.25">
      <c r="A4173" s="130" t="s">
        <v>11018</v>
      </c>
      <c r="B4173" s="131" t="str">
        <f t="shared" si="65"/>
        <v>08933 - Electricians Workshop</v>
      </c>
      <c r="C4173" s="132" t="s">
        <v>6435</v>
      </c>
      <c r="D4173" s="132" t="s">
        <v>6476</v>
      </c>
      <c r="E4173" s="132" t="s">
        <v>6346</v>
      </c>
      <c r="F4173" s="132" t="s">
        <v>298</v>
      </c>
      <c r="G4173" s="133">
        <v>1272</v>
      </c>
      <c r="H4173" s="132">
        <v>1996</v>
      </c>
      <c r="I4173" s="134">
        <v>40725</v>
      </c>
      <c r="J4173" s="135"/>
    </row>
    <row r="4174" spans="1:10" ht="16.5" customHeight="1" x14ac:dyDescent="0.25">
      <c r="A4174" s="130" t="s">
        <v>11019</v>
      </c>
      <c r="B4174" s="131" t="str">
        <f t="shared" si="65"/>
        <v>08934 - Grounds Equip Storage</v>
      </c>
      <c r="C4174" s="132" t="s">
        <v>6435</v>
      </c>
      <c r="D4174" s="132" t="s">
        <v>6477</v>
      </c>
      <c r="E4174" s="132" t="s">
        <v>6346</v>
      </c>
      <c r="F4174" s="132" t="s">
        <v>298</v>
      </c>
      <c r="G4174" s="133">
        <v>1079</v>
      </c>
      <c r="H4174" s="132">
        <v>1996</v>
      </c>
      <c r="I4174" s="134">
        <v>40725</v>
      </c>
      <c r="J4174" s="135"/>
    </row>
    <row r="4175" spans="1:10" ht="16.5" customHeight="1" x14ac:dyDescent="0.25">
      <c r="A4175" s="130" t="s">
        <v>11020</v>
      </c>
      <c r="B4175" s="131" t="str">
        <f t="shared" si="65"/>
        <v>08935 - Construction Shop</v>
      </c>
      <c r="C4175" s="132" t="s">
        <v>6435</v>
      </c>
      <c r="D4175" s="132" t="s">
        <v>6478</v>
      </c>
      <c r="E4175" s="132" t="s">
        <v>6346</v>
      </c>
      <c r="F4175" s="132" t="s">
        <v>298</v>
      </c>
      <c r="G4175" s="133">
        <v>1720</v>
      </c>
      <c r="H4175" s="132">
        <v>1996</v>
      </c>
      <c r="I4175" s="134">
        <v>40725</v>
      </c>
      <c r="J4175" s="135"/>
    </row>
    <row r="4176" spans="1:10" ht="16.5" customHeight="1" x14ac:dyDescent="0.25">
      <c r="A4176" s="130" t="s">
        <v>11021</v>
      </c>
      <c r="B4176" s="131" t="str">
        <f t="shared" si="65"/>
        <v>08936 - Sprinkler Storage</v>
      </c>
      <c r="C4176" s="132" t="s">
        <v>6435</v>
      </c>
      <c r="D4176" s="132" t="s">
        <v>6479</v>
      </c>
      <c r="E4176" s="132" t="s">
        <v>6346</v>
      </c>
      <c r="F4176" s="132" t="s">
        <v>298</v>
      </c>
      <c r="G4176" s="133">
        <v>769</v>
      </c>
      <c r="H4176" s="132">
        <v>1996</v>
      </c>
      <c r="I4176" s="134">
        <v>40725</v>
      </c>
      <c r="J4176" s="135"/>
    </row>
    <row r="4177" spans="1:10" ht="16.5" customHeight="1" x14ac:dyDescent="0.25">
      <c r="A4177" s="130" t="s">
        <v>11022</v>
      </c>
      <c r="B4177" s="131" t="str">
        <f t="shared" si="65"/>
        <v>09167 - Computer Science Building</v>
      </c>
      <c r="C4177" s="132" t="s">
        <v>6435</v>
      </c>
      <c r="D4177" s="132" t="s">
        <v>6480</v>
      </c>
      <c r="E4177" s="132" t="s">
        <v>6481</v>
      </c>
      <c r="F4177" s="132" t="s">
        <v>298</v>
      </c>
      <c r="G4177" s="133">
        <v>164993</v>
      </c>
      <c r="H4177" s="132">
        <v>2001</v>
      </c>
      <c r="I4177" s="134">
        <v>40725</v>
      </c>
      <c r="J4177" s="135"/>
    </row>
    <row r="4178" spans="1:10" ht="16.5" customHeight="1" x14ac:dyDescent="0.25">
      <c r="A4178" s="130" t="s">
        <v>11023</v>
      </c>
      <c r="B4178" s="131" t="str">
        <f t="shared" si="65"/>
        <v>09226 - Plumbing/Mechanical Shop</v>
      </c>
      <c r="C4178" s="132" t="s">
        <v>6435</v>
      </c>
      <c r="D4178" s="132" t="s">
        <v>6482</v>
      </c>
      <c r="E4178" s="132" t="s">
        <v>6483</v>
      </c>
      <c r="F4178" s="132" t="s">
        <v>313</v>
      </c>
      <c r="G4178" s="133">
        <v>1440</v>
      </c>
      <c r="H4178" s="132">
        <v>2001</v>
      </c>
      <c r="I4178" s="134">
        <v>40725</v>
      </c>
      <c r="J4178" s="135"/>
    </row>
    <row r="4179" spans="1:10" ht="16.5" customHeight="1" x14ac:dyDescent="0.25">
      <c r="A4179" s="130" t="s">
        <v>11024</v>
      </c>
      <c r="B4179" s="131" t="str">
        <f t="shared" si="65"/>
        <v>09329 - H1</v>
      </c>
      <c r="C4179" s="132" t="s">
        <v>6435</v>
      </c>
      <c r="D4179" s="132" t="s">
        <v>6484</v>
      </c>
      <c r="E4179" s="132" t="s">
        <v>6485</v>
      </c>
      <c r="F4179" s="132" t="s">
        <v>298</v>
      </c>
      <c r="G4179" s="133">
        <v>1830</v>
      </c>
      <c r="H4179" s="132">
        <v>1940</v>
      </c>
      <c r="I4179" s="134">
        <v>40725</v>
      </c>
      <c r="J4179" s="135"/>
    </row>
    <row r="4180" spans="1:10" ht="16.5" customHeight="1" x14ac:dyDescent="0.25">
      <c r="A4180" s="130" t="s">
        <v>11025</v>
      </c>
      <c r="B4180" s="131" t="str">
        <f t="shared" si="65"/>
        <v>09356 - Liberal Arts Building</v>
      </c>
      <c r="C4180" s="132" t="s">
        <v>6435</v>
      </c>
      <c r="D4180" s="132" t="s">
        <v>6486</v>
      </c>
      <c r="E4180" s="132" t="s">
        <v>6487</v>
      </c>
      <c r="F4180" s="132" t="s">
        <v>298</v>
      </c>
      <c r="G4180" s="133">
        <v>154592</v>
      </c>
      <c r="H4180" s="132">
        <v>1998</v>
      </c>
      <c r="I4180" s="134">
        <v>40725</v>
      </c>
      <c r="J4180" s="135"/>
    </row>
    <row r="4181" spans="1:10" ht="16.5" customHeight="1" x14ac:dyDescent="0.25">
      <c r="A4181" s="130" t="s">
        <v>11026</v>
      </c>
      <c r="B4181" s="131" t="str">
        <f t="shared" si="65"/>
        <v>09472 - Continuing Education 2</v>
      </c>
      <c r="C4181" s="132" t="s">
        <v>6435</v>
      </c>
      <c r="D4181" s="132" t="s">
        <v>6488</v>
      </c>
      <c r="E4181" s="132" t="s">
        <v>6489</v>
      </c>
      <c r="F4181" s="132" t="s">
        <v>298</v>
      </c>
      <c r="G4181" s="133">
        <v>3036</v>
      </c>
      <c r="H4181" s="132">
        <v>1960</v>
      </c>
      <c r="I4181" s="134">
        <v>40725</v>
      </c>
      <c r="J4181" s="135"/>
    </row>
    <row r="4182" spans="1:10" ht="16.5" customHeight="1" x14ac:dyDescent="0.25">
      <c r="A4182" s="130" t="s">
        <v>11027</v>
      </c>
      <c r="B4182" s="131" t="str">
        <f t="shared" si="65"/>
        <v>09674 - McKay Education</v>
      </c>
      <c r="C4182" s="132" t="s">
        <v>6435</v>
      </c>
      <c r="D4182" s="132" t="s">
        <v>6490</v>
      </c>
      <c r="E4182" s="132" t="s">
        <v>6491</v>
      </c>
      <c r="F4182" s="132" t="s">
        <v>298</v>
      </c>
      <c r="G4182" s="133">
        <v>46952</v>
      </c>
      <c r="H4182" s="132">
        <v>1975</v>
      </c>
      <c r="I4182" s="134">
        <v>40725</v>
      </c>
      <c r="J4182" s="135"/>
    </row>
    <row r="4183" spans="1:10" ht="16.5" customHeight="1" x14ac:dyDescent="0.25">
      <c r="A4183" s="130" t="s">
        <v>11028</v>
      </c>
      <c r="B4183" s="131" t="str">
        <f t="shared" si="65"/>
        <v>09675 - Education Trailer</v>
      </c>
      <c r="C4183" s="132" t="s">
        <v>6435</v>
      </c>
      <c r="D4183" s="132" t="s">
        <v>6492</v>
      </c>
      <c r="E4183" s="132" t="s">
        <v>6491</v>
      </c>
      <c r="F4183" s="132" t="s">
        <v>298</v>
      </c>
      <c r="G4183" s="133">
        <v>1439</v>
      </c>
      <c r="H4183" s="132">
        <v>1990</v>
      </c>
      <c r="I4183" s="134">
        <v>40725</v>
      </c>
      <c r="J4183" s="135"/>
    </row>
    <row r="4184" spans="1:10" ht="16.5" customHeight="1" x14ac:dyDescent="0.25">
      <c r="A4184" s="130" t="s">
        <v>11029</v>
      </c>
      <c r="B4184" s="131" t="str">
        <f t="shared" si="65"/>
        <v>10427 - UCCU Ballpark</v>
      </c>
      <c r="C4184" s="132" t="s">
        <v>6435</v>
      </c>
      <c r="D4184" s="132" t="s">
        <v>6493</v>
      </c>
      <c r="E4184" s="132" t="s">
        <v>6487</v>
      </c>
      <c r="F4184" s="132" t="s">
        <v>298</v>
      </c>
      <c r="G4184" s="133">
        <v>48990</v>
      </c>
      <c r="H4184" s="132">
        <v>2005</v>
      </c>
      <c r="I4184" s="134">
        <v>40725</v>
      </c>
      <c r="J4184" s="135"/>
    </row>
    <row r="4185" spans="1:10" ht="16.5" customHeight="1" x14ac:dyDescent="0.25">
      <c r="A4185" s="130" t="s">
        <v>11030</v>
      </c>
      <c r="B4185" s="131" t="str">
        <f t="shared" si="65"/>
        <v>10717 - UCAS Multi Purpose Bld</v>
      </c>
      <c r="C4185" s="132" t="s">
        <v>6435</v>
      </c>
      <c r="D4185" s="132" t="s">
        <v>6494</v>
      </c>
      <c r="E4185" s="132" t="s">
        <v>6495</v>
      </c>
      <c r="F4185" s="132" t="s">
        <v>298</v>
      </c>
      <c r="G4185" s="133">
        <v>7118</v>
      </c>
      <c r="H4185" s="132">
        <v>2008</v>
      </c>
      <c r="I4185" s="134">
        <v>40725</v>
      </c>
      <c r="J4185" s="135"/>
    </row>
    <row r="4186" spans="1:10" ht="16.5" customHeight="1" x14ac:dyDescent="0.25">
      <c r="A4186" s="130" t="s">
        <v>11031</v>
      </c>
      <c r="B4186" s="131" t="str">
        <f t="shared" si="65"/>
        <v>10724 - Canyon Park Business Building L / Culinary Arts</v>
      </c>
      <c r="C4186" s="132" t="s">
        <v>6435</v>
      </c>
      <c r="D4186" s="132" t="s">
        <v>6496</v>
      </c>
      <c r="E4186" s="132" t="s">
        <v>6497</v>
      </c>
      <c r="F4186" s="132" t="s">
        <v>298</v>
      </c>
      <c r="G4186" s="133">
        <v>19302</v>
      </c>
      <c r="H4186" s="132">
        <v>1988</v>
      </c>
      <c r="I4186" s="134">
        <v>40725</v>
      </c>
      <c r="J4186" s="135"/>
    </row>
    <row r="4187" spans="1:10" ht="16.5" customHeight="1" x14ac:dyDescent="0.25">
      <c r="A4187" s="130" t="s">
        <v>11032</v>
      </c>
      <c r="B4187" s="131" t="str">
        <f t="shared" si="65"/>
        <v>10881 - Capitol Reef Field Station</v>
      </c>
      <c r="C4187" s="132" t="s">
        <v>6435</v>
      </c>
      <c r="D4187" s="132" t="s">
        <v>6498</v>
      </c>
      <c r="E4187" s="132" t="s">
        <v>6499</v>
      </c>
      <c r="F4187" s="132" t="s">
        <v>6500</v>
      </c>
      <c r="G4187" s="133">
        <v>6370</v>
      </c>
      <c r="H4187" s="132">
        <v>2005</v>
      </c>
      <c r="I4187" s="134">
        <v>40725</v>
      </c>
      <c r="J4187" s="135"/>
    </row>
    <row r="4188" spans="1:10" ht="16.5" customHeight="1" x14ac:dyDescent="0.25">
      <c r="A4188" s="130" t="s">
        <v>11033</v>
      </c>
      <c r="B4188" s="131" t="str">
        <f t="shared" si="65"/>
        <v>13964 - Parking Garage</v>
      </c>
      <c r="C4188" s="132" t="s">
        <v>6435</v>
      </c>
      <c r="D4188" s="132" t="s">
        <v>6501</v>
      </c>
      <c r="E4188" s="132" t="s">
        <v>6487</v>
      </c>
      <c r="F4188" s="132" t="s">
        <v>298</v>
      </c>
      <c r="G4188" s="133">
        <v>164366</v>
      </c>
      <c r="H4188" s="132">
        <v>2013</v>
      </c>
      <c r="I4188" s="134">
        <v>41456</v>
      </c>
      <c r="J4188" s="135"/>
    </row>
    <row r="4189" spans="1:10" ht="16.5" customHeight="1" x14ac:dyDescent="0.25">
      <c r="A4189" s="130" t="s">
        <v>11034</v>
      </c>
      <c r="B4189" s="131" t="str">
        <f t="shared" si="65"/>
        <v>13968 - Wee Care Center</v>
      </c>
      <c r="C4189" s="132" t="s">
        <v>6435</v>
      </c>
      <c r="D4189" s="132" t="s">
        <v>6502</v>
      </c>
      <c r="E4189" s="132" t="s">
        <v>6503</v>
      </c>
      <c r="F4189" s="132" t="s">
        <v>298</v>
      </c>
      <c r="G4189" s="133">
        <v>13950</v>
      </c>
      <c r="H4189" s="132">
        <v>2013</v>
      </c>
      <c r="I4189" s="134">
        <v>41456</v>
      </c>
      <c r="J4189" s="135"/>
    </row>
    <row r="4190" spans="1:10" ht="16.5" customHeight="1" x14ac:dyDescent="0.25">
      <c r="A4190" s="130" t="s">
        <v>11035</v>
      </c>
      <c r="B4190" s="131" t="str">
        <f t="shared" si="65"/>
        <v>14001 - Fulton Library</v>
      </c>
      <c r="C4190" s="132" t="s">
        <v>6435</v>
      </c>
      <c r="D4190" s="132" t="s">
        <v>6504</v>
      </c>
      <c r="E4190" s="132" t="s">
        <v>6505</v>
      </c>
      <c r="F4190" s="132" t="s">
        <v>298</v>
      </c>
      <c r="G4190" s="133">
        <v>198025</v>
      </c>
      <c r="H4190" s="132">
        <v>2008</v>
      </c>
      <c r="I4190" s="134">
        <v>40725</v>
      </c>
      <c r="J4190" s="135"/>
    </row>
    <row r="4191" spans="1:10" ht="16.5" customHeight="1" x14ac:dyDescent="0.25">
      <c r="A4191" s="130" t="s">
        <v>11036</v>
      </c>
      <c r="B4191" s="131" t="str">
        <f t="shared" si="65"/>
        <v>14002 - H7</v>
      </c>
      <c r="C4191" s="132" t="s">
        <v>6435</v>
      </c>
      <c r="D4191" s="132" t="s">
        <v>6506</v>
      </c>
      <c r="E4191" s="132" t="s">
        <v>6507</v>
      </c>
      <c r="F4191" s="132" t="s">
        <v>298</v>
      </c>
      <c r="G4191" s="133">
        <v>4516</v>
      </c>
      <c r="H4191" s="132">
        <v>1970</v>
      </c>
      <c r="I4191" s="134">
        <v>40725</v>
      </c>
      <c r="J4191" s="135"/>
    </row>
    <row r="4192" spans="1:10" ht="16.5" customHeight="1" x14ac:dyDescent="0.25">
      <c r="A4192" s="130" t="s">
        <v>11037</v>
      </c>
      <c r="B4192" s="131" t="str">
        <f t="shared" si="65"/>
        <v>14003 - H8</v>
      </c>
      <c r="C4192" s="132" t="s">
        <v>6435</v>
      </c>
      <c r="D4192" s="132" t="s">
        <v>6508</v>
      </c>
      <c r="E4192" s="132" t="s">
        <v>6509</v>
      </c>
      <c r="F4192" s="132" t="s">
        <v>298</v>
      </c>
      <c r="G4192" s="133">
        <v>1540</v>
      </c>
      <c r="H4192" s="132">
        <v>1970</v>
      </c>
      <c r="I4192" s="134">
        <v>40725</v>
      </c>
      <c r="J4192" s="135"/>
    </row>
    <row r="4193" spans="1:10" ht="16.5" customHeight="1" x14ac:dyDescent="0.25">
      <c r="A4193" s="130" t="s">
        <v>11038</v>
      </c>
      <c r="B4193" s="131" t="str">
        <f t="shared" si="65"/>
        <v>14004 - H12</v>
      </c>
      <c r="C4193" s="132" t="s">
        <v>6435</v>
      </c>
      <c r="D4193" s="132" t="s">
        <v>6510</v>
      </c>
      <c r="E4193" s="132" t="s">
        <v>6511</v>
      </c>
      <c r="F4193" s="132" t="s">
        <v>298</v>
      </c>
      <c r="G4193" s="133">
        <v>3189</v>
      </c>
      <c r="H4193" s="132">
        <v>1980</v>
      </c>
      <c r="I4193" s="134">
        <v>40725</v>
      </c>
      <c r="J4193" s="135"/>
    </row>
    <row r="4194" spans="1:10" ht="16.5" customHeight="1" x14ac:dyDescent="0.25">
      <c r="A4194" s="130" t="s">
        <v>11039</v>
      </c>
      <c r="B4194" s="131" t="str">
        <f t="shared" si="65"/>
        <v>14005 - H14</v>
      </c>
      <c r="C4194" s="132" t="s">
        <v>6435</v>
      </c>
      <c r="D4194" s="132" t="s">
        <v>6512</v>
      </c>
      <c r="E4194" s="132" t="s">
        <v>6513</v>
      </c>
      <c r="F4194" s="132" t="s">
        <v>298</v>
      </c>
      <c r="G4194" s="133">
        <v>2026</v>
      </c>
      <c r="H4194" s="132">
        <v>1980</v>
      </c>
      <c r="I4194" s="134">
        <v>40725</v>
      </c>
      <c r="J4194" s="135"/>
    </row>
    <row r="4195" spans="1:10" ht="16.5" customHeight="1" x14ac:dyDescent="0.25">
      <c r="A4195" s="130" t="s">
        <v>11040</v>
      </c>
      <c r="B4195" s="131" t="str">
        <f t="shared" si="65"/>
        <v>14006 - H3</v>
      </c>
      <c r="C4195" s="132" t="s">
        <v>6435</v>
      </c>
      <c r="D4195" s="132" t="s">
        <v>6514</v>
      </c>
      <c r="E4195" s="132" t="s">
        <v>6515</v>
      </c>
      <c r="F4195" s="132" t="s">
        <v>298</v>
      </c>
      <c r="G4195" s="133">
        <v>12447</v>
      </c>
      <c r="H4195" s="132">
        <v>1990</v>
      </c>
      <c r="I4195" s="134">
        <v>40725</v>
      </c>
      <c r="J4195" s="135"/>
    </row>
    <row r="4196" spans="1:10" ht="16.5" customHeight="1" x14ac:dyDescent="0.25">
      <c r="A4196" s="130" t="s">
        <v>11041</v>
      </c>
      <c r="B4196" s="131" t="str">
        <f t="shared" si="65"/>
        <v>14007 - H2</v>
      </c>
      <c r="C4196" s="132" t="s">
        <v>6435</v>
      </c>
      <c r="D4196" s="132" t="s">
        <v>6516</v>
      </c>
      <c r="E4196" s="132" t="s">
        <v>6517</v>
      </c>
      <c r="F4196" s="132" t="s">
        <v>298</v>
      </c>
      <c r="G4196" s="133">
        <v>6508</v>
      </c>
      <c r="H4196" s="132">
        <v>2010</v>
      </c>
      <c r="I4196" s="134">
        <v>40725</v>
      </c>
      <c r="J4196" s="135"/>
    </row>
    <row r="4197" spans="1:10" ht="16.5" customHeight="1" x14ac:dyDescent="0.25">
      <c r="A4197" s="130" t="s">
        <v>11042</v>
      </c>
      <c r="B4197" s="131" t="str">
        <f t="shared" si="65"/>
        <v>14102 - Intramural Fields Restroom</v>
      </c>
      <c r="C4197" s="132" t="s">
        <v>6435</v>
      </c>
      <c r="D4197" s="132" t="s">
        <v>6518</v>
      </c>
      <c r="E4197" s="132" t="s">
        <v>6519</v>
      </c>
      <c r="F4197" s="132" t="s">
        <v>298</v>
      </c>
      <c r="G4197" s="133">
        <v>1056</v>
      </c>
      <c r="H4197" s="132">
        <v>2010</v>
      </c>
      <c r="I4197" s="134">
        <v>40725</v>
      </c>
      <c r="J4197" s="135"/>
    </row>
    <row r="4198" spans="1:10" ht="16.5" customHeight="1" x14ac:dyDescent="0.25">
      <c r="A4198" s="130" t="s">
        <v>11043</v>
      </c>
      <c r="B4198" s="131" t="str">
        <f t="shared" si="65"/>
        <v>14150 - Utah Valley University Salt Shed</v>
      </c>
      <c r="C4198" s="132" t="s">
        <v>6435</v>
      </c>
      <c r="D4198" s="132" t="s">
        <v>6520</v>
      </c>
      <c r="E4198" s="132" t="s">
        <v>6450</v>
      </c>
      <c r="F4198" s="132" t="s">
        <v>298</v>
      </c>
      <c r="G4198" s="133">
        <v>1500</v>
      </c>
      <c r="H4198" s="132">
        <v>2011</v>
      </c>
      <c r="I4198" s="134">
        <v>40725</v>
      </c>
      <c r="J4198" s="135"/>
    </row>
    <row r="4199" spans="1:10" ht="16.5" customHeight="1" x14ac:dyDescent="0.25">
      <c r="A4199" s="130" t="s">
        <v>11044</v>
      </c>
      <c r="B4199" s="131" t="str">
        <f t="shared" si="65"/>
        <v>14208 - Ponds Pump Irrigation</v>
      </c>
      <c r="C4199" s="132" t="s">
        <v>6435</v>
      </c>
      <c r="D4199" s="132" t="s">
        <v>6521</v>
      </c>
      <c r="E4199" s="132" t="s">
        <v>6522</v>
      </c>
      <c r="F4199" s="132" t="s">
        <v>298</v>
      </c>
      <c r="G4199" s="133">
        <v>508</v>
      </c>
      <c r="H4199" s="132">
        <v>2009</v>
      </c>
      <c r="I4199" s="134">
        <v>40725</v>
      </c>
      <c r="J4199" s="135"/>
    </row>
    <row r="4200" spans="1:10" ht="16.5" customHeight="1" x14ac:dyDescent="0.25">
      <c r="A4200" s="130" t="s">
        <v>11045</v>
      </c>
      <c r="B4200" s="131" t="str">
        <f t="shared" si="65"/>
        <v>14209 - Parking Lot E Irrigation</v>
      </c>
      <c r="C4200" s="132" t="s">
        <v>6435</v>
      </c>
      <c r="D4200" s="132" t="s">
        <v>6523</v>
      </c>
      <c r="E4200" s="132" t="s">
        <v>6522</v>
      </c>
      <c r="F4200" s="132" t="s">
        <v>298</v>
      </c>
      <c r="G4200" s="133">
        <v>130</v>
      </c>
      <c r="H4200" s="132">
        <v>2009</v>
      </c>
      <c r="I4200" s="134">
        <v>40725</v>
      </c>
      <c r="J4200" s="135"/>
    </row>
    <row r="4201" spans="1:10" ht="16.5" customHeight="1" x14ac:dyDescent="0.25">
      <c r="A4201" s="130" t="s">
        <v>11046</v>
      </c>
      <c r="B4201" s="131" t="str">
        <f t="shared" si="65"/>
        <v>14210 - Fountain Pump Irrigation</v>
      </c>
      <c r="C4201" s="132" t="s">
        <v>6435</v>
      </c>
      <c r="D4201" s="132" t="s">
        <v>6524</v>
      </c>
      <c r="E4201" s="132" t="s">
        <v>6522</v>
      </c>
      <c r="F4201" s="132" t="s">
        <v>298</v>
      </c>
      <c r="G4201" s="133">
        <v>36</v>
      </c>
      <c r="H4201" s="132">
        <v>2009</v>
      </c>
      <c r="I4201" s="134">
        <v>40725</v>
      </c>
      <c r="J4201" s="135"/>
    </row>
    <row r="4202" spans="1:10" ht="16.5" customHeight="1" x14ac:dyDescent="0.25">
      <c r="A4202" s="130" t="s">
        <v>11047</v>
      </c>
      <c r="B4202" s="131" t="str">
        <f t="shared" si="65"/>
        <v>14211 - Carpenters Shop</v>
      </c>
      <c r="C4202" s="132" t="s">
        <v>6435</v>
      </c>
      <c r="D4202" s="132" t="s">
        <v>6525</v>
      </c>
      <c r="E4202" s="132" t="s">
        <v>6522</v>
      </c>
      <c r="F4202" s="132" t="s">
        <v>298</v>
      </c>
      <c r="G4202" s="133">
        <v>1750</v>
      </c>
      <c r="H4202" s="132">
        <v>2009</v>
      </c>
      <c r="I4202" s="134">
        <v>40725</v>
      </c>
      <c r="J4202" s="135"/>
    </row>
    <row r="4203" spans="1:10" ht="16.5" customHeight="1" x14ac:dyDescent="0.25">
      <c r="A4203" s="130" t="s">
        <v>11048</v>
      </c>
      <c r="B4203" s="131" t="str">
        <f t="shared" si="65"/>
        <v>14212 - Parking Services Shop</v>
      </c>
      <c r="C4203" s="132" t="s">
        <v>6435</v>
      </c>
      <c r="D4203" s="132" t="s">
        <v>6526</v>
      </c>
      <c r="E4203" s="132" t="s">
        <v>6522</v>
      </c>
      <c r="F4203" s="132" t="s">
        <v>298</v>
      </c>
      <c r="G4203" s="133">
        <v>1056</v>
      </c>
      <c r="H4203" s="132">
        <v>2009</v>
      </c>
      <c r="I4203" s="134">
        <v>40725</v>
      </c>
      <c r="J4203" s="135"/>
    </row>
    <row r="4204" spans="1:10" ht="16.5" customHeight="1" x14ac:dyDescent="0.25">
      <c r="A4204" s="130" t="s">
        <v>11049</v>
      </c>
      <c r="B4204" s="131" t="str">
        <f t="shared" si="65"/>
        <v>14213 - Landscape Media Bins</v>
      </c>
      <c r="C4204" s="132" t="s">
        <v>6435</v>
      </c>
      <c r="D4204" s="132" t="s">
        <v>6527</v>
      </c>
      <c r="E4204" s="132" t="s">
        <v>6522</v>
      </c>
      <c r="F4204" s="132" t="s">
        <v>298</v>
      </c>
      <c r="G4204" s="133">
        <v>1918</v>
      </c>
      <c r="H4204" s="132">
        <v>2009</v>
      </c>
      <c r="I4204" s="134">
        <v>40725</v>
      </c>
      <c r="J4204" s="135"/>
    </row>
    <row r="4205" spans="1:10" ht="16.5" customHeight="1" x14ac:dyDescent="0.25">
      <c r="A4205" s="130" t="s">
        <v>11050</v>
      </c>
      <c r="B4205" s="131" t="str">
        <f t="shared" si="65"/>
        <v>14214 - Grounds Building</v>
      </c>
      <c r="C4205" s="132" t="s">
        <v>6435</v>
      </c>
      <c r="D4205" s="132" t="s">
        <v>6528</v>
      </c>
      <c r="E4205" s="132" t="s">
        <v>6522</v>
      </c>
      <c r="F4205" s="132" t="s">
        <v>298</v>
      </c>
      <c r="G4205" s="133">
        <v>1740</v>
      </c>
      <c r="H4205" s="132">
        <v>2009</v>
      </c>
      <c r="I4205" s="134">
        <v>40725</v>
      </c>
      <c r="J4205" s="135"/>
    </row>
    <row r="4206" spans="1:10" ht="16.5" customHeight="1" x14ac:dyDescent="0.25">
      <c r="A4206" s="130" t="s">
        <v>11051</v>
      </c>
      <c r="B4206" s="131" t="str">
        <f t="shared" si="65"/>
        <v>14215 - Lunch Room (FC)</v>
      </c>
      <c r="C4206" s="132" t="s">
        <v>6435</v>
      </c>
      <c r="D4206" s="132" t="s">
        <v>6529</v>
      </c>
      <c r="E4206" s="132" t="s">
        <v>6522</v>
      </c>
      <c r="F4206" s="132" t="s">
        <v>298</v>
      </c>
      <c r="G4206" s="133">
        <v>544</v>
      </c>
      <c r="H4206" s="132">
        <v>2009</v>
      </c>
      <c r="I4206" s="134">
        <v>40725</v>
      </c>
      <c r="J4206" s="135"/>
    </row>
    <row r="4207" spans="1:10" ht="16.5" customHeight="1" x14ac:dyDescent="0.25">
      <c r="A4207" s="130" t="s">
        <v>11052</v>
      </c>
      <c r="B4207" s="131" t="str">
        <f t="shared" si="65"/>
        <v>14216 - S1 Parking Storage Shed</v>
      </c>
      <c r="C4207" s="132" t="s">
        <v>6435</v>
      </c>
      <c r="D4207" s="132" t="s">
        <v>6530</v>
      </c>
      <c r="E4207" s="132" t="s">
        <v>6522</v>
      </c>
      <c r="F4207" s="132" t="s">
        <v>298</v>
      </c>
      <c r="G4207" s="133">
        <v>264</v>
      </c>
      <c r="H4207" s="132">
        <v>2009</v>
      </c>
      <c r="I4207" s="134">
        <v>40725</v>
      </c>
      <c r="J4207" s="135"/>
    </row>
    <row r="4208" spans="1:10" ht="16.5" customHeight="1" x14ac:dyDescent="0.25">
      <c r="A4208" s="130" t="s">
        <v>11053</v>
      </c>
      <c r="B4208" s="131" t="str">
        <f t="shared" si="65"/>
        <v>14217 - S2 Grounds Storage</v>
      </c>
      <c r="C4208" s="132" t="s">
        <v>6435</v>
      </c>
      <c r="D4208" s="132" t="s">
        <v>6531</v>
      </c>
      <c r="E4208" s="132" t="s">
        <v>6522</v>
      </c>
      <c r="F4208" s="132" t="s">
        <v>298</v>
      </c>
      <c r="G4208" s="133">
        <v>260</v>
      </c>
      <c r="H4208" s="132">
        <v>2009</v>
      </c>
      <c r="I4208" s="134">
        <v>40725</v>
      </c>
      <c r="J4208" s="135"/>
    </row>
    <row r="4209" spans="1:10" ht="16.5" customHeight="1" x14ac:dyDescent="0.25">
      <c r="A4209" s="130" t="s">
        <v>11054</v>
      </c>
      <c r="B4209" s="131" t="str">
        <f t="shared" si="65"/>
        <v>14218 - S3 Motor Pool Storage</v>
      </c>
      <c r="C4209" s="132" t="s">
        <v>6435</v>
      </c>
      <c r="D4209" s="132" t="s">
        <v>6532</v>
      </c>
      <c r="E4209" s="132" t="s">
        <v>6522</v>
      </c>
      <c r="F4209" s="132" t="s">
        <v>298</v>
      </c>
      <c r="G4209" s="133">
        <v>168</v>
      </c>
      <c r="H4209" s="132">
        <v>2009</v>
      </c>
      <c r="I4209" s="134">
        <v>40725</v>
      </c>
      <c r="J4209" s="135"/>
    </row>
    <row r="4210" spans="1:10" ht="16.5" customHeight="1" x14ac:dyDescent="0.25">
      <c r="A4210" s="130" t="s">
        <v>11055</v>
      </c>
      <c r="B4210" s="131" t="str">
        <f t="shared" si="65"/>
        <v>14219 - S4 Storage</v>
      </c>
      <c r="C4210" s="132" t="s">
        <v>6435</v>
      </c>
      <c r="D4210" s="132" t="s">
        <v>6533</v>
      </c>
      <c r="E4210" s="132" t="s">
        <v>6522</v>
      </c>
      <c r="F4210" s="132" t="s">
        <v>298</v>
      </c>
      <c r="G4210" s="133">
        <v>144</v>
      </c>
      <c r="H4210" s="132">
        <v>2009</v>
      </c>
      <c r="I4210" s="134">
        <v>40725</v>
      </c>
      <c r="J4210" s="135"/>
    </row>
    <row r="4211" spans="1:10" ht="16.5" customHeight="1" x14ac:dyDescent="0.25">
      <c r="A4211" s="130" t="s">
        <v>11056</v>
      </c>
      <c r="B4211" s="131" t="str">
        <f t="shared" si="65"/>
        <v>14220 - X1 Grounds Storage (West HP)</v>
      </c>
      <c r="C4211" s="132" t="s">
        <v>6435</v>
      </c>
      <c r="D4211" s="132" t="s">
        <v>6534</v>
      </c>
      <c r="E4211" s="132" t="s">
        <v>6522</v>
      </c>
      <c r="F4211" s="132" t="s">
        <v>298</v>
      </c>
      <c r="G4211" s="133">
        <v>448</v>
      </c>
      <c r="H4211" s="132">
        <v>2009</v>
      </c>
      <c r="I4211" s="134">
        <v>40725</v>
      </c>
      <c r="J4211" s="135"/>
    </row>
    <row r="4212" spans="1:10" ht="16.5" customHeight="1" x14ac:dyDescent="0.25">
      <c r="A4212" s="130" t="s">
        <v>11057</v>
      </c>
      <c r="B4212" s="131" t="str">
        <f t="shared" si="65"/>
        <v>14221 - X3 Grounds Storage (West Science)</v>
      </c>
      <c r="C4212" s="132" t="s">
        <v>6435</v>
      </c>
      <c r="D4212" s="132" t="s">
        <v>6535</v>
      </c>
      <c r="E4212" s="132" t="s">
        <v>6522</v>
      </c>
      <c r="F4212" s="132" t="s">
        <v>298</v>
      </c>
      <c r="G4212" s="133">
        <v>80</v>
      </c>
      <c r="H4212" s="132">
        <v>2009</v>
      </c>
      <c r="I4212" s="134">
        <v>40725</v>
      </c>
      <c r="J4212" s="135"/>
    </row>
    <row r="4213" spans="1:10" ht="16.5" customHeight="1" x14ac:dyDescent="0.25">
      <c r="A4213" s="130" t="s">
        <v>11058</v>
      </c>
      <c r="B4213" s="131" t="str">
        <f t="shared" si="65"/>
        <v>14222 - X4 Grounds Storage (Fire Science)</v>
      </c>
      <c r="C4213" s="132" t="s">
        <v>6435</v>
      </c>
      <c r="D4213" s="132" t="s">
        <v>6536</v>
      </c>
      <c r="E4213" s="132" t="s">
        <v>6522</v>
      </c>
      <c r="F4213" s="132" t="s">
        <v>298</v>
      </c>
      <c r="G4213" s="133">
        <v>100</v>
      </c>
      <c r="H4213" s="132">
        <v>2009</v>
      </c>
      <c r="I4213" s="134">
        <v>40725</v>
      </c>
      <c r="J4213" s="135"/>
    </row>
    <row r="4214" spans="1:10" ht="16.5" customHeight="1" x14ac:dyDescent="0.25">
      <c r="A4214" s="130" t="s">
        <v>11059</v>
      </c>
      <c r="B4214" s="131" t="str">
        <f t="shared" si="65"/>
        <v>14223 - X5 Grounds Storage (West McKay)</v>
      </c>
      <c r="C4214" s="132" t="s">
        <v>6435</v>
      </c>
      <c r="D4214" s="132" t="s">
        <v>6537</v>
      </c>
      <c r="E4214" s="132" t="s">
        <v>6522</v>
      </c>
      <c r="F4214" s="132" t="s">
        <v>298</v>
      </c>
      <c r="G4214" s="133">
        <v>80</v>
      </c>
      <c r="H4214" s="132">
        <v>2009</v>
      </c>
      <c r="I4214" s="134">
        <v>40725</v>
      </c>
      <c r="J4214" s="135"/>
    </row>
    <row r="4215" spans="1:10" ht="16.5" customHeight="1" x14ac:dyDescent="0.25">
      <c r="A4215" s="130" t="s">
        <v>11060</v>
      </c>
      <c r="B4215" s="131" t="str">
        <f t="shared" si="65"/>
        <v>14224 - MATC Automotive Wasatch Campus</v>
      </c>
      <c r="C4215" s="132" t="s">
        <v>6435</v>
      </c>
      <c r="D4215" s="132" t="s">
        <v>6538</v>
      </c>
      <c r="E4215" s="132" t="s">
        <v>6522</v>
      </c>
      <c r="F4215" s="132" t="s">
        <v>298</v>
      </c>
      <c r="G4215" s="133">
        <v>3600</v>
      </c>
      <c r="H4215" s="132">
        <v>2009</v>
      </c>
      <c r="I4215" s="134">
        <v>40725</v>
      </c>
      <c r="J4215" s="135"/>
    </row>
    <row r="4216" spans="1:10" ht="16.5" customHeight="1" x14ac:dyDescent="0.25">
      <c r="A4216" s="130" t="s">
        <v>11061</v>
      </c>
      <c r="B4216" s="131" t="str">
        <f t="shared" si="65"/>
        <v>14225 - Utah County Academy Science (Main)</v>
      </c>
      <c r="C4216" s="132" t="s">
        <v>6435</v>
      </c>
      <c r="D4216" s="132" t="s">
        <v>6539</v>
      </c>
      <c r="E4216" s="132" t="s">
        <v>6522</v>
      </c>
      <c r="F4216" s="132" t="s">
        <v>298</v>
      </c>
      <c r="G4216" s="133">
        <v>12695</v>
      </c>
      <c r="H4216" s="132">
        <v>2009</v>
      </c>
      <c r="I4216" s="134">
        <v>40725</v>
      </c>
      <c r="J4216" s="135"/>
    </row>
    <row r="4217" spans="1:10" ht="16.5" customHeight="1" x14ac:dyDescent="0.25">
      <c r="A4217" s="130" t="s">
        <v>11062</v>
      </c>
      <c r="B4217" s="131" t="str">
        <f t="shared" si="65"/>
        <v>14226 - UCAS Trailer (Classroom)</v>
      </c>
      <c r="C4217" s="132" t="s">
        <v>6435</v>
      </c>
      <c r="D4217" s="132" t="s">
        <v>6540</v>
      </c>
      <c r="E4217" s="132" t="s">
        <v>6505</v>
      </c>
      <c r="F4217" s="132" t="s">
        <v>298</v>
      </c>
      <c r="G4217" s="133">
        <v>1440</v>
      </c>
      <c r="H4217" s="132">
        <v>2009</v>
      </c>
      <c r="I4217" s="134">
        <v>40725</v>
      </c>
      <c r="J4217" s="135"/>
    </row>
    <row r="4218" spans="1:10" ht="16.5" customHeight="1" x14ac:dyDescent="0.25">
      <c r="A4218" s="130" t="s">
        <v>11063</v>
      </c>
      <c r="B4218" s="131" t="str">
        <f t="shared" si="65"/>
        <v>14227 - UCAS Shed (8'-3 x 20'-3)</v>
      </c>
      <c r="C4218" s="132" t="s">
        <v>6435</v>
      </c>
      <c r="D4218" s="132" t="s">
        <v>6541</v>
      </c>
      <c r="E4218" s="132" t="s">
        <v>6522</v>
      </c>
      <c r="F4218" s="132" t="s">
        <v>298</v>
      </c>
      <c r="G4218" s="133">
        <v>167</v>
      </c>
      <c r="H4218" s="132">
        <v>2009</v>
      </c>
      <c r="I4218" s="134">
        <v>40725</v>
      </c>
      <c r="J4218" s="135"/>
    </row>
    <row r="4219" spans="1:10" ht="16.5" customHeight="1" x14ac:dyDescent="0.25">
      <c r="A4219" s="130" t="s">
        <v>11064</v>
      </c>
      <c r="B4219" s="131" t="str">
        <f t="shared" si="65"/>
        <v>14228 - Events Center Shed # 1</v>
      </c>
      <c r="C4219" s="132" t="s">
        <v>6435</v>
      </c>
      <c r="D4219" s="132" t="s">
        <v>6542</v>
      </c>
      <c r="E4219" s="132" t="s">
        <v>6522</v>
      </c>
      <c r="F4219" s="132" t="s">
        <v>298</v>
      </c>
      <c r="G4219" s="133">
        <v>2575</v>
      </c>
      <c r="H4219" s="132">
        <v>2009</v>
      </c>
      <c r="I4219" s="134">
        <v>40725</v>
      </c>
      <c r="J4219" s="135"/>
    </row>
    <row r="4220" spans="1:10" ht="16.5" customHeight="1" x14ac:dyDescent="0.25">
      <c r="A4220" s="130" t="s">
        <v>11065</v>
      </c>
      <c r="B4220" s="131" t="str">
        <f t="shared" si="65"/>
        <v>14229 - Events Center Shed # 2</v>
      </c>
      <c r="C4220" s="132" t="s">
        <v>6435</v>
      </c>
      <c r="D4220" s="132" t="s">
        <v>6543</v>
      </c>
      <c r="E4220" s="132" t="s">
        <v>6522</v>
      </c>
      <c r="F4220" s="132" t="s">
        <v>298</v>
      </c>
      <c r="G4220" s="133">
        <v>448</v>
      </c>
      <c r="H4220" s="132">
        <v>2009</v>
      </c>
      <c r="I4220" s="134">
        <v>40725</v>
      </c>
      <c r="J4220" s="135"/>
    </row>
    <row r="4221" spans="1:10" ht="16.5" customHeight="1" x14ac:dyDescent="0.25">
      <c r="A4221" s="130" t="s">
        <v>11066</v>
      </c>
      <c r="B4221" s="131" t="str">
        <f t="shared" si="65"/>
        <v>14230 - Events Center Shed #3</v>
      </c>
      <c r="C4221" s="132" t="s">
        <v>6435</v>
      </c>
      <c r="D4221" s="132" t="s">
        <v>6544</v>
      </c>
      <c r="E4221" s="132" t="s">
        <v>6522</v>
      </c>
      <c r="F4221" s="132" t="s">
        <v>298</v>
      </c>
      <c r="G4221" s="133">
        <v>256</v>
      </c>
      <c r="H4221" s="132">
        <v>2009</v>
      </c>
      <c r="I4221" s="134">
        <v>40725</v>
      </c>
      <c r="J4221" s="135"/>
    </row>
    <row r="4222" spans="1:10" ht="16.5" customHeight="1" x14ac:dyDescent="0.25">
      <c r="A4222" s="130" t="s">
        <v>11067</v>
      </c>
      <c r="B4222" s="131" t="str">
        <f t="shared" si="65"/>
        <v>14231 - Events Center Shed # 4</v>
      </c>
      <c r="C4222" s="132" t="s">
        <v>6435</v>
      </c>
      <c r="D4222" s="132" t="s">
        <v>6545</v>
      </c>
      <c r="E4222" s="132" t="s">
        <v>6546</v>
      </c>
      <c r="F4222" s="132" t="s">
        <v>298</v>
      </c>
      <c r="G4222" s="133">
        <v>197</v>
      </c>
      <c r="H4222" s="132">
        <v>2009</v>
      </c>
      <c r="I4222" s="134">
        <v>40725</v>
      </c>
      <c r="J4222" s="135"/>
    </row>
    <row r="4223" spans="1:10" ht="16.5" customHeight="1" x14ac:dyDescent="0.25">
      <c r="A4223" s="130" t="s">
        <v>11068</v>
      </c>
      <c r="B4223" s="131" t="str">
        <f t="shared" si="65"/>
        <v>14232 - Marketing Shed (Motor Pool) (12'-2 x 16'-3)</v>
      </c>
      <c r="C4223" s="132" t="s">
        <v>6435</v>
      </c>
      <c r="D4223" s="132" t="s">
        <v>6547</v>
      </c>
      <c r="E4223" s="132" t="s">
        <v>6522</v>
      </c>
      <c r="F4223" s="132" t="s">
        <v>298</v>
      </c>
      <c r="G4223" s="133">
        <v>192</v>
      </c>
      <c r="H4223" s="132">
        <v>2009</v>
      </c>
      <c r="I4223" s="134">
        <v>40725</v>
      </c>
      <c r="J4223" s="135"/>
    </row>
    <row r="4224" spans="1:10" ht="16.5" customHeight="1" x14ac:dyDescent="0.25">
      <c r="A4224" s="130" t="s">
        <v>11069</v>
      </c>
      <c r="B4224" s="131" t="str">
        <f t="shared" si="65"/>
        <v>14233 - Outdoor Rec Shed (Motor Pool) (12'-3 x 30'3)</v>
      </c>
      <c r="C4224" s="132" t="s">
        <v>6435</v>
      </c>
      <c r="D4224" s="132" t="s">
        <v>6548</v>
      </c>
      <c r="E4224" s="132" t="s">
        <v>6522</v>
      </c>
      <c r="F4224" s="132" t="s">
        <v>298</v>
      </c>
      <c r="G4224" s="133">
        <v>360</v>
      </c>
      <c r="H4224" s="132">
        <v>2009</v>
      </c>
      <c r="I4224" s="134">
        <v>40725</v>
      </c>
      <c r="J4224" s="135"/>
    </row>
    <row r="4225" spans="1:10" ht="16.5" customHeight="1" x14ac:dyDescent="0.25">
      <c r="A4225" s="130" t="s">
        <v>11070</v>
      </c>
      <c r="B4225" s="131" t="str">
        <f t="shared" si="65"/>
        <v>14234 - P.E. &amp; Rec. Shed (Motor Pool) (10'-3 x 20'-2)</v>
      </c>
      <c r="C4225" s="132" t="s">
        <v>6435</v>
      </c>
      <c r="D4225" s="132" t="s">
        <v>6549</v>
      </c>
      <c r="E4225" s="132" t="s">
        <v>6550</v>
      </c>
      <c r="F4225" s="132" t="s">
        <v>298</v>
      </c>
      <c r="G4225" s="133">
        <v>200</v>
      </c>
      <c r="H4225" s="132">
        <v>2009</v>
      </c>
      <c r="I4225" s="134">
        <v>40725</v>
      </c>
      <c r="J4225" s="135"/>
    </row>
    <row r="4226" spans="1:10" ht="16.5" customHeight="1" x14ac:dyDescent="0.25">
      <c r="A4226" s="130" t="s">
        <v>11071</v>
      </c>
      <c r="B4226" s="131" t="str">
        <f t="shared" si="65"/>
        <v>14235 - Ground Shed (Motor Pool) (12'-2 x 16'-2)</v>
      </c>
      <c r="C4226" s="132" t="s">
        <v>6435</v>
      </c>
      <c r="D4226" s="132" t="s">
        <v>6551</v>
      </c>
      <c r="E4226" s="132" t="s">
        <v>6550</v>
      </c>
      <c r="F4226" s="132" t="s">
        <v>298</v>
      </c>
      <c r="G4226" s="133">
        <v>240</v>
      </c>
      <c r="H4226" s="132">
        <v>2009</v>
      </c>
      <c r="I4226" s="134">
        <v>40725</v>
      </c>
      <c r="J4226" s="135"/>
    </row>
    <row r="4227" spans="1:10" ht="16.5" customHeight="1" x14ac:dyDescent="0.25">
      <c r="A4227" s="130" t="s">
        <v>11072</v>
      </c>
      <c r="B4227" s="131" t="str">
        <f t="shared" si="65"/>
        <v>14237 - Child Care Shed # 2 (8'-2 x 6'-2)</v>
      </c>
      <c r="C4227" s="132" t="s">
        <v>6435</v>
      </c>
      <c r="D4227" s="132" t="s">
        <v>6552</v>
      </c>
      <c r="E4227" s="132" t="s">
        <v>6550</v>
      </c>
      <c r="F4227" s="132" t="s">
        <v>298</v>
      </c>
      <c r="G4227" s="133">
        <v>50</v>
      </c>
      <c r="H4227" s="132">
        <v>2009</v>
      </c>
      <c r="I4227" s="134">
        <v>40725</v>
      </c>
      <c r="J4227" s="135"/>
    </row>
    <row r="4228" spans="1:10" ht="16.5" customHeight="1" x14ac:dyDescent="0.25">
      <c r="A4228" s="130" t="s">
        <v>11073</v>
      </c>
      <c r="B4228" s="131" t="str">
        <f t="shared" ref="B4228:B4291" si="66">_xlfn.CONCAT(A4228," - ",D4228)</f>
        <v>14238 - ROTC Shed # 1 (8'-2 x 10'-2)</v>
      </c>
      <c r="C4228" s="132" t="s">
        <v>6435</v>
      </c>
      <c r="D4228" s="132" t="s">
        <v>6553</v>
      </c>
      <c r="E4228" s="132" t="s">
        <v>6550</v>
      </c>
      <c r="F4228" s="132" t="s">
        <v>298</v>
      </c>
      <c r="G4228" s="133">
        <v>83</v>
      </c>
      <c r="H4228" s="132">
        <v>2009</v>
      </c>
      <c r="I4228" s="134">
        <v>40725</v>
      </c>
      <c r="J4228" s="135"/>
    </row>
    <row r="4229" spans="1:10" ht="16.5" customHeight="1" x14ac:dyDescent="0.25">
      <c r="A4229" s="130" t="s">
        <v>11074</v>
      </c>
      <c r="B4229" s="131" t="str">
        <f t="shared" si="66"/>
        <v>14239 - Advancement Data Shed (8'-2 x 10'2)</v>
      </c>
      <c r="C4229" s="132" t="s">
        <v>6435</v>
      </c>
      <c r="D4229" s="132" t="s">
        <v>6554</v>
      </c>
      <c r="E4229" s="132" t="s">
        <v>6550</v>
      </c>
      <c r="F4229" s="132" t="s">
        <v>298</v>
      </c>
      <c r="G4229" s="133">
        <v>80</v>
      </c>
      <c r="H4229" s="132">
        <v>2009</v>
      </c>
      <c r="I4229" s="134">
        <v>40725</v>
      </c>
      <c r="J4229" s="135"/>
    </row>
    <row r="4230" spans="1:10" ht="16.5" customHeight="1" x14ac:dyDescent="0.25">
      <c r="A4230" s="130" t="s">
        <v>11075</v>
      </c>
      <c r="B4230" s="131" t="str">
        <f t="shared" si="66"/>
        <v>14240 - HP Shed #1 (8'-3 x 12'-2)</v>
      </c>
      <c r="C4230" s="132" t="s">
        <v>6435</v>
      </c>
      <c r="D4230" s="132" t="s">
        <v>6555</v>
      </c>
      <c r="E4230" s="132" t="s">
        <v>6550</v>
      </c>
      <c r="F4230" s="132" t="s">
        <v>298</v>
      </c>
      <c r="G4230" s="133">
        <v>100</v>
      </c>
      <c r="H4230" s="132">
        <v>2009</v>
      </c>
      <c r="I4230" s="134">
        <v>40725</v>
      </c>
      <c r="J4230" s="135"/>
    </row>
    <row r="4231" spans="1:10" ht="16.5" customHeight="1" x14ac:dyDescent="0.25">
      <c r="A4231" s="130" t="s">
        <v>11076</v>
      </c>
      <c r="B4231" s="131" t="str">
        <f t="shared" si="66"/>
        <v>14241 - EE Bookstore Conex # 1 (8' x 8' x 30'-0)</v>
      </c>
      <c r="C4231" s="132" t="s">
        <v>6435</v>
      </c>
      <c r="D4231" s="132" t="s">
        <v>6556</v>
      </c>
      <c r="E4231" s="132" t="s">
        <v>6550</v>
      </c>
      <c r="F4231" s="132" t="s">
        <v>298</v>
      </c>
      <c r="G4231" s="133">
        <v>320</v>
      </c>
      <c r="H4231" s="132">
        <v>2009</v>
      </c>
      <c r="I4231" s="134">
        <v>40725</v>
      </c>
      <c r="J4231" s="135"/>
    </row>
    <row r="4232" spans="1:10" ht="16.5" customHeight="1" x14ac:dyDescent="0.25">
      <c r="A4232" s="130" t="s">
        <v>11077</v>
      </c>
      <c r="B4232" s="131" t="str">
        <f t="shared" si="66"/>
        <v>14242 - EE Bookstore Conex #2 (8' x 8' x 30'-0)</v>
      </c>
      <c r="C4232" s="132" t="s">
        <v>6435</v>
      </c>
      <c r="D4232" s="132" t="s">
        <v>6557</v>
      </c>
      <c r="E4232" s="132" t="s">
        <v>6550</v>
      </c>
      <c r="F4232" s="132" t="s">
        <v>298</v>
      </c>
      <c r="G4232" s="133">
        <v>320</v>
      </c>
      <c r="H4232" s="132">
        <v>2009</v>
      </c>
      <c r="I4232" s="134">
        <v>40725</v>
      </c>
      <c r="J4232" s="135"/>
    </row>
    <row r="4233" spans="1:10" ht="16.5" customHeight="1" x14ac:dyDescent="0.25">
      <c r="A4233" s="130" t="s">
        <v>11078</v>
      </c>
      <c r="B4233" s="131" t="str">
        <f t="shared" si="66"/>
        <v>14243 - WS Shed # 1 (8'-2 X 8'-2)</v>
      </c>
      <c r="C4233" s="132" t="s">
        <v>6435</v>
      </c>
      <c r="D4233" s="132" t="s">
        <v>6558</v>
      </c>
      <c r="E4233" s="132" t="s">
        <v>6550</v>
      </c>
      <c r="F4233" s="132" t="s">
        <v>298</v>
      </c>
      <c r="G4233" s="133">
        <v>67</v>
      </c>
      <c r="H4233" s="132">
        <v>2009</v>
      </c>
      <c r="I4233" s="134">
        <v>41032</v>
      </c>
      <c r="J4233" s="135"/>
    </row>
    <row r="4234" spans="1:10" ht="16.5" customHeight="1" x14ac:dyDescent="0.25">
      <c r="A4234" s="130" t="s">
        <v>11079</v>
      </c>
      <c r="B4234" s="131" t="str">
        <f t="shared" si="66"/>
        <v>14244 - WS Shed # 2 (10'-2 x 16'-2)</v>
      </c>
      <c r="C4234" s="132" t="s">
        <v>6435</v>
      </c>
      <c r="D4234" s="132" t="s">
        <v>6559</v>
      </c>
      <c r="E4234" s="132" t="s">
        <v>6550</v>
      </c>
      <c r="F4234" s="132" t="s">
        <v>298</v>
      </c>
      <c r="G4234" s="133">
        <v>330</v>
      </c>
      <c r="H4234" s="132">
        <v>2009</v>
      </c>
      <c r="I4234" s="134">
        <v>41032</v>
      </c>
      <c r="J4234" s="135"/>
    </row>
    <row r="4235" spans="1:10" ht="16.5" customHeight="1" x14ac:dyDescent="0.25">
      <c r="A4235" s="130" t="s">
        <v>11080</v>
      </c>
      <c r="B4235" s="131" t="str">
        <f t="shared" si="66"/>
        <v>14245 - McKay Ed Shed # 1 (10'-2 x 26'-2)</v>
      </c>
      <c r="C4235" s="132" t="s">
        <v>6435</v>
      </c>
      <c r="D4235" s="132" t="s">
        <v>6560</v>
      </c>
      <c r="E4235" s="132" t="s">
        <v>6550</v>
      </c>
      <c r="F4235" s="132" t="s">
        <v>298</v>
      </c>
      <c r="G4235" s="133">
        <v>266</v>
      </c>
      <c r="H4235" s="132">
        <v>2009</v>
      </c>
      <c r="I4235" s="134">
        <v>40725</v>
      </c>
      <c r="J4235" s="135"/>
    </row>
    <row r="4236" spans="1:10" ht="16.5" customHeight="1" x14ac:dyDescent="0.25">
      <c r="A4236" s="130" t="s">
        <v>11081</v>
      </c>
      <c r="B4236" s="131" t="str">
        <f t="shared" si="66"/>
        <v>14246 - McKay Ed Shed # 2 (12'-2 x 20'-2)</v>
      </c>
      <c r="C4236" s="132" t="s">
        <v>6435</v>
      </c>
      <c r="D4236" s="132" t="s">
        <v>6561</v>
      </c>
      <c r="E4236" s="132" t="s">
        <v>6550</v>
      </c>
      <c r="F4236" s="132" t="s">
        <v>298</v>
      </c>
      <c r="G4236" s="133">
        <v>220</v>
      </c>
      <c r="H4236" s="132">
        <v>2009</v>
      </c>
      <c r="I4236" s="134">
        <v>40725</v>
      </c>
      <c r="J4236" s="135"/>
    </row>
    <row r="4237" spans="1:10" ht="16.5" customHeight="1" x14ac:dyDescent="0.25">
      <c r="A4237" s="130" t="s">
        <v>11082</v>
      </c>
      <c r="B4237" s="131" t="str">
        <f t="shared" si="66"/>
        <v>14248 - GT3 Shed # 1(Pottery) (4'--8 x 7'-8)</v>
      </c>
      <c r="C4237" s="132" t="s">
        <v>6435</v>
      </c>
      <c r="D4237" s="132" t="s">
        <v>6562</v>
      </c>
      <c r="E4237" s="132" t="s">
        <v>6550</v>
      </c>
      <c r="F4237" s="132" t="s">
        <v>298</v>
      </c>
      <c r="G4237" s="133">
        <v>36</v>
      </c>
      <c r="H4237" s="132">
        <v>2009</v>
      </c>
      <c r="I4237" s="134">
        <v>41032</v>
      </c>
      <c r="J4237" s="135"/>
    </row>
    <row r="4238" spans="1:10" ht="16.5" customHeight="1" x14ac:dyDescent="0.25">
      <c r="A4238" s="130" t="s">
        <v>11083</v>
      </c>
      <c r="B4238" s="131" t="str">
        <f t="shared" si="66"/>
        <v>14249 - GT3 Shed # 2 Pottery (4'-8 x 7'-8)</v>
      </c>
      <c r="C4238" s="132" t="s">
        <v>6435</v>
      </c>
      <c r="D4238" s="132" t="s">
        <v>6563</v>
      </c>
      <c r="E4238" s="132" t="s">
        <v>6550</v>
      </c>
      <c r="F4238" s="132" t="s">
        <v>298</v>
      </c>
      <c r="G4238" s="133">
        <v>134</v>
      </c>
      <c r="H4238" s="132">
        <v>2009</v>
      </c>
      <c r="I4238" s="134">
        <v>41032</v>
      </c>
      <c r="J4238" s="135"/>
    </row>
    <row r="4239" spans="1:10" ht="16.5" customHeight="1" x14ac:dyDescent="0.25">
      <c r="A4239" s="130" t="s">
        <v>11084</v>
      </c>
      <c r="B4239" s="131" t="str">
        <f t="shared" si="66"/>
        <v>14251 - GT3 Shed # 3 (Police Center) (10'-2 x 10'-2)</v>
      </c>
      <c r="C4239" s="132" t="s">
        <v>6435</v>
      </c>
      <c r="D4239" s="132" t="s">
        <v>6564</v>
      </c>
      <c r="E4239" s="132" t="s">
        <v>6550</v>
      </c>
      <c r="F4239" s="132" t="s">
        <v>298</v>
      </c>
      <c r="G4239" s="133">
        <v>120</v>
      </c>
      <c r="H4239" s="132">
        <v>2009</v>
      </c>
      <c r="I4239" s="134">
        <v>40725</v>
      </c>
      <c r="J4239" s="135"/>
    </row>
    <row r="4240" spans="1:10" ht="16.5" customHeight="1" x14ac:dyDescent="0.25">
      <c r="A4240" s="130" t="s">
        <v>11085</v>
      </c>
      <c r="B4240" s="131" t="str">
        <f t="shared" si="66"/>
        <v>14252 - SA3 Shed # 1 (Grounds Center) (6'-2 x 8'-2)</v>
      </c>
      <c r="C4240" s="132" t="s">
        <v>6435</v>
      </c>
      <c r="D4240" s="132" t="s">
        <v>6565</v>
      </c>
      <c r="E4240" s="132" t="s">
        <v>6550</v>
      </c>
      <c r="F4240" s="132" t="s">
        <v>298</v>
      </c>
      <c r="G4240" s="133">
        <v>50</v>
      </c>
      <c r="H4240" s="132">
        <v>2009</v>
      </c>
      <c r="I4240" s="134">
        <v>41032</v>
      </c>
      <c r="J4240" s="135"/>
    </row>
    <row r="4241" spans="1:10" ht="16.5" customHeight="1" x14ac:dyDescent="0.25">
      <c r="A4241" s="130" t="s">
        <v>11086</v>
      </c>
      <c r="B4241" s="131" t="str">
        <f t="shared" si="66"/>
        <v>14253 - BB Shed # 1 (Baseball) (12'-2 x 18'-2)</v>
      </c>
      <c r="C4241" s="132" t="s">
        <v>6435</v>
      </c>
      <c r="D4241" s="132" t="s">
        <v>6566</v>
      </c>
      <c r="E4241" s="132" t="s">
        <v>6550</v>
      </c>
      <c r="F4241" s="132" t="s">
        <v>298</v>
      </c>
      <c r="G4241" s="133">
        <v>360</v>
      </c>
      <c r="H4241" s="132">
        <v>2009</v>
      </c>
      <c r="I4241" s="134">
        <v>40725</v>
      </c>
      <c r="J4241" s="135"/>
    </row>
    <row r="4242" spans="1:10" ht="16.5" customHeight="1" x14ac:dyDescent="0.25">
      <c r="A4242" s="130" t="s">
        <v>11087</v>
      </c>
      <c r="B4242" s="131" t="str">
        <f t="shared" si="66"/>
        <v>15086 - Science/Health Science Bldg</v>
      </c>
      <c r="C4242" s="132" t="s">
        <v>6435</v>
      </c>
      <c r="D4242" s="132" t="s">
        <v>6567</v>
      </c>
      <c r="E4242" s="132" t="s">
        <v>6346</v>
      </c>
      <c r="F4242" s="132" t="s">
        <v>298</v>
      </c>
      <c r="G4242" s="133">
        <v>179409</v>
      </c>
      <c r="H4242" s="132">
        <v>2010</v>
      </c>
      <c r="I4242" s="134">
        <v>40725</v>
      </c>
      <c r="J4242" s="135"/>
    </row>
    <row r="4243" spans="1:10" ht="16.5" customHeight="1" x14ac:dyDescent="0.25">
      <c r="A4243" s="130" t="s">
        <v>11088</v>
      </c>
      <c r="B4243" s="131" t="str">
        <f t="shared" si="66"/>
        <v>15090 - Science/Health Bldg-HF</v>
      </c>
      <c r="C4243" s="132" t="s">
        <v>6435</v>
      </c>
      <c r="D4243" s="132" t="s">
        <v>6568</v>
      </c>
      <c r="E4243" s="132" t="s">
        <v>6346</v>
      </c>
      <c r="F4243" s="132" t="s">
        <v>298</v>
      </c>
      <c r="G4243" s="133">
        <v>59353</v>
      </c>
      <c r="H4243" s="132">
        <v>2010</v>
      </c>
      <c r="I4243" s="134">
        <v>40725</v>
      </c>
      <c r="J4243" s="135"/>
    </row>
    <row r="4244" spans="1:10" ht="16.5" customHeight="1" x14ac:dyDescent="0.25">
      <c r="A4244" s="130" t="s">
        <v>11089</v>
      </c>
      <c r="B4244" s="131" t="str">
        <f t="shared" si="66"/>
        <v>15840 - Clarke Building</v>
      </c>
      <c r="C4244" s="132" t="s">
        <v>6435</v>
      </c>
      <c r="D4244" s="132" t="s">
        <v>6569</v>
      </c>
      <c r="E4244" s="132" t="s">
        <v>6505</v>
      </c>
      <c r="F4244" s="132" t="s">
        <v>298</v>
      </c>
      <c r="G4244" s="133">
        <v>256749</v>
      </c>
      <c r="H4244" s="132">
        <v>2013</v>
      </c>
      <c r="I4244" s="134">
        <v>41091</v>
      </c>
      <c r="J4244" s="135"/>
    </row>
    <row r="4245" spans="1:10" ht="16.5" customHeight="1" x14ac:dyDescent="0.25">
      <c r="A4245" s="130" t="s">
        <v>11090</v>
      </c>
      <c r="B4245" s="131" t="str">
        <f t="shared" si="66"/>
        <v>16161 - Business Resource Building (Saturn)</v>
      </c>
      <c r="C4245" s="132" t="s">
        <v>6435</v>
      </c>
      <c r="D4245" s="132" t="s">
        <v>6570</v>
      </c>
      <c r="E4245" s="132" t="s">
        <v>6571</v>
      </c>
      <c r="F4245" s="132" t="s">
        <v>298</v>
      </c>
      <c r="G4245" s="133">
        <v>24598</v>
      </c>
      <c r="H4245" s="132">
        <v>2000</v>
      </c>
      <c r="I4245" s="134">
        <v>40725</v>
      </c>
      <c r="J4245" s="135"/>
    </row>
    <row r="4246" spans="1:10" ht="16.5" customHeight="1" x14ac:dyDescent="0.25">
      <c r="A4246" s="130" t="s">
        <v>11091</v>
      </c>
      <c r="B4246" s="131" t="str">
        <f t="shared" si="66"/>
        <v>16252 - Student Life Center</v>
      </c>
      <c r="C4246" s="132" t="s">
        <v>6435</v>
      </c>
      <c r="D4246" s="132" t="s">
        <v>6572</v>
      </c>
      <c r="E4246" s="132" t="s">
        <v>6487</v>
      </c>
      <c r="F4246" s="132" t="s">
        <v>298</v>
      </c>
      <c r="G4246" s="133">
        <v>194240</v>
      </c>
      <c r="H4246" s="132">
        <v>2014</v>
      </c>
      <c r="I4246" s="134">
        <v>41456</v>
      </c>
      <c r="J4246" s="135"/>
    </row>
    <row r="4247" spans="1:10" ht="16.5" customHeight="1" x14ac:dyDescent="0.25">
      <c r="A4247" s="130" t="s">
        <v>11092</v>
      </c>
      <c r="B4247" s="131" t="str">
        <f t="shared" si="66"/>
        <v>17746 - Performing Arts Building UVU</v>
      </c>
      <c r="C4247" s="132" t="s">
        <v>6435</v>
      </c>
      <c r="D4247" s="132" t="s">
        <v>6573</v>
      </c>
      <c r="E4247" s="132" t="s">
        <v>6574</v>
      </c>
      <c r="F4247" s="132" t="s">
        <v>298</v>
      </c>
      <c r="G4247" s="133">
        <v>128124</v>
      </c>
      <c r="H4247" s="132">
        <v>2019</v>
      </c>
      <c r="I4247" s="134">
        <v>42223</v>
      </c>
      <c r="J4247" s="135"/>
    </row>
    <row r="4248" spans="1:10" ht="16.5" customHeight="1" x14ac:dyDescent="0.25">
      <c r="A4248" s="130" t="s">
        <v>11093</v>
      </c>
      <c r="B4248" s="131" t="str">
        <f t="shared" si="66"/>
        <v>17781 - Cole Nellesen Autism Building</v>
      </c>
      <c r="C4248" s="132" t="s">
        <v>6435</v>
      </c>
      <c r="D4248" s="132" t="s">
        <v>6575</v>
      </c>
      <c r="E4248" s="132" t="s">
        <v>6437</v>
      </c>
      <c r="F4248" s="132" t="s">
        <v>298</v>
      </c>
      <c r="G4248" s="133">
        <v>15475</v>
      </c>
      <c r="H4248" s="132">
        <v>2017</v>
      </c>
      <c r="I4248" s="134">
        <v>42346</v>
      </c>
      <c r="J4248" s="135"/>
    </row>
    <row r="4249" spans="1:10" ht="16.5" customHeight="1" x14ac:dyDescent="0.25">
      <c r="A4249" s="130" t="s">
        <v>11094</v>
      </c>
      <c r="B4249" s="131" t="str">
        <f t="shared" si="66"/>
        <v>18318 - Keller Building &amp; Fugal Gateway</v>
      </c>
      <c r="C4249" s="132" t="s">
        <v>6435</v>
      </c>
      <c r="D4249" s="132" t="s">
        <v>6576</v>
      </c>
      <c r="E4249" s="132" t="s">
        <v>6505</v>
      </c>
      <c r="F4249" s="132" t="s">
        <v>298</v>
      </c>
      <c r="G4249" s="133">
        <v>207000</v>
      </c>
      <c r="H4249" s="132">
        <v>2022</v>
      </c>
      <c r="I4249" s="134">
        <v>43837</v>
      </c>
      <c r="J4249" s="135"/>
    </row>
    <row r="4250" spans="1:10" ht="16.5" customHeight="1" x14ac:dyDescent="0.25">
      <c r="A4250" s="130" t="s">
        <v>11095</v>
      </c>
      <c r="B4250" s="131" t="str">
        <f t="shared" si="66"/>
        <v>18346 - H10</v>
      </c>
      <c r="C4250" s="132" t="s">
        <v>6435</v>
      </c>
      <c r="D4250" s="132" t="s">
        <v>6577</v>
      </c>
      <c r="E4250" s="132" t="s">
        <v>6578</v>
      </c>
      <c r="F4250" s="132" t="s">
        <v>298</v>
      </c>
      <c r="G4250" s="133">
        <v>7231</v>
      </c>
      <c r="H4250" s="132">
        <v>1992</v>
      </c>
      <c r="I4250" s="134">
        <v>43173</v>
      </c>
      <c r="J4250" s="135"/>
    </row>
    <row r="4251" spans="1:10" ht="16.5" customHeight="1" x14ac:dyDescent="0.25">
      <c r="A4251" s="130" t="s">
        <v>11096</v>
      </c>
      <c r="B4251" s="131" t="str">
        <f t="shared" si="66"/>
        <v>18347 - H11</v>
      </c>
      <c r="C4251" s="132" t="s">
        <v>6435</v>
      </c>
      <c r="D4251" s="132" t="s">
        <v>6579</v>
      </c>
      <c r="E4251" s="132" t="s">
        <v>6580</v>
      </c>
      <c r="F4251" s="132" t="s">
        <v>298</v>
      </c>
      <c r="G4251" s="133">
        <v>5269</v>
      </c>
      <c r="H4251" s="132">
        <v>1992</v>
      </c>
      <c r="I4251" s="134">
        <v>43173</v>
      </c>
      <c r="J4251" s="135"/>
    </row>
    <row r="4252" spans="1:10" ht="16.5" customHeight="1" x14ac:dyDescent="0.25">
      <c r="A4252" s="130" t="s">
        <v>11097</v>
      </c>
      <c r="B4252" s="131" t="str">
        <f t="shared" si="66"/>
        <v>18348 - H13</v>
      </c>
      <c r="C4252" s="132" t="s">
        <v>6435</v>
      </c>
      <c r="D4252" s="132" t="s">
        <v>6581</v>
      </c>
      <c r="E4252" s="132" t="s">
        <v>6582</v>
      </c>
      <c r="F4252" s="132" t="s">
        <v>298</v>
      </c>
      <c r="G4252" s="133">
        <v>6683</v>
      </c>
      <c r="H4252" s="132">
        <v>1992</v>
      </c>
      <c r="I4252" s="134">
        <v>43173</v>
      </c>
      <c r="J4252" s="135"/>
    </row>
    <row r="4253" spans="1:10" ht="16.5" customHeight="1" x14ac:dyDescent="0.25">
      <c r="A4253" s="130" t="s">
        <v>11098</v>
      </c>
      <c r="B4253" s="131" t="str">
        <f t="shared" si="66"/>
        <v>18349 - H15</v>
      </c>
      <c r="C4253" s="132" t="s">
        <v>6435</v>
      </c>
      <c r="D4253" s="132" t="s">
        <v>6583</v>
      </c>
      <c r="E4253" s="132" t="s">
        <v>6584</v>
      </c>
      <c r="F4253" s="132" t="s">
        <v>298</v>
      </c>
      <c r="G4253" s="133">
        <v>2112</v>
      </c>
      <c r="H4253" s="132">
        <v>1967</v>
      </c>
      <c r="I4253" s="134">
        <v>43173</v>
      </c>
      <c r="J4253" s="135"/>
    </row>
    <row r="4254" spans="1:10" ht="16.5" customHeight="1" x14ac:dyDescent="0.25">
      <c r="A4254" s="130" t="s">
        <v>11099</v>
      </c>
      <c r="B4254" s="131" t="str">
        <f t="shared" si="66"/>
        <v>18445 - UCAS Trailer 2</v>
      </c>
      <c r="C4254" s="132" t="s">
        <v>6435</v>
      </c>
      <c r="D4254" s="132" t="s">
        <v>6585</v>
      </c>
      <c r="E4254" s="132" t="s">
        <v>6586</v>
      </c>
      <c r="F4254" s="132" t="s">
        <v>298</v>
      </c>
      <c r="G4254" s="133">
        <v>1420</v>
      </c>
      <c r="H4254" s="132">
        <v>2010</v>
      </c>
      <c r="I4254" s="134">
        <v>43258</v>
      </c>
      <c r="J4254" s="135"/>
    </row>
    <row r="4255" spans="1:10" ht="16.5" customHeight="1" x14ac:dyDescent="0.25">
      <c r="A4255" s="130" t="s">
        <v>11100</v>
      </c>
      <c r="B4255" s="131" t="str">
        <f t="shared" si="66"/>
        <v>18470 - Restrooms (and Artificial Turf Fields at Vineyard) / Geneva Fields</v>
      </c>
      <c r="C4255" s="132" t="s">
        <v>6435</v>
      </c>
      <c r="D4255" s="132" t="s">
        <v>6587</v>
      </c>
      <c r="E4255" s="132" t="s">
        <v>6588</v>
      </c>
      <c r="F4255" s="132" t="s">
        <v>6589</v>
      </c>
      <c r="G4255" s="133">
        <v>2148</v>
      </c>
      <c r="H4255" s="132">
        <v>2013</v>
      </c>
      <c r="I4255" s="134">
        <v>43264</v>
      </c>
      <c r="J4255" s="135"/>
    </row>
    <row r="4256" spans="1:10" ht="16.5" customHeight="1" x14ac:dyDescent="0.25">
      <c r="A4256" s="130" t="s">
        <v>11101</v>
      </c>
      <c r="B4256" s="131" t="str">
        <f t="shared" si="66"/>
        <v>18471 - Auxiliary Services</v>
      </c>
      <c r="C4256" s="132" t="s">
        <v>6435</v>
      </c>
      <c r="D4256" s="132" t="s">
        <v>6590</v>
      </c>
      <c r="E4256" s="132" t="s">
        <v>6591</v>
      </c>
      <c r="F4256" s="132" t="s">
        <v>298</v>
      </c>
      <c r="G4256" s="133">
        <v>40813</v>
      </c>
      <c r="H4256" s="132">
        <v>1985</v>
      </c>
      <c r="I4256" s="134">
        <v>43263</v>
      </c>
      <c r="J4256" s="135"/>
    </row>
    <row r="4257" spans="1:10" ht="16.5" customHeight="1" x14ac:dyDescent="0.25">
      <c r="A4257" s="130" t="s">
        <v>11102</v>
      </c>
      <c r="B4257" s="131" t="str">
        <f t="shared" si="66"/>
        <v>18472 - Performing Arts Leased Warehouse</v>
      </c>
      <c r="C4257" s="132" t="s">
        <v>6435</v>
      </c>
      <c r="D4257" s="132" t="s">
        <v>6592</v>
      </c>
      <c r="E4257" s="132" t="s">
        <v>6593</v>
      </c>
      <c r="F4257" s="132" t="s">
        <v>298</v>
      </c>
      <c r="G4257" s="133">
        <v>4000</v>
      </c>
      <c r="H4257" s="132">
        <v>1990</v>
      </c>
      <c r="I4257" s="134">
        <v>43263</v>
      </c>
      <c r="J4257" s="135"/>
    </row>
    <row r="4258" spans="1:10" ht="16.5" customHeight="1" x14ac:dyDescent="0.25">
      <c r="A4258" s="130" t="s">
        <v>11103</v>
      </c>
      <c r="B4258" s="131" t="str">
        <f t="shared" si="66"/>
        <v>18482 - Wolverine Training Dome</v>
      </c>
      <c r="C4258" s="132" t="s">
        <v>6435</v>
      </c>
      <c r="D4258" s="132" t="s">
        <v>6594</v>
      </c>
      <c r="E4258" s="132" t="s">
        <v>6588</v>
      </c>
      <c r="F4258" s="132" t="s">
        <v>6589</v>
      </c>
      <c r="G4258" s="133">
        <v>100163</v>
      </c>
      <c r="H4258" s="132">
        <v>2018</v>
      </c>
      <c r="I4258" s="134">
        <v>43263</v>
      </c>
      <c r="J4258" s="135"/>
    </row>
    <row r="4259" spans="1:10" ht="16.5" customHeight="1" x14ac:dyDescent="0.25">
      <c r="A4259" s="130" t="s">
        <v>11104</v>
      </c>
      <c r="B4259" s="131" t="str">
        <f t="shared" si="66"/>
        <v>18483 - Lehi 1</v>
      </c>
      <c r="C4259" s="132" t="s">
        <v>6435</v>
      </c>
      <c r="D4259" s="132" t="s">
        <v>6595</v>
      </c>
      <c r="E4259" s="132" t="s">
        <v>6596</v>
      </c>
      <c r="F4259" s="132" t="s">
        <v>1022</v>
      </c>
      <c r="G4259" s="133">
        <v>102511</v>
      </c>
      <c r="H4259" s="132">
        <v>2004</v>
      </c>
      <c r="I4259" s="134">
        <v>43264</v>
      </c>
      <c r="J4259" s="135"/>
    </row>
    <row r="4260" spans="1:10" ht="16.5" customHeight="1" x14ac:dyDescent="0.25">
      <c r="A4260" s="130" t="s">
        <v>11105</v>
      </c>
      <c r="B4260" s="131" t="str">
        <f t="shared" si="66"/>
        <v>18520 - Lakemount Manor</v>
      </c>
      <c r="C4260" s="132" t="s">
        <v>6435</v>
      </c>
      <c r="D4260" s="132" t="s">
        <v>6597</v>
      </c>
      <c r="E4260" s="132" t="s">
        <v>6598</v>
      </c>
      <c r="F4260" s="132" t="s">
        <v>298</v>
      </c>
      <c r="G4260" s="133">
        <v>36062</v>
      </c>
      <c r="H4260" s="132">
        <v>1993</v>
      </c>
      <c r="I4260" s="134">
        <v>43451</v>
      </c>
      <c r="J4260" s="135"/>
    </row>
    <row r="4261" spans="1:10" ht="16.5" customHeight="1" x14ac:dyDescent="0.25">
      <c r="A4261" s="130" t="s">
        <v>11106</v>
      </c>
      <c r="B4261" s="131" t="str">
        <f t="shared" si="66"/>
        <v>18663 - H26</v>
      </c>
      <c r="C4261" s="132" t="s">
        <v>6435</v>
      </c>
      <c r="D4261" s="132" t="s">
        <v>6599</v>
      </c>
      <c r="E4261" s="132" t="s">
        <v>6600</v>
      </c>
      <c r="F4261" s="132" t="s">
        <v>298</v>
      </c>
      <c r="G4261" s="133">
        <v>8566</v>
      </c>
      <c r="H4261" s="132">
        <v>1980</v>
      </c>
      <c r="I4261" s="134">
        <v>43637</v>
      </c>
      <c r="J4261" s="135"/>
    </row>
    <row r="4262" spans="1:10" ht="16.5" customHeight="1" x14ac:dyDescent="0.25">
      <c r="A4262" s="130" t="s">
        <v>11107</v>
      </c>
      <c r="B4262" s="131" t="str">
        <f t="shared" si="66"/>
        <v>18664 - H18</v>
      </c>
      <c r="C4262" s="132" t="s">
        <v>6435</v>
      </c>
      <c r="D4262" s="132" t="s">
        <v>6601</v>
      </c>
      <c r="E4262" s="132" t="s">
        <v>6602</v>
      </c>
      <c r="F4262" s="132" t="s">
        <v>298</v>
      </c>
      <c r="G4262" s="133">
        <v>4208</v>
      </c>
      <c r="H4262" s="132">
        <v>1966</v>
      </c>
      <c r="I4262" s="134">
        <v>43637</v>
      </c>
      <c r="J4262" s="135"/>
    </row>
    <row r="4263" spans="1:10" ht="16.5" customHeight="1" x14ac:dyDescent="0.25">
      <c r="A4263" s="130" t="s">
        <v>11108</v>
      </c>
      <c r="B4263" s="131" t="str">
        <f t="shared" si="66"/>
        <v>21142 - Track Weight Room Building</v>
      </c>
      <c r="C4263" s="132" t="s">
        <v>6435</v>
      </c>
      <c r="D4263" s="132" t="s">
        <v>6603</v>
      </c>
      <c r="E4263" s="132" t="s">
        <v>6604</v>
      </c>
      <c r="F4263" s="132" t="s">
        <v>298</v>
      </c>
      <c r="G4263" s="133">
        <v>2010</v>
      </c>
      <c r="H4263" s="132">
        <v>2010</v>
      </c>
      <c r="I4263" s="134">
        <v>44308</v>
      </c>
      <c r="J4263" s="135"/>
    </row>
    <row r="4264" spans="1:10" ht="16.5" customHeight="1" x14ac:dyDescent="0.25">
      <c r="A4264" s="130" t="s">
        <v>11109</v>
      </c>
      <c r="B4264" s="131" t="str">
        <f t="shared" si="66"/>
        <v>21143 - Modular Office Building @H1</v>
      </c>
      <c r="C4264" s="132" t="s">
        <v>6435</v>
      </c>
      <c r="D4264" s="132" t="s">
        <v>6605</v>
      </c>
      <c r="E4264" s="132" t="s">
        <v>6606</v>
      </c>
      <c r="F4264" s="132" t="s">
        <v>298</v>
      </c>
      <c r="G4264" s="133">
        <v>1440</v>
      </c>
      <c r="H4264" s="132">
        <v>2010</v>
      </c>
      <c r="I4264" s="134">
        <v>44308</v>
      </c>
      <c r="J4264" s="135"/>
    </row>
    <row r="4265" spans="1:10" ht="16.5" customHeight="1" x14ac:dyDescent="0.25">
      <c r="A4265" s="130" t="s">
        <v>11110</v>
      </c>
      <c r="B4265" s="131" t="str">
        <f t="shared" si="66"/>
        <v>21144 - Softball Dugouts</v>
      </c>
      <c r="C4265" s="132" t="s">
        <v>6435</v>
      </c>
      <c r="D4265" s="132" t="s">
        <v>6607</v>
      </c>
      <c r="E4265" s="132" t="s">
        <v>6604</v>
      </c>
      <c r="F4265" s="132" t="s">
        <v>298</v>
      </c>
      <c r="G4265" s="133">
        <v>1128</v>
      </c>
      <c r="H4265" s="132">
        <v>1996</v>
      </c>
      <c r="I4265" s="134">
        <v>44309</v>
      </c>
      <c r="J4265" s="135"/>
    </row>
    <row r="4266" spans="1:10" ht="16.5" customHeight="1" x14ac:dyDescent="0.25">
      <c r="A4266" s="130" t="s">
        <v>11111</v>
      </c>
      <c r="B4266" s="131" t="str">
        <f t="shared" si="66"/>
        <v>21145 - Bunnell House Reproduction</v>
      </c>
      <c r="C4266" s="132" t="s">
        <v>6435</v>
      </c>
      <c r="D4266" s="132" t="s">
        <v>6608</v>
      </c>
      <c r="E4266" s="132" t="s">
        <v>6604</v>
      </c>
      <c r="F4266" s="132" t="s">
        <v>298</v>
      </c>
      <c r="G4266" s="133">
        <v>288</v>
      </c>
      <c r="H4266" s="132">
        <v>1940</v>
      </c>
      <c r="I4266" s="134">
        <v>44309</v>
      </c>
      <c r="J4266" s="135"/>
    </row>
    <row r="4267" spans="1:10" ht="16.5" customHeight="1" x14ac:dyDescent="0.25">
      <c r="A4267" s="130" t="s">
        <v>11112</v>
      </c>
      <c r="B4267" s="131" t="str">
        <f t="shared" si="66"/>
        <v>21146 - Tennis Courts</v>
      </c>
      <c r="C4267" s="132" t="s">
        <v>6435</v>
      </c>
      <c r="D4267" s="132" t="s">
        <v>6609</v>
      </c>
      <c r="E4267" s="132" t="s">
        <v>6604</v>
      </c>
      <c r="F4267" s="132" t="s">
        <v>298</v>
      </c>
      <c r="G4267" s="133">
        <v>1</v>
      </c>
      <c r="H4267" s="132">
        <v>2010</v>
      </c>
      <c r="I4267" s="134">
        <v>44309</v>
      </c>
      <c r="J4267" s="135"/>
    </row>
    <row r="4268" spans="1:10" ht="16.5" customHeight="1" x14ac:dyDescent="0.25">
      <c r="A4268" s="130" t="s">
        <v>11113</v>
      </c>
      <c r="B4268" s="131" t="str">
        <f t="shared" si="66"/>
        <v>21147 - Vehicle Washing Station</v>
      </c>
      <c r="C4268" s="132" t="s">
        <v>6435</v>
      </c>
      <c r="D4268" s="132" t="s">
        <v>6610</v>
      </c>
      <c r="E4268" s="132" t="s">
        <v>6450</v>
      </c>
      <c r="F4268" s="132" t="s">
        <v>298</v>
      </c>
      <c r="G4268" s="133">
        <v>960</v>
      </c>
      <c r="H4268" s="132">
        <v>2010</v>
      </c>
      <c r="I4268" s="134">
        <v>44309</v>
      </c>
      <c r="J4268" s="135"/>
    </row>
    <row r="4269" spans="1:10" ht="16.5" customHeight="1" x14ac:dyDescent="0.25">
      <c r="A4269" s="130" t="s">
        <v>11114</v>
      </c>
      <c r="B4269" s="131" t="str">
        <f t="shared" si="66"/>
        <v>21148 - Well Station (North Track)</v>
      </c>
      <c r="C4269" s="132" t="s">
        <v>6435</v>
      </c>
      <c r="D4269" s="132" t="s">
        <v>6611</v>
      </c>
      <c r="E4269" s="132" t="s">
        <v>6604</v>
      </c>
      <c r="F4269" s="132" t="s">
        <v>298</v>
      </c>
      <c r="G4269" s="133">
        <v>576</v>
      </c>
      <c r="H4269" s="132">
        <v>2018</v>
      </c>
      <c r="I4269" s="134">
        <v>44309</v>
      </c>
      <c r="J4269" s="135"/>
    </row>
    <row r="4270" spans="1:10" ht="16.5" customHeight="1" x14ac:dyDescent="0.25">
      <c r="A4270" s="130" t="s">
        <v>11115</v>
      </c>
      <c r="B4270" s="131" t="str">
        <f t="shared" si="66"/>
        <v>21149 - North Well Station 2</v>
      </c>
      <c r="C4270" s="132" t="s">
        <v>6435</v>
      </c>
      <c r="D4270" s="132" t="s">
        <v>6612</v>
      </c>
      <c r="E4270" s="132" t="s">
        <v>6604</v>
      </c>
      <c r="F4270" s="132" t="s">
        <v>298</v>
      </c>
      <c r="G4270" s="133">
        <v>900</v>
      </c>
      <c r="H4270" s="132">
        <v>1976</v>
      </c>
      <c r="I4270" s="134">
        <v>44309</v>
      </c>
      <c r="J4270" s="135"/>
    </row>
    <row r="4271" spans="1:10" ht="16.5" customHeight="1" x14ac:dyDescent="0.25">
      <c r="A4271" s="130" t="s">
        <v>11116</v>
      </c>
      <c r="B4271" s="131" t="str">
        <f t="shared" si="66"/>
        <v>21151 - Automotive Storage Building 2</v>
      </c>
      <c r="C4271" s="132" t="s">
        <v>6435</v>
      </c>
      <c r="D4271" s="132" t="s">
        <v>6613</v>
      </c>
      <c r="E4271" s="132" t="s">
        <v>6604</v>
      </c>
      <c r="F4271" s="132" t="s">
        <v>298</v>
      </c>
      <c r="G4271" s="133">
        <v>1440</v>
      </c>
      <c r="H4271" s="132">
        <v>2015</v>
      </c>
      <c r="I4271" s="134">
        <v>44309</v>
      </c>
      <c r="J4271" s="135"/>
    </row>
    <row r="4272" spans="1:10" ht="16.5" customHeight="1" x14ac:dyDescent="0.25">
      <c r="A4272" s="130" t="s">
        <v>11117</v>
      </c>
      <c r="B4272" s="131" t="str">
        <f t="shared" si="66"/>
        <v>21152 - Well Station (South Track)</v>
      </c>
      <c r="C4272" s="132" t="s">
        <v>6435</v>
      </c>
      <c r="D4272" s="132" t="s">
        <v>6614</v>
      </c>
      <c r="E4272" s="132" t="s">
        <v>6604</v>
      </c>
      <c r="F4272" s="132" t="s">
        <v>298</v>
      </c>
      <c r="G4272" s="133">
        <v>576</v>
      </c>
      <c r="H4272" s="132">
        <v>2018</v>
      </c>
      <c r="I4272" s="134">
        <v>44309</v>
      </c>
      <c r="J4272" s="135"/>
    </row>
    <row r="4273" spans="1:10" ht="16.5" customHeight="1" x14ac:dyDescent="0.25">
      <c r="A4273" s="130" t="s">
        <v>11118</v>
      </c>
      <c r="B4273" s="131" t="str">
        <f t="shared" si="66"/>
        <v>21153 - H10 Shed</v>
      </c>
      <c r="C4273" s="132" t="s">
        <v>6435</v>
      </c>
      <c r="D4273" s="132" t="s">
        <v>6615</v>
      </c>
      <c r="E4273" s="132" t="s">
        <v>6616</v>
      </c>
      <c r="F4273" s="132" t="s">
        <v>298</v>
      </c>
      <c r="G4273" s="133">
        <v>128</v>
      </c>
      <c r="H4273" s="132">
        <v>1992</v>
      </c>
      <c r="I4273" s="134">
        <v>44309</v>
      </c>
      <c r="J4273" s="135"/>
    </row>
    <row r="4274" spans="1:10" ht="16.5" customHeight="1" x14ac:dyDescent="0.25">
      <c r="A4274" s="130" t="s">
        <v>11119</v>
      </c>
      <c r="B4274" s="131" t="str">
        <f t="shared" si="66"/>
        <v>21155 - Police Carport</v>
      </c>
      <c r="C4274" s="132" t="s">
        <v>6435</v>
      </c>
      <c r="D4274" s="132" t="s">
        <v>6617</v>
      </c>
      <c r="E4274" s="132" t="s">
        <v>6604</v>
      </c>
      <c r="F4274" s="132" t="s">
        <v>298</v>
      </c>
      <c r="G4274" s="133">
        <v>1600</v>
      </c>
      <c r="H4274" s="132">
        <v>2000</v>
      </c>
      <c r="I4274" s="134">
        <v>44309</v>
      </c>
      <c r="J4274" s="135"/>
    </row>
    <row r="4275" spans="1:10" ht="16.5" customHeight="1" x14ac:dyDescent="0.25">
      <c r="A4275" s="130" t="s">
        <v>11120</v>
      </c>
      <c r="B4275" s="131" t="str">
        <f t="shared" si="66"/>
        <v>21156 - Traffic Control Booth</v>
      </c>
      <c r="C4275" s="132" t="s">
        <v>6435</v>
      </c>
      <c r="D4275" s="132" t="s">
        <v>6618</v>
      </c>
      <c r="E4275" s="132" t="s">
        <v>6604</v>
      </c>
      <c r="F4275" s="132" t="s">
        <v>298</v>
      </c>
      <c r="G4275" s="133">
        <v>48</v>
      </c>
      <c r="H4275" s="132">
        <v>2010</v>
      </c>
      <c r="I4275" s="134">
        <v>44309</v>
      </c>
      <c r="J4275" s="135"/>
    </row>
    <row r="4276" spans="1:10" ht="16.5" customHeight="1" x14ac:dyDescent="0.25">
      <c r="A4276" s="130" t="s">
        <v>11121</v>
      </c>
      <c r="B4276" s="131" t="str">
        <f t="shared" si="66"/>
        <v>21157 - Development Center Shed</v>
      </c>
      <c r="C4276" s="132" t="s">
        <v>6435</v>
      </c>
      <c r="D4276" s="132" t="s">
        <v>6619</v>
      </c>
      <c r="E4276" s="132" t="s">
        <v>6517</v>
      </c>
      <c r="F4276" s="132" t="s">
        <v>298</v>
      </c>
      <c r="G4276" s="133">
        <v>384</v>
      </c>
      <c r="H4276" s="132">
        <v>2010</v>
      </c>
      <c r="I4276" s="134">
        <v>44309</v>
      </c>
      <c r="J4276" s="135"/>
    </row>
    <row r="4277" spans="1:10" ht="16.5" customHeight="1" x14ac:dyDescent="0.25">
      <c r="A4277" s="130" t="s">
        <v>11122</v>
      </c>
      <c r="B4277" s="131" t="str">
        <f t="shared" si="66"/>
        <v>21158 - H8 Shed</v>
      </c>
      <c r="C4277" s="132" t="s">
        <v>6435</v>
      </c>
      <c r="D4277" s="132" t="s">
        <v>6620</v>
      </c>
      <c r="E4277" s="132" t="s">
        <v>6509</v>
      </c>
      <c r="F4277" s="132" t="s">
        <v>298</v>
      </c>
      <c r="G4277" s="133">
        <v>192</v>
      </c>
      <c r="H4277" s="132">
        <v>2010</v>
      </c>
      <c r="I4277" s="134">
        <v>44309</v>
      </c>
      <c r="J4277" s="135"/>
    </row>
    <row r="4278" spans="1:10" ht="16.5" customHeight="1" x14ac:dyDescent="0.25">
      <c r="A4278" s="130" t="s">
        <v>11123</v>
      </c>
      <c r="B4278" s="131" t="str">
        <f t="shared" si="66"/>
        <v>21159 - SA Tuff Shed</v>
      </c>
      <c r="C4278" s="132" t="s">
        <v>6435</v>
      </c>
      <c r="D4278" s="132" t="s">
        <v>6621</v>
      </c>
      <c r="E4278" s="132" t="s">
        <v>6604</v>
      </c>
      <c r="F4278" s="132" t="s">
        <v>298</v>
      </c>
      <c r="G4278" s="133">
        <v>96</v>
      </c>
      <c r="H4278" s="132">
        <v>2015</v>
      </c>
      <c r="I4278" s="134">
        <v>44309</v>
      </c>
      <c r="J4278" s="135"/>
    </row>
    <row r="4279" spans="1:10" ht="16.5" customHeight="1" x14ac:dyDescent="0.25">
      <c r="A4279" s="130" t="s">
        <v>11124</v>
      </c>
      <c r="B4279" s="131" t="str">
        <f t="shared" si="66"/>
        <v>21161 - Cole Nellesen Autism Building Shed</v>
      </c>
      <c r="C4279" s="132" t="s">
        <v>6435</v>
      </c>
      <c r="D4279" s="132" t="s">
        <v>6622</v>
      </c>
      <c r="E4279" s="132" t="s">
        <v>6623</v>
      </c>
      <c r="F4279" s="132" t="s">
        <v>298</v>
      </c>
      <c r="G4279" s="133">
        <v>196</v>
      </c>
      <c r="H4279" s="132">
        <v>2009</v>
      </c>
      <c r="I4279" s="134">
        <v>44309</v>
      </c>
      <c r="J4279" s="135"/>
    </row>
    <row r="4280" spans="1:10" ht="16.5" customHeight="1" x14ac:dyDescent="0.25">
      <c r="A4280" s="130" t="s">
        <v>11125</v>
      </c>
      <c r="B4280" s="131" t="str">
        <f t="shared" si="66"/>
        <v>21162 - Intramural Sports Shed</v>
      </c>
      <c r="C4280" s="132" t="s">
        <v>6435</v>
      </c>
      <c r="D4280" s="132" t="s">
        <v>6624</v>
      </c>
      <c r="E4280" s="132" t="s">
        <v>6604</v>
      </c>
      <c r="F4280" s="132" t="s">
        <v>298</v>
      </c>
      <c r="G4280" s="133">
        <v>240</v>
      </c>
      <c r="H4280" s="132">
        <v>2009</v>
      </c>
      <c r="I4280" s="134">
        <v>44309</v>
      </c>
      <c r="J4280" s="135"/>
    </row>
    <row r="4281" spans="1:10" ht="16.5" customHeight="1" x14ac:dyDescent="0.25">
      <c r="A4281" s="130" t="s">
        <v>11126</v>
      </c>
      <c r="B4281" s="131" t="str">
        <f t="shared" si="66"/>
        <v>21163 - McKay Education Shed</v>
      </c>
      <c r="C4281" s="132" t="s">
        <v>6435</v>
      </c>
      <c r="D4281" s="132" t="s">
        <v>6625</v>
      </c>
      <c r="E4281" s="132" t="s">
        <v>6604</v>
      </c>
      <c r="F4281" s="132" t="s">
        <v>298</v>
      </c>
      <c r="G4281" s="133">
        <v>198</v>
      </c>
      <c r="H4281" s="132">
        <v>2009</v>
      </c>
      <c r="I4281" s="134">
        <v>44309</v>
      </c>
      <c r="J4281" s="135"/>
    </row>
    <row r="4282" spans="1:10" ht="16.5" customHeight="1" x14ac:dyDescent="0.25">
      <c r="A4282" s="130" t="s">
        <v>11127</v>
      </c>
      <c r="B4282" s="131" t="str">
        <f t="shared" si="66"/>
        <v>21164 - WS Shed 2</v>
      </c>
      <c r="C4282" s="132" t="s">
        <v>6435</v>
      </c>
      <c r="D4282" s="132" t="s">
        <v>6626</v>
      </c>
      <c r="E4282" s="132" t="s">
        <v>6604</v>
      </c>
      <c r="F4282" s="132" t="s">
        <v>298</v>
      </c>
      <c r="G4282" s="133">
        <v>192</v>
      </c>
      <c r="H4282" s="132">
        <v>2009</v>
      </c>
      <c r="I4282" s="134">
        <v>44309</v>
      </c>
      <c r="J4282" s="135"/>
    </row>
    <row r="4283" spans="1:10" ht="16.5" customHeight="1" x14ac:dyDescent="0.25">
      <c r="A4283" s="130" t="s">
        <v>11128</v>
      </c>
      <c r="B4283" s="131" t="str">
        <f t="shared" si="66"/>
        <v>21165 - WS Shed 4</v>
      </c>
      <c r="C4283" s="132" t="s">
        <v>6435</v>
      </c>
      <c r="D4283" s="132" t="s">
        <v>6627</v>
      </c>
      <c r="E4283" s="132" t="s">
        <v>6604</v>
      </c>
      <c r="F4283" s="132" t="s">
        <v>298</v>
      </c>
      <c r="G4283" s="133">
        <v>160</v>
      </c>
      <c r="H4283" s="132">
        <v>2009</v>
      </c>
      <c r="I4283" s="134">
        <v>44309</v>
      </c>
      <c r="J4283" s="135"/>
    </row>
    <row r="4284" spans="1:10" ht="16.5" customHeight="1" x14ac:dyDescent="0.25">
      <c r="A4284" s="130" t="s">
        <v>11129</v>
      </c>
      <c r="B4284" s="131" t="str">
        <f t="shared" si="66"/>
        <v>21166 - Facilities Complex Small Shed</v>
      </c>
      <c r="C4284" s="132" t="s">
        <v>6435</v>
      </c>
      <c r="D4284" s="132" t="s">
        <v>6628</v>
      </c>
      <c r="E4284" s="132" t="s">
        <v>6629</v>
      </c>
      <c r="F4284" s="132" t="s">
        <v>298</v>
      </c>
      <c r="G4284" s="133">
        <v>64</v>
      </c>
      <c r="H4284" s="132">
        <v>2005</v>
      </c>
      <c r="I4284" s="134">
        <v>44309</v>
      </c>
      <c r="J4284" s="135"/>
    </row>
    <row r="4285" spans="1:10" ht="16.5" customHeight="1" x14ac:dyDescent="0.25">
      <c r="A4285" s="130" t="s">
        <v>11130</v>
      </c>
      <c r="B4285" s="131" t="str">
        <f t="shared" si="66"/>
        <v>21167 - BB Shed 2</v>
      </c>
      <c r="C4285" s="132" t="s">
        <v>6435</v>
      </c>
      <c r="D4285" s="132" t="s">
        <v>6630</v>
      </c>
      <c r="E4285" s="132" t="s">
        <v>6604</v>
      </c>
      <c r="F4285" s="132" t="s">
        <v>298</v>
      </c>
      <c r="G4285" s="133">
        <v>216</v>
      </c>
      <c r="H4285" s="132">
        <v>2009</v>
      </c>
      <c r="I4285" s="134">
        <v>44309</v>
      </c>
      <c r="J4285" s="135"/>
    </row>
    <row r="4286" spans="1:10" ht="16.5" customHeight="1" x14ac:dyDescent="0.25">
      <c r="A4286" s="130" t="s">
        <v>11131</v>
      </c>
      <c r="B4286" s="131" t="str">
        <f t="shared" si="66"/>
        <v>51154 - H10 Storage Building</v>
      </c>
      <c r="C4286" s="132" t="s">
        <v>6435</v>
      </c>
      <c r="D4286" s="132" t="s">
        <v>6631</v>
      </c>
      <c r="E4286" s="132" t="s">
        <v>6616</v>
      </c>
      <c r="F4286" s="132" t="s">
        <v>298</v>
      </c>
      <c r="G4286" s="133">
        <v>644</v>
      </c>
      <c r="H4286" s="132">
        <v>1992</v>
      </c>
      <c r="I4286" s="134">
        <v>44309</v>
      </c>
      <c r="J4286" s="135"/>
    </row>
    <row r="4287" spans="1:10" ht="16.5" customHeight="1" x14ac:dyDescent="0.25">
      <c r="A4287" s="130" t="s">
        <v>11132</v>
      </c>
      <c r="B4287" s="131" t="str">
        <f t="shared" si="66"/>
        <v>101556 - DX</v>
      </c>
      <c r="C4287" s="132" t="s">
        <v>6435</v>
      </c>
      <c r="D4287" s="132" t="s">
        <v>6632</v>
      </c>
      <c r="E4287" s="132" t="s">
        <v>6633</v>
      </c>
      <c r="F4287" s="132" t="s">
        <v>298</v>
      </c>
      <c r="G4287" s="133">
        <v>48366</v>
      </c>
      <c r="H4287" s="132">
        <v>2005</v>
      </c>
      <c r="I4287" s="134">
        <v>44742</v>
      </c>
      <c r="J4287" s="135"/>
    </row>
    <row r="4288" spans="1:10" ht="16.5" customHeight="1" x14ac:dyDescent="0.25">
      <c r="A4288" s="130" t="s">
        <v>11133</v>
      </c>
      <c r="B4288" s="131" t="str">
        <f t="shared" si="66"/>
        <v>101558 - Lehi 2</v>
      </c>
      <c r="C4288" s="132" t="s">
        <v>6435</v>
      </c>
      <c r="D4288" s="132" t="s">
        <v>6634</v>
      </c>
      <c r="E4288" s="132" t="s">
        <v>6635</v>
      </c>
      <c r="F4288" s="132" t="s">
        <v>1022</v>
      </c>
      <c r="G4288" s="133">
        <v>103000</v>
      </c>
      <c r="H4288" s="132">
        <v>2005</v>
      </c>
      <c r="I4288" s="134">
        <v>44742</v>
      </c>
      <c r="J4288" s="135"/>
    </row>
    <row r="4289" spans="1:10" ht="16.5" customHeight="1" x14ac:dyDescent="0.25">
      <c r="A4289" s="130" t="s">
        <v>11134</v>
      </c>
      <c r="B4289" s="131" t="str">
        <f t="shared" si="66"/>
        <v>101560 - ME Workshop</v>
      </c>
      <c r="C4289" s="132" t="s">
        <v>6435</v>
      </c>
      <c r="D4289" s="132" t="s">
        <v>6636</v>
      </c>
      <c r="E4289" s="132" t="s">
        <v>6637</v>
      </c>
      <c r="F4289" s="132" t="s">
        <v>298</v>
      </c>
      <c r="G4289" s="133">
        <v>4135</v>
      </c>
      <c r="H4289" s="132">
        <v>1980</v>
      </c>
      <c r="I4289" s="134">
        <v>44742</v>
      </c>
      <c r="J4289" s="135"/>
    </row>
    <row r="4290" spans="1:10" ht="16.5" customHeight="1" x14ac:dyDescent="0.25">
      <c r="A4290" s="130" t="s">
        <v>11135</v>
      </c>
      <c r="B4290" s="131" t="str">
        <f t="shared" si="66"/>
        <v>103748 - Smith Engineering Building</v>
      </c>
      <c r="C4290" s="132" t="s">
        <v>6435</v>
      </c>
      <c r="D4290" s="132" t="s">
        <v>6638</v>
      </c>
      <c r="E4290" s="132" t="s">
        <v>6639</v>
      </c>
      <c r="F4290" s="132" t="s">
        <v>298</v>
      </c>
      <c r="G4290" s="133">
        <v>184600</v>
      </c>
      <c r="H4290" s="132">
        <v>2025</v>
      </c>
      <c r="I4290" s="134">
        <v>44958</v>
      </c>
      <c r="J4290" s="135"/>
    </row>
    <row r="4291" spans="1:10" ht="16.5" customHeight="1" x14ac:dyDescent="0.25">
      <c r="A4291" s="130" t="s">
        <v>11136</v>
      </c>
      <c r="B4291" s="131" t="str">
        <f t="shared" si="66"/>
        <v>104665 - UVU Young Living Alumni Center</v>
      </c>
      <c r="C4291" s="132" t="s">
        <v>6435</v>
      </c>
      <c r="D4291" s="132" t="s">
        <v>6640</v>
      </c>
      <c r="E4291" s="132" t="s">
        <v>6641</v>
      </c>
      <c r="F4291" s="132" t="s">
        <v>298</v>
      </c>
      <c r="G4291" s="133">
        <v>41694</v>
      </c>
      <c r="H4291" s="132">
        <v>2023</v>
      </c>
      <c r="I4291" s="134">
        <v>45148</v>
      </c>
      <c r="J4291" s="135"/>
    </row>
    <row r="4292" spans="1:10" ht="16.5" customHeight="1" x14ac:dyDescent="0.25">
      <c r="A4292" s="130" t="s">
        <v>11137</v>
      </c>
      <c r="B4292" s="131" t="str">
        <f t="shared" ref="B4292:B4355" si="67">_xlfn.CONCAT(A4292," - ",D4292)</f>
        <v>105990 - UCCU Soccer Stadium</v>
      </c>
      <c r="C4292" s="132" t="s">
        <v>6435</v>
      </c>
      <c r="D4292" s="132" t="s">
        <v>6642</v>
      </c>
      <c r="E4292" s="132" t="s">
        <v>6505</v>
      </c>
      <c r="F4292" s="132" t="s">
        <v>298</v>
      </c>
      <c r="G4292" s="133">
        <v>22418</v>
      </c>
      <c r="H4292" s="132">
        <v>2024</v>
      </c>
      <c r="I4292" s="134">
        <v>45352</v>
      </c>
      <c r="J4292" s="135"/>
    </row>
    <row r="4293" spans="1:10" ht="16.5" customHeight="1" x14ac:dyDescent="0.25">
      <c r="A4293" s="130" t="s">
        <v>11138</v>
      </c>
      <c r="B4293" s="131" t="str">
        <f t="shared" si="67"/>
        <v>107211 - Wee Care Drop In Den</v>
      </c>
      <c r="C4293" s="132" t="s">
        <v>6435</v>
      </c>
      <c r="D4293" s="132" t="s">
        <v>6643</v>
      </c>
      <c r="E4293" s="132" t="s">
        <v>6644</v>
      </c>
      <c r="F4293" s="132" t="s">
        <v>298</v>
      </c>
      <c r="G4293" s="133">
        <v>1440</v>
      </c>
      <c r="H4293" s="132">
        <v>2023</v>
      </c>
      <c r="I4293" s="134">
        <v>45511</v>
      </c>
      <c r="J4293" s="135"/>
    </row>
    <row r="4294" spans="1:10" ht="16.5" customHeight="1" x14ac:dyDescent="0.25">
      <c r="A4294" s="130" t="s">
        <v>11139</v>
      </c>
      <c r="B4294" s="131" t="str">
        <f t="shared" si="67"/>
        <v>107213 - Parking Garage at Lehi 2</v>
      </c>
      <c r="C4294" s="132" t="s">
        <v>6435</v>
      </c>
      <c r="D4294" s="132" t="s">
        <v>6645</v>
      </c>
      <c r="E4294" s="132" t="s">
        <v>6646</v>
      </c>
      <c r="F4294" s="132" t="s">
        <v>1022</v>
      </c>
      <c r="G4294" s="133">
        <v>80000</v>
      </c>
      <c r="H4294" s="132">
        <v>2008</v>
      </c>
      <c r="I4294" s="134">
        <v>45474</v>
      </c>
      <c r="J4294" s="135"/>
    </row>
    <row r="4295" spans="1:10" ht="16.5" customHeight="1" x14ac:dyDescent="0.25">
      <c r="A4295" s="130" t="s">
        <v>11140</v>
      </c>
      <c r="B4295" s="131" t="str">
        <f t="shared" si="67"/>
        <v>109408 - Bear Wallow</v>
      </c>
      <c r="C4295" s="132" t="s">
        <v>6435</v>
      </c>
      <c r="D4295" s="132" t="s">
        <v>6647</v>
      </c>
      <c r="E4295" s="132" t="s">
        <v>6648</v>
      </c>
      <c r="F4295" s="132" t="s">
        <v>6649</v>
      </c>
      <c r="G4295" s="133">
        <v>19788</v>
      </c>
      <c r="H4295" s="132">
        <v>1992</v>
      </c>
      <c r="I4295" s="134">
        <v>45701</v>
      </c>
      <c r="J4295" s="135"/>
    </row>
    <row r="4296" spans="1:10" ht="16.5" customHeight="1" x14ac:dyDescent="0.25">
      <c r="A4296" s="130" t="s">
        <v>11141</v>
      </c>
      <c r="B4296" s="131" t="str">
        <f t="shared" si="67"/>
        <v>112570 - House 19</v>
      </c>
      <c r="C4296" s="132" t="s">
        <v>6435</v>
      </c>
      <c r="D4296" s="132" t="s">
        <v>6650</v>
      </c>
      <c r="E4296" s="132" t="s">
        <v>6651</v>
      </c>
      <c r="F4296" s="132" t="s">
        <v>298</v>
      </c>
      <c r="G4296" s="133">
        <v>3634</v>
      </c>
      <c r="H4296" s="132">
        <v>1967</v>
      </c>
      <c r="I4296" s="134">
        <v>46036</v>
      </c>
      <c r="J4296" s="135"/>
    </row>
    <row r="4297" spans="1:10" ht="16.5" customHeight="1" x14ac:dyDescent="0.25">
      <c r="A4297" s="130" t="s">
        <v>11142</v>
      </c>
      <c r="B4297" s="131" t="str">
        <f t="shared" si="67"/>
        <v>17780 - NUVI Basketball Center</v>
      </c>
      <c r="C4297" s="132" t="s">
        <v>6435</v>
      </c>
      <c r="D4297" s="132" t="s">
        <v>6652</v>
      </c>
      <c r="E4297" s="132" t="s">
        <v>6653</v>
      </c>
      <c r="F4297" s="132" t="s">
        <v>298</v>
      </c>
      <c r="G4297" s="133">
        <v>16210</v>
      </c>
      <c r="H4297" s="132">
        <v>2017</v>
      </c>
      <c r="I4297" s="134">
        <v>42346</v>
      </c>
      <c r="J4297" s="135"/>
    </row>
    <row r="4298" spans="1:10" ht="16.5" customHeight="1" x14ac:dyDescent="0.25">
      <c r="A4298" s="130" t="s">
        <v>11143</v>
      </c>
      <c r="B4298" s="131" t="str">
        <f t="shared" si="67"/>
        <v>09458 - UVU Wasatch Main Building</v>
      </c>
      <c r="C4298" s="132" t="s">
        <v>6435</v>
      </c>
      <c r="D4298" s="132" t="s">
        <v>6654</v>
      </c>
      <c r="E4298" s="132" t="s">
        <v>6655</v>
      </c>
      <c r="F4298" s="132" t="s">
        <v>717</v>
      </c>
      <c r="G4298" s="133">
        <v>70361</v>
      </c>
      <c r="H4298" s="132">
        <v>2003</v>
      </c>
      <c r="I4298" s="134">
        <v>40725</v>
      </c>
      <c r="J4298" s="135"/>
    </row>
    <row r="4299" spans="1:10" ht="16.5" customHeight="1" x14ac:dyDescent="0.25">
      <c r="A4299" s="130" t="s">
        <v>11144</v>
      </c>
      <c r="B4299" s="131" t="str">
        <f t="shared" si="67"/>
        <v>01962 - Office (Vet Memorial)</v>
      </c>
      <c r="C4299" s="132" t="s">
        <v>6656</v>
      </c>
      <c r="D4299" s="132" t="s">
        <v>6657</v>
      </c>
      <c r="E4299" s="132" t="s">
        <v>6658</v>
      </c>
      <c r="F4299" s="132" t="s">
        <v>689</v>
      </c>
      <c r="G4299" s="133">
        <v>1936</v>
      </c>
      <c r="H4299" s="132">
        <v>1990</v>
      </c>
      <c r="I4299" s="134">
        <v>40725</v>
      </c>
      <c r="J4299" s="135"/>
    </row>
    <row r="4300" spans="1:10" ht="16.5" customHeight="1" x14ac:dyDescent="0.25">
      <c r="A4300" s="130" t="s">
        <v>11145</v>
      </c>
      <c r="B4300" s="131" t="str">
        <f t="shared" si="67"/>
        <v>06546 - Chapel (Vet Memorial)</v>
      </c>
      <c r="C4300" s="132" t="s">
        <v>6656</v>
      </c>
      <c r="D4300" s="132" t="s">
        <v>6659</v>
      </c>
      <c r="E4300" s="132" t="s">
        <v>6660</v>
      </c>
      <c r="F4300" s="132" t="s">
        <v>689</v>
      </c>
      <c r="G4300" s="133">
        <v>2916</v>
      </c>
      <c r="H4300" s="132">
        <v>1990</v>
      </c>
      <c r="I4300" s="134">
        <v>40725</v>
      </c>
      <c r="J4300" s="135"/>
    </row>
    <row r="4301" spans="1:10" ht="16.5" customHeight="1" x14ac:dyDescent="0.25">
      <c r="A4301" s="130" t="s">
        <v>11146</v>
      </c>
      <c r="B4301" s="131" t="str">
        <f t="shared" si="67"/>
        <v>06547 - Honor Guard</v>
      </c>
      <c r="C4301" s="132" t="s">
        <v>6656</v>
      </c>
      <c r="D4301" s="132" t="s">
        <v>6661</v>
      </c>
      <c r="E4301" s="132" t="s">
        <v>6662</v>
      </c>
      <c r="F4301" s="132" t="s">
        <v>3408</v>
      </c>
      <c r="G4301" s="133">
        <v>2068</v>
      </c>
      <c r="H4301" s="132">
        <v>1990</v>
      </c>
      <c r="I4301" s="134">
        <v>40725</v>
      </c>
      <c r="J4301" s="135"/>
    </row>
    <row r="4302" spans="1:10" ht="16.5" customHeight="1" x14ac:dyDescent="0.25">
      <c r="A4302" s="130" t="s">
        <v>11147</v>
      </c>
      <c r="B4302" s="131" t="str">
        <f t="shared" si="67"/>
        <v>07306 - Pumphouse-North (Veterans' Memorial)</v>
      </c>
      <c r="C4302" s="132" t="s">
        <v>6656</v>
      </c>
      <c r="D4302" s="132" t="s">
        <v>6663</v>
      </c>
      <c r="E4302" s="132" t="s">
        <v>6662</v>
      </c>
      <c r="F4302" s="132" t="s">
        <v>3408</v>
      </c>
      <c r="G4302" s="133">
        <v>180</v>
      </c>
      <c r="H4302" s="132">
        <v>1993</v>
      </c>
      <c r="I4302" s="134">
        <v>40725</v>
      </c>
      <c r="J4302" s="135"/>
    </row>
    <row r="4303" spans="1:10" ht="16.5" customHeight="1" x14ac:dyDescent="0.25">
      <c r="A4303" s="130" t="s">
        <v>11148</v>
      </c>
      <c r="B4303" s="131" t="str">
        <f t="shared" si="67"/>
        <v>08831 - William E. Christoffersen Veterans' Nursing Home</v>
      </c>
      <c r="C4303" s="132" t="s">
        <v>6656</v>
      </c>
      <c r="D4303" s="132" t="s">
        <v>6664</v>
      </c>
      <c r="E4303" s="132" t="s">
        <v>6665</v>
      </c>
      <c r="F4303" s="132" t="s">
        <v>145</v>
      </c>
      <c r="G4303" s="133">
        <v>56000</v>
      </c>
      <c r="H4303" s="132">
        <v>1998</v>
      </c>
      <c r="I4303" s="134">
        <v>40725</v>
      </c>
      <c r="J4303" s="135"/>
    </row>
    <row r="4304" spans="1:10" ht="16.5" customHeight="1" x14ac:dyDescent="0.25">
      <c r="A4304" s="130" t="s">
        <v>11149</v>
      </c>
      <c r="B4304" s="131" t="str">
        <f t="shared" si="67"/>
        <v>13100 - Central Utah State Veterans' Home</v>
      </c>
      <c r="C4304" s="132" t="s">
        <v>6656</v>
      </c>
      <c r="D4304" s="132" t="s">
        <v>6666</v>
      </c>
      <c r="E4304" s="132" t="s">
        <v>6667</v>
      </c>
      <c r="F4304" s="132" t="s">
        <v>1031</v>
      </c>
      <c r="G4304" s="133">
        <v>104981</v>
      </c>
      <c r="H4304" s="132">
        <v>2013</v>
      </c>
      <c r="I4304" s="134">
        <v>40725</v>
      </c>
      <c r="J4304" s="135"/>
    </row>
    <row r="4305" spans="1:10" ht="16.5" customHeight="1" x14ac:dyDescent="0.25">
      <c r="A4305" s="130" t="s">
        <v>11150</v>
      </c>
      <c r="B4305" s="131" t="str">
        <f t="shared" si="67"/>
        <v>13101 - Southern Utah State Veterans' Home</v>
      </c>
      <c r="C4305" s="132" t="s">
        <v>6656</v>
      </c>
      <c r="D4305" s="132" t="s">
        <v>6668</v>
      </c>
      <c r="E4305" s="132" t="s">
        <v>6669</v>
      </c>
      <c r="F4305" s="132" t="s">
        <v>1321</v>
      </c>
      <c r="G4305" s="133">
        <v>101268</v>
      </c>
      <c r="H4305" s="132">
        <v>2013</v>
      </c>
      <c r="I4305" s="134">
        <v>40725</v>
      </c>
      <c r="J4305" s="135"/>
    </row>
    <row r="4306" spans="1:10" ht="16.5" customHeight="1" x14ac:dyDescent="0.25">
      <c r="A4306" s="130" t="s">
        <v>11151</v>
      </c>
      <c r="B4306" s="131" t="str">
        <f t="shared" si="67"/>
        <v>14017 - George E. Wahlen State Veterans' Home</v>
      </c>
      <c r="C4306" s="132" t="s">
        <v>6656</v>
      </c>
      <c r="D4306" s="132" t="s">
        <v>6670</v>
      </c>
      <c r="E4306" s="132" t="s">
        <v>6671</v>
      </c>
      <c r="F4306" s="132" t="s">
        <v>285</v>
      </c>
      <c r="G4306" s="133">
        <v>86000</v>
      </c>
      <c r="H4306" s="132">
        <v>2010</v>
      </c>
      <c r="I4306" s="134">
        <v>40725</v>
      </c>
      <c r="J4306" s="135"/>
    </row>
    <row r="4307" spans="1:10" ht="16.5" customHeight="1" x14ac:dyDescent="0.25">
      <c r="A4307" s="130" t="s">
        <v>11152</v>
      </c>
      <c r="B4307" s="131" t="str">
        <f t="shared" si="67"/>
        <v>14167 - Veteran's Affairs Memorial Cemetery Ph. 1 Expansion</v>
      </c>
      <c r="C4307" s="132" t="s">
        <v>6656</v>
      </c>
      <c r="D4307" s="132" t="s">
        <v>6672</v>
      </c>
      <c r="E4307" s="132" t="s">
        <v>6673</v>
      </c>
      <c r="F4307" s="132" t="s">
        <v>3408</v>
      </c>
      <c r="G4307" s="133">
        <v>30000</v>
      </c>
      <c r="H4307" s="132">
        <v>2010</v>
      </c>
      <c r="I4307" s="134">
        <v>40725</v>
      </c>
      <c r="J4307" s="135"/>
    </row>
    <row r="4308" spans="1:10" ht="16.5" customHeight="1" x14ac:dyDescent="0.25">
      <c r="A4308" s="130" t="s">
        <v>11153</v>
      </c>
      <c r="B4308" s="131" t="str">
        <f t="shared" si="67"/>
        <v>15799 - UT State Veterans Cemetery-Maintenance Building</v>
      </c>
      <c r="C4308" s="132" t="s">
        <v>6656</v>
      </c>
      <c r="D4308" s="132" t="s">
        <v>6674</v>
      </c>
      <c r="E4308" s="132" t="s">
        <v>6675</v>
      </c>
      <c r="F4308" s="132" t="s">
        <v>3408</v>
      </c>
      <c r="G4308" s="133">
        <v>3030</v>
      </c>
      <c r="H4308" s="132">
        <v>1999</v>
      </c>
      <c r="I4308" s="134">
        <v>41456</v>
      </c>
      <c r="J4308" s="135"/>
    </row>
    <row r="4309" spans="1:10" ht="16.5" customHeight="1" x14ac:dyDescent="0.25">
      <c r="A4309" s="130" t="s">
        <v>11154</v>
      </c>
      <c r="B4309" s="131" t="str">
        <f t="shared" si="67"/>
        <v>15800 - UT State Veterans Cemetery-Vehicle Storage Building</v>
      </c>
      <c r="C4309" s="132" t="s">
        <v>6656</v>
      </c>
      <c r="D4309" s="132" t="s">
        <v>6676</v>
      </c>
      <c r="E4309" s="132" t="s">
        <v>6675</v>
      </c>
      <c r="F4309" s="132" t="s">
        <v>3408</v>
      </c>
      <c r="G4309" s="133">
        <v>1173</v>
      </c>
      <c r="H4309" s="132">
        <v>2013</v>
      </c>
      <c r="I4309" s="134">
        <v>41456</v>
      </c>
      <c r="J4309" s="135"/>
    </row>
    <row r="4310" spans="1:10" ht="16.5" customHeight="1" x14ac:dyDescent="0.25">
      <c r="A4310" s="130" t="s">
        <v>11155</v>
      </c>
      <c r="B4310" s="131" t="str">
        <f t="shared" si="67"/>
        <v>15872 - Maintenance Building at Veterans' Cemetary</v>
      </c>
      <c r="C4310" s="132" t="s">
        <v>6656</v>
      </c>
      <c r="D4310" s="132" t="s">
        <v>6677</v>
      </c>
      <c r="E4310" s="132" t="s">
        <v>6678</v>
      </c>
      <c r="F4310" s="132" t="s">
        <v>3408</v>
      </c>
      <c r="G4310" s="133">
        <v>3133</v>
      </c>
      <c r="H4310" s="132">
        <v>2013</v>
      </c>
      <c r="I4310" s="134">
        <v>41423</v>
      </c>
      <c r="J4310" s="135"/>
    </row>
    <row r="4311" spans="1:10" ht="16.5" customHeight="1" x14ac:dyDescent="0.25">
      <c r="A4311" s="130" t="s">
        <v>11156</v>
      </c>
      <c r="B4311" s="131" t="str">
        <f t="shared" si="67"/>
        <v>15873 - Storage Building at Veterans' Cemetary</v>
      </c>
      <c r="C4311" s="132" t="s">
        <v>6656</v>
      </c>
      <c r="D4311" s="132" t="s">
        <v>6679</v>
      </c>
      <c r="E4311" s="132" t="s">
        <v>6678</v>
      </c>
      <c r="F4311" s="132" t="s">
        <v>3408</v>
      </c>
      <c r="G4311" s="133">
        <v>2000</v>
      </c>
      <c r="H4311" s="132">
        <v>2013</v>
      </c>
      <c r="I4311" s="134">
        <v>41423</v>
      </c>
      <c r="J4311" s="135"/>
    </row>
    <row r="4312" spans="1:10" ht="16.5" customHeight="1" x14ac:dyDescent="0.25">
      <c r="A4312" s="130" t="s">
        <v>11157</v>
      </c>
      <c r="B4312" s="131" t="str">
        <f t="shared" si="67"/>
        <v>15874 - Pumphouse-South (Veterans' Memorial)</v>
      </c>
      <c r="C4312" s="132" t="s">
        <v>6656</v>
      </c>
      <c r="D4312" s="132" t="s">
        <v>6680</v>
      </c>
      <c r="E4312" s="132" t="s">
        <v>6662</v>
      </c>
      <c r="F4312" s="132" t="s">
        <v>3408</v>
      </c>
      <c r="G4312" s="133">
        <v>180</v>
      </c>
      <c r="H4312" s="132">
        <v>1993</v>
      </c>
      <c r="I4312" s="134">
        <v>40725</v>
      </c>
      <c r="J4312" s="135"/>
    </row>
    <row r="4313" spans="1:10" ht="16.5" customHeight="1" x14ac:dyDescent="0.25">
      <c r="A4313" s="130" t="s">
        <v>11158</v>
      </c>
      <c r="B4313" s="131" t="str">
        <f t="shared" si="67"/>
        <v>17829 - Central Utah Vets Home Storage Shed</v>
      </c>
      <c r="C4313" s="132" t="s">
        <v>6656</v>
      </c>
      <c r="D4313" s="132" t="s">
        <v>6681</v>
      </c>
      <c r="E4313" s="132" t="s">
        <v>6682</v>
      </c>
      <c r="F4313" s="132" t="s">
        <v>1031</v>
      </c>
      <c r="G4313" s="133">
        <v>1600</v>
      </c>
      <c r="H4313" s="132">
        <v>2015</v>
      </c>
      <c r="I4313" s="134">
        <v>42510</v>
      </c>
      <c r="J4313" s="135"/>
    </row>
    <row r="4314" spans="1:10" ht="16.5" customHeight="1" x14ac:dyDescent="0.25">
      <c r="A4314" s="130" t="s">
        <v>11159</v>
      </c>
      <c r="B4314" s="131" t="str">
        <f t="shared" si="67"/>
        <v>00751 - Underground Science Shop</v>
      </c>
      <c r="C4314" s="132" t="s">
        <v>6683</v>
      </c>
      <c r="D4314" s="132" t="s">
        <v>6684</v>
      </c>
      <c r="E4314" s="132" t="s">
        <v>6685</v>
      </c>
      <c r="F4314" s="132" t="s">
        <v>285</v>
      </c>
      <c r="G4314" s="133">
        <v>2417</v>
      </c>
      <c r="H4314" s="132">
        <v>1977</v>
      </c>
      <c r="I4314" s="134">
        <v>40725</v>
      </c>
      <c r="J4314" s="135"/>
    </row>
    <row r="4315" spans="1:10" ht="16.5" customHeight="1" x14ac:dyDescent="0.25">
      <c r="A4315" s="130" t="s">
        <v>11160</v>
      </c>
      <c r="B4315" s="131" t="str">
        <f t="shared" si="67"/>
        <v>00753 - William P. Miller Admin Building</v>
      </c>
      <c r="C4315" s="132" t="s">
        <v>6683</v>
      </c>
      <c r="D4315" s="132" t="s">
        <v>6686</v>
      </c>
      <c r="E4315" s="132" t="s">
        <v>6685</v>
      </c>
      <c r="F4315" s="132" t="s">
        <v>285</v>
      </c>
      <c r="G4315" s="133">
        <v>43094</v>
      </c>
      <c r="H4315" s="132">
        <v>1970</v>
      </c>
      <c r="I4315" s="134">
        <v>40725</v>
      </c>
      <c r="J4315" s="135"/>
    </row>
    <row r="4316" spans="1:10" ht="16.5" customHeight="1" x14ac:dyDescent="0.25">
      <c r="A4316" s="130" t="s">
        <v>11161</v>
      </c>
      <c r="B4316" s="131" t="str">
        <f t="shared" si="67"/>
        <v>00754 - Lindquist Hall</v>
      </c>
      <c r="C4316" s="132" t="s">
        <v>6683</v>
      </c>
      <c r="D4316" s="132" t="s">
        <v>6687</v>
      </c>
      <c r="E4316" s="132" t="s">
        <v>6688</v>
      </c>
      <c r="F4316" s="132" t="s">
        <v>285</v>
      </c>
      <c r="G4316" s="133">
        <v>119350</v>
      </c>
      <c r="H4316" s="132">
        <v>1972</v>
      </c>
      <c r="I4316" s="134">
        <v>40725</v>
      </c>
      <c r="J4316" s="135"/>
    </row>
    <row r="4317" spans="1:10" ht="16.5" customHeight="1" x14ac:dyDescent="0.25">
      <c r="A4317" s="130" t="s">
        <v>11162</v>
      </c>
      <c r="B4317" s="131" t="str">
        <f t="shared" si="67"/>
        <v>00755 - David O. McKay Education Building</v>
      </c>
      <c r="C4317" s="132" t="s">
        <v>6683</v>
      </c>
      <c r="D4317" s="132" t="s">
        <v>6689</v>
      </c>
      <c r="E4317" s="132" t="s">
        <v>6685</v>
      </c>
      <c r="F4317" s="132" t="s">
        <v>285</v>
      </c>
      <c r="G4317" s="133">
        <v>67377</v>
      </c>
      <c r="H4317" s="132">
        <v>1973</v>
      </c>
      <c r="I4317" s="134">
        <v>40725</v>
      </c>
      <c r="J4317" s="135"/>
    </row>
    <row r="4318" spans="1:10" ht="16.5" customHeight="1" x14ac:dyDescent="0.25">
      <c r="A4318" s="130" t="s">
        <v>11163</v>
      </c>
      <c r="B4318" s="131" t="str">
        <f t="shared" si="67"/>
        <v>00756 - Campus Services</v>
      </c>
      <c r="C4318" s="132" t="s">
        <v>6683</v>
      </c>
      <c r="D4318" s="132" t="s">
        <v>6690</v>
      </c>
      <c r="E4318" s="132" t="s">
        <v>6685</v>
      </c>
      <c r="F4318" s="132" t="s">
        <v>285</v>
      </c>
      <c r="G4318" s="133">
        <v>16871</v>
      </c>
      <c r="H4318" s="132">
        <v>2002</v>
      </c>
      <c r="I4318" s="134">
        <v>40725</v>
      </c>
      <c r="J4318" s="135"/>
    </row>
    <row r="4319" spans="1:10" ht="16.5" customHeight="1" x14ac:dyDescent="0.25">
      <c r="A4319" s="130" t="s">
        <v>11164</v>
      </c>
      <c r="B4319" s="131" t="str">
        <f t="shared" si="67"/>
        <v>00757 - Noorda High Bay</v>
      </c>
      <c r="C4319" s="132" t="s">
        <v>6683</v>
      </c>
      <c r="D4319" s="132" t="s">
        <v>6691</v>
      </c>
      <c r="E4319" s="132" t="s">
        <v>6685</v>
      </c>
      <c r="F4319" s="132" t="s">
        <v>285</v>
      </c>
      <c r="G4319" s="133">
        <v>13676</v>
      </c>
      <c r="H4319" s="132">
        <v>1957</v>
      </c>
      <c r="I4319" s="134">
        <v>40725</v>
      </c>
      <c r="J4319" s="135"/>
    </row>
    <row r="4320" spans="1:10" ht="16.5" customHeight="1" x14ac:dyDescent="0.25">
      <c r="A4320" s="130" t="s">
        <v>11165</v>
      </c>
      <c r="B4320" s="131" t="str">
        <f t="shared" si="67"/>
        <v>00758 - Facilities Management</v>
      </c>
      <c r="C4320" s="132" t="s">
        <v>6683</v>
      </c>
      <c r="D4320" s="132" t="s">
        <v>6367</v>
      </c>
      <c r="E4320" s="132" t="s">
        <v>6685</v>
      </c>
      <c r="F4320" s="132" t="s">
        <v>285</v>
      </c>
      <c r="G4320" s="133">
        <v>26325</v>
      </c>
      <c r="H4320" s="132">
        <v>2000</v>
      </c>
      <c r="I4320" s="134">
        <v>40725</v>
      </c>
      <c r="J4320" s="135"/>
    </row>
    <row r="4321" spans="1:10" ht="16.5" customHeight="1" x14ac:dyDescent="0.25">
      <c r="A4321" s="130" t="s">
        <v>11166</v>
      </c>
      <c r="B4321" s="131" t="str">
        <f t="shared" si="67"/>
        <v>00760 - Stewart Bell Tower</v>
      </c>
      <c r="C4321" s="132" t="s">
        <v>6683</v>
      </c>
      <c r="D4321" s="132" t="s">
        <v>6692</v>
      </c>
      <c r="E4321" s="132" t="s">
        <v>6685</v>
      </c>
      <c r="F4321" s="132" t="s">
        <v>285</v>
      </c>
      <c r="G4321" s="133">
        <v>289</v>
      </c>
      <c r="H4321" s="132">
        <v>2008</v>
      </c>
      <c r="I4321" s="134">
        <v>40725</v>
      </c>
      <c r="J4321" s="135"/>
    </row>
    <row r="4322" spans="1:10" ht="16.5" customHeight="1" x14ac:dyDescent="0.25">
      <c r="A4322" s="130" t="s">
        <v>11167</v>
      </c>
      <c r="B4322" s="131" t="str">
        <f t="shared" si="67"/>
        <v>00761 - J. Farrell Shepherd Union Building</v>
      </c>
      <c r="C4322" s="132" t="s">
        <v>6683</v>
      </c>
      <c r="D4322" s="132" t="s">
        <v>6693</v>
      </c>
      <c r="E4322" s="132" t="s">
        <v>6685</v>
      </c>
      <c r="F4322" s="132" t="s">
        <v>285</v>
      </c>
      <c r="G4322" s="133">
        <v>186840</v>
      </c>
      <c r="H4322" s="132">
        <v>2007</v>
      </c>
      <c r="I4322" s="134">
        <v>40725</v>
      </c>
      <c r="J4322" s="135"/>
    </row>
    <row r="4323" spans="1:10" ht="16.5" customHeight="1" x14ac:dyDescent="0.25">
      <c r="A4323" s="130" t="s">
        <v>11168</v>
      </c>
      <c r="B4323" s="131" t="str">
        <f t="shared" si="67"/>
        <v>00762 - Stewart Library Building</v>
      </c>
      <c r="C4323" s="132" t="s">
        <v>6683</v>
      </c>
      <c r="D4323" s="132" t="s">
        <v>6694</v>
      </c>
      <c r="E4323" s="132" t="s">
        <v>6685</v>
      </c>
      <c r="F4323" s="132" t="s">
        <v>285</v>
      </c>
      <c r="G4323" s="133">
        <v>159062</v>
      </c>
      <c r="H4323" s="132">
        <v>1965</v>
      </c>
      <c r="I4323" s="134">
        <v>40725</v>
      </c>
      <c r="J4323" s="135"/>
    </row>
    <row r="4324" spans="1:10" ht="16.5" customHeight="1" x14ac:dyDescent="0.25">
      <c r="A4324" s="130" t="s">
        <v>11169</v>
      </c>
      <c r="B4324" s="131" t="str">
        <f t="shared" si="67"/>
        <v>00763 - Jack D. Lampros Hall for Teaching, Learning, and Technology</v>
      </c>
      <c r="C4324" s="132" t="s">
        <v>6683</v>
      </c>
      <c r="D4324" s="132" t="s">
        <v>6695</v>
      </c>
      <c r="E4324" s="132" t="s">
        <v>6685</v>
      </c>
      <c r="F4324" s="132" t="s">
        <v>285</v>
      </c>
      <c r="G4324" s="133">
        <v>21892</v>
      </c>
      <c r="H4324" s="132">
        <v>2005</v>
      </c>
      <c r="I4324" s="134">
        <v>40725</v>
      </c>
      <c r="J4324" s="135"/>
    </row>
    <row r="4325" spans="1:10" ht="16.5" customHeight="1" x14ac:dyDescent="0.25">
      <c r="A4325" s="130" t="s">
        <v>11170</v>
      </c>
      <c r="B4325" s="131" t="str">
        <f t="shared" si="67"/>
        <v>00766 - Reed K. Swenson Building</v>
      </c>
      <c r="C4325" s="132" t="s">
        <v>6683</v>
      </c>
      <c r="D4325" s="132" t="s">
        <v>6696</v>
      </c>
      <c r="E4325" s="132" t="s">
        <v>6685</v>
      </c>
      <c r="F4325" s="132" t="s">
        <v>285</v>
      </c>
      <c r="G4325" s="133">
        <v>94082</v>
      </c>
      <c r="H4325" s="132">
        <v>2006</v>
      </c>
      <c r="I4325" s="134">
        <v>40725</v>
      </c>
      <c r="J4325" s="135"/>
    </row>
    <row r="4326" spans="1:10" ht="16.5" customHeight="1" x14ac:dyDescent="0.25">
      <c r="A4326" s="130" t="s">
        <v>11171</v>
      </c>
      <c r="B4326" s="131" t="str">
        <f t="shared" si="67"/>
        <v>02238 - Heating Plant</v>
      </c>
      <c r="C4326" s="132" t="s">
        <v>6683</v>
      </c>
      <c r="D4326" s="132" t="s">
        <v>3156</v>
      </c>
      <c r="E4326" s="132" t="s">
        <v>6685</v>
      </c>
      <c r="F4326" s="132" t="s">
        <v>285</v>
      </c>
      <c r="G4326" s="133">
        <v>10868</v>
      </c>
      <c r="H4326" s="132">
        <v>1952</v>
      </c>
      <c r="I4326" s="134">
        <v>40725</v>
      </c>
      <c r="J4326" s="135"/>
    </row>
    <row r="4327" spans="1:10" ht="16.5" customHeight="1" x14ac:dyDescent="0.25">
      <c r="A4327" s="130" t="s">
        <v>11172</v>
      </c>
      <c r="B4327" s="131" t="str">
        <f t="shared" si="67"/>
        <v>02240 - Engineering Technology</v>
      </c>
      <c r="C4327" s="132" t="s">
        <v>6683</v>
      </c>
      <c r="D4327" s="132" t="s">
        <v>6697</v>
      </c>
      <c r="E4327" s="132" t="s">
        <v>6685</v>
      </c>
      <c r="F4327" s="132" t="s">
        <v>285</v>
      </c>
      <c r="G4327" s="133">
        <v>74886</v>
      </c>
      <c r="H4327" s="132">
        <v>1977</v>
      </c>
      <c r="I4327" s="134">
        <v>40725</v>
      </c>
      <c r="J4327" s="135"/>
    </row>
    <row r="4328" spans="1:10" ht="16.5" customHeight="1" x14ac:dyDescent="0.25">
      <c r="A4328" s="130" t="s">
        <v>11173</v>
      </c>
      <c r="B4328" s="131" t="str">
        <f t="shared" si="67"/>
        <v>02241 - Irrigation Pump House</v>
      </c>
      <c r="C4328" s="132" t="s">
        <v>6683</v>
      </c>
      <c r="D4328" s="132" t="s">
        <v>6698</v>
      </c>
      <c r="E4328" s="132" t="s">
        <v>6685</v>
      </c>
      <c r="F4328" s="132" t="s">
        <v>285</v>
      </c>
      <c r="G4328" s="133">
        <v>484</v>
      </c>
      <c r="H4328" s="132">
        <v>1952</v>
      </c>
      <c r="I4328" s="134">
        <v>40725</v>
      </c>
      <c r="J4328" s="135"/>
    </row>
    <row r="4329" spans="1:10" ht="16.5" customHeight="1" x14ac:dyDescent="0.25">
      <c r="A4329" s="130" t="s">
        <v>11174</v>
      </c>
      <c r="B4329" s="131" t="str">
        <f t="shared" si="67"/>
        <v>02242 - Val A. Browning Center for the Performing Arts</v>
      </c>
      <c r="C4329" s="132" t="s">
        <v>6683</v>
      </c>
      <c r="D4329" s="132" t="s">
        <v>6699</v>
      </c>
      <c r="E4329" s="132" t="s">
        <v>6685</v>
      </c>
      <c r="F4329" s="132" t="s">
        <v>285</v>
      </c>
      <c r="G4329" s="133">
        <v>177429</v>
      </c>
      <c r="H4329" s="132">
        <v>1999</v>
      </c>
      <c r="I4329" s="134">
        <v>40725</v>
      </c>
      <c r="J4329" s="135"/>
    </row>
    <row r="4330" spans="1:10" ht="16.5" customHeight="1" x14ac:dyDescent="0.25">
      <c r="A4330" s="130" t="s">
        <v>11175</v>
      </c>
      <c r="B4330" s="131" t="str">
        <f t="shared" si="67"/>
        <v>02243 - Tennis Court Storage</v>
      </c>
      <c r="C4330" s="132" t="s">
        <v>6683</v>
      </c>
      <c r="D4330" s="132" t="s">
        <v>2761</v>
      </c>
      <c r="E4330" s="132" t="s">
        <v>6685</v>
      </c>
      <c r="F4330" s="132" t="s">
        <v>285</v>
      </c>
      <c r="G4330" s="133">
        <v>200</v>
      </c>
      <c r="H4330" s="132">
        <v>2002</v>
      </c>
      <c r="I4330" s="134">
        <v>40725</v>
      </c>
      <c r="J4330" s="135"/>
    </row>
    <row r="4331" spans="1:10" ht="16.5" customHeight="1" x14ac:dyDescent="0.25">
      <c r="A4331" s="130" t="s">
        <v>11176</v>
      </c>
      <c r="B4331" s="131" t="str">
        <f t="shared" si="67"/>
        <v>02251 - Ticket Booth G</v>
      </c>
      <c r="C4331" s="132" t="s">
        <v>6683</v>
      </c>
      <c r="D4331" s="132" t="s">
        <v>6700</v>
      </c>
      <c r="E4331" s="132" t="s">
        <v>6685</v>
      </c>
      <c r="F4331" s="132" t="s">
        <v>285</v>
      </c>
      <c r="G4331" s="133">
        <v>153</v>
      </c>
      <c r="H4331" s="132">
        <v>1965</v>
      </c>
      <c r="I4331" s="134">
        <v>40725</v>
      </c>
      <c r="J4331" s="135"/>
    </row>
    <row r="4332" spans="1:10" ht="16.5" customHeight="1" x14ac:dyDescent="0.25">
      <c r="A4332" s="130" t="s">
        <v>11177</v>
      </c>
      <c r="B4332" s="131" t="str">
        <f t="shared" si="67"/>
        <v>02252 - Ticket Booth H</v>
      </c>
      <c r="C4332" s="132" t="s">
        <v>6683</v>
      </c>
      <c r="D4332" s="132" t="s">
        <v>6701</v>
      </c>
      <c r="E4332" s="132" t="s">
        <v>6685</v>
      </c>
      <c r="F4332" s="132" t="s">
        <v>285</v>
      </c>
      <c r="G4332" s="133">
        <v>164</v>
      </c>
      <c r="H4332" s="132">
        <v>1965</v>
      </c>
      <c r="I4332" s="134">
        <v>40725</v>
      </c>
      <c r="J4332" s="135"/>
    </row>
    <row r="4333" spans="1:10" ht="16.5" customHeight="1" x14ac:dyDescent="0.25">
      <c r="A4333" s="130" t="s">
        <v>11178</v>
      </c>
      <c r="B4333" s="131" t="str">
        <f t="shared" si="67"/>
        <v>02254 - Annex 9</v>
      </c>
      <c r="C4333" s="132" t="s">
        <v>6683</v>
      </c>
      <c r="D4333" s="132" t="s">
        <v>6702</v>
      </c>
      <c r="E4333" s="132" t="s">
        <v>6685</v>
      </c>
      <c r="F4333" s="132" t="s">
        <v>285</v>
      </c>
      <c r="G4333" s="133">
        <v>4160</v>
      </c>
      <c r="H4333" s="132">
        <v>1957</v>
      </c>
      <c r="I4333" s="134">
        <v>40725</v>
      </c>
      <c r="J4333" s="135"/>
    </row>
    <row r="4334" spans="1:10" ht="16.5" customHeight="1" x14ac:dyDescent="0.25">
      <c r="A4334" s="130" t="s">
        <v>11179</v>
      </c>
      <c r="B4334" s="131" t="str">
        <f t="shared" si="67"/>
        <v>02259 - Dee Events Center</v>
      </c>
      <c r="C4334" s="132" t="s">
        <v>6683</v>
      </c>
      <c r="D4334" s="132" t="s">
        <v>6703</v>
      </c>
      <c r="E4334" s="132" t="s">
        <v>6685</v>
      </c>
      <c r="F4334" s="132" t="s">
        <v>285</v>
      </c>
      <c r="G4334" s="133">
        <v>161969</v>
      </c>
      <c r="H4334" s="132">
        <v>1977</v>
      </c>
      <c r="I4334" s="134">
        <v>40725</v>
      </c>
      <c r="J4334" s="135"/>
    </row>
    <row r="4335" spans="1:10" ht="16.5" customHeight="1" x14ac:dyDescent="0.25">
      <c r="A4335" s="130" t="s">
        <v>11180</v>
      </c>
      <c r="B4335" s="131" t="str">
        <f t="shared" si="67"/>
        <v>03954 - Edmund Orson Wattis Business Building</v>
      </c>
      <c r="C4335" s="132" t="s">
        <v>6683</v>
      </c>
      <c r="D4335" s="132" t="s">
        <v>6704</v>
      </c>
      <c r="E4335" s="132" t="s">
        <v>6685</v>
      </c>
      <c r="F4335" s="132" t="s">
        <v>285</v>
      </c>
      <c r="G4335" s="133">
        <v>53855</v>
      </c>
      <c r="H4335" s="132">
        <v>1983</v>
      </c>
      <c r="I4335" s="134">
        <v>40725</v>
      </c>
      <c r="J4335" s="135"/>
    </row>
    <row r="4336" spans="1:10" ht="16.5" customHeight="1" x14ac:dyDescent="0.25">
      <c r="A4336" s="130" t="s">
        <v>11181</v>
      </c>
      <c r="B4336" s="131" t="str">
        <f t="shared" si="67"/>
        <v>03955 - Engineering Technology Metal Storage</v>
      </c>
      <c r="C4336" s="132" t="s">
        <v>6683</v>
      </c>
      <c r="D4336" s="132" t="s">
        <v>6705</v>
      </c>
      <c r="E4336" s="132" t="s">
        <v>6685</v>
      </c>
      <c r="F4336" s="132" t="s">
        <v>285</v>
      </c>
      <c r="G4336" s="133">
        <v>759</v>
      </c>
      <c r="H4336" s="132">
        <v>1985</v>
      </c>
      <c r="I4336" s="134">
        <v>40725</v>
      </c>
      <c r="J4336" s="135"/>
    </row>
    <row r="4337" spans="1:10" ht="16.5" customHeight="1" x14ac:dyDescent="0.25">
      <c r="A4337" s="130" t="s">
        <v>11182</v>
      </c>
      <c r="B4337" s="131" t="str">
        <f t="shared" si="67"/>
        <v>04016 - Receiving &amp; Distribution Services</v>
      </c>
      <c r="C4337" s="132" t="s">
        <v>6683</v>
      </c>
      <c r="D4337" s="132" t="s">
        <v>6706</v>
      </c>
      <c r="E4337" s="132" t="s">
        <v>6685</v>
      </c>
      <c r="F4337" s="132" t="s">
        <v>285</v>
      </c>
      <c r="G4337" s="133">
        <v>23823</v>
      </c>
      <c r="H4337" s="132">
        <v>2007</v>
      </c>
      <c r="I4337" s="134">
        <v>40725</v>
      </c>
      <c r="J4337" s="135"/>
    </row>
    <row r="4338" spans="1:10" ht="16.5" customHeight="1" x14ac:dyDescent="0.25">
      <c r="A4338" s="130" t="s">
        <v>11183</v>
      </c>
      <c r="B4338" s="131" t="str">
        <f t="shared" si="67"/>
        <v>04017 - Power Control Center</v>
      </c>
      <c r="C4338" s="132" t="s">
        <v>6683</v>
      </c>
      <c r="D4338" s="132" t="s">
        <v>6707</v>
      </c>
      <c r="E4338" s="132" t="s">
        <v>6685</v>
      </c>
      <c r="F4338" s="132" t="s">
        <v>285</v>
      </c>
      <c r="G4338" s="133">
        <v>419</v>
      </c>
      <c r="H4338" s="132">
        <v>1952</v>
      </c>
      <c r="I4338" s="134">
        <v>40725</v>
      </c>
      <c r="J4338" s="135"/>
    </row>
    <row r="4339" spans="1:10" ht="16.5" customHeight="1" x14ac:dyDescent="0.25">
      <c r="A4339" s="130" t="s">
        <v>11184</v>
      </c>
      <c r="B4339" s="131" t="str">
        <f t="shared" si="67"/>
        <v>04018 - J. Willard Marriott Allied Health</v>
      </c>
      <c r="C4339" s="132" t="s">
        <v>6683</v>
      </c>
      <c r="D4339" s="132" t="s">
        <v>6708</v>
      </c>
      <c r="E4339" s="132" t="s">
        <v>6685</v>
      </c>
      <c r="F4339" s="132" t="s">
        <v>285</v>
      </c>
      <c r="G4339" s="133">
        <v>89796</v>
      </c>
      <c r="H4339" s="132">
        <v>1987</v>
      </c>
      <c r="I4339" s="134">
        <v>40725</v>
      </c>
      <c r="J4339" s="135"/>
    </row>
    <row r="4340" spans="1:10" ht="16.5" customHeight="1" x14ac:dyDescent="0.25">
      <c r="A4340" s="130" t="s">
        <v>11185</v>
      </c>
      <c r="B4340" s="131" t="str">
        <f t="shared" si="67"/>
        <v>05392 - Annex 2</v>
      </c>
      <c r="C4340" s="132" t="s">
        <v>6683</v>
      </c>
      <c r="D4340" s="132" t="s">
        <v>6709</v>
      </c>
      <c r="E4340" s="132" t="s">
        <v>6710</v>
      </c>
      <c r="F4340" s="132" t="s">
        <v>285</v>
      </c>
      <c r="G4340" s="133">
        <v>3654</v>
      </c>
      <c r="H4340" s="132">
        <v>1956</v>
      </c>
      <c r="I4340" s="134">
        <v>40725</v>
      </c>
      <c r="J4340" s="135"/>
    </row>
    <row r="4341" spans="1:10" ht="16.5" customHeight="1" x14ac:dyDescent="0.25">
      <c r="A4341" s="130" t="s">
        <v>11186</v>
      </c>
      <c r="B4341" s="131" t="str">
        <f t="shared" si="67"/>
        <v>05395 - Annex 12</v>
      </c>
      <c r="C4341" s="132" t="s">
        <v>6683</v>
      </c>
      <c r="D4341" s="132" t="s">
        <v>6711</v>
      </c>
      <c r="E4341" s="132" t="s">
        <v>6685</v>
      </c>
      <c r="F4341" s="132" t="s">
        <v>285</v>
      </c>
      <c r="G4341" s="133">
        <v>3164</v>
      </c>
      <c r="H4341" s="132">
        <v>1955</v>
      </c>
      <c r="I4341" s="134">
        <v>40725</v>
      </c>
      <c r="J4341" s="135"/>
    </row>
    <row r="4342" spans="1:10" ht="16.5" customHeight="1" x14ac:dyDescent="0.25">
      <c r="A4342" s="130" t="s">
        <v>11187</v>
      </c>
      <c r="B4342" s="131" t="str">
        <f t="shared" si="67"/>
        <v>06682 - John G. Lind Lecture Hall</v>
      </c>
      <c r="C4342" s="132" t="s">
        <v>6683</v>
      </c>
      <c r="D4342" s="132" t="s">
        <v>6712</v>
      </c>
      <c r="E4342" s="132" t="s">
        <v>6685</v>
      </c>
      <c r="F4342" s="132" t="s">
        <v>285</v>
      </c>
      <c r="G4342" s="133">
        <v>46737</v>
      </c>
      <c r="H4342" s="132">
        <v>1970</v>
      </c>
      <c r="I4342" s="134">
        <v>40725</v>
      </c>
      <c r="J4342" s="135"/>
    </row>
    <row r="4343" spans="1:10" ht="16.5" customHeight="1" x14ac:dyDescent="0.25">
      <c r="A4343" s="130" t="s">
        <v>11188</v>
      </c>
      <c r="B4343" s="131" t="str">
        <f t="shared" si="67"/>
        <v>06683 - Wildcat Center for Health Education and Wellness</v>
      </c>
      <c r="C4343" s="132" t="s">
        <v>6683</v>
      </c>
      <c r="D4343" s="132" t="s">
        <v>6713</v>
      </c>
      <c r="E4343" s="132" t="s">
        <v>6685</v>
      </c>
      <c r="F4343" s="132" t="s">
        <v>285</v>
      </c>
      <c r="G4343" s="133">
        <v>122054</v>
      </c>
      <c r="H4343" s="132">
        <v>1990</v>
      </c>
      <c r="I4343" s="134">
        <v>40725</v>
      </c>
      <c r="J4343" s="135"/>
    </row>
    <row r="4344" spans="1:10" ht="16.5" customHeight="1" x14ac:dyDescent="0.25">
      <c r="A4344" s="130" t="s">
        <v>11189</v>
      </c>
      <c r="B4344" s="131" t="str">
        <f t="shared" si="67"/>
        <v>06686 - Annex 11</v>
      </c>
      <c r="C4344" s="132" t="s">
        <v>6683</v>
      </c>
      <c r="D4344" s="132" t="s">
        <v>6714</v>
      </c>
      <c r="E4344" s="132" t="s">
        <v>6715</v>
      </c>
      <c r="F4344" s="132" t="s">
        <v>285</v>
      </c>
      <c r="G4344" s="133">
        <v>4375</v>
      </c>
      <c r="H4344" s="132">
        <v>1956</v>
      </c>
      <c r="I4344" s="134">
        <v>40725</v>
      </c>
      <c r="J4344" s="135"/>
    </row>
    <row r="4345" spans="1:10" ht="16.5" customHeight="1" x14ac:dyDescent="0.25">
      <c r="A4345" s="130" t="s">
        <v>11190</v>
      </c>
      <c r="B4345" s="131" t="str">
        <f t="shared" si="67"/>
        <v>06687 - Storage Shed J Stadium</v>
      </c>
      <c r="C4345" s="132" t="s">
        <v>6683</v>
      </c>
      <c r="D4345" s="132" t="s">
        <v>6716</v>
      </c>
      <c r="E4345" s="132" t="s">
        <v>6685</v>
      </c>
      <c r="F4345" s="132" t="s">
        <v>285</v>
      </c>
      <c r="G4345" s="133">
        <v>1408</v>
      </c>
      <c r="H4345" s="132">
        <v>1990</v>
      </c>
      <c r="I4345" s="134">
        <v>40725</v>
      </c>
      <c r="J4345" s="135"/>
    </row>
    <row r="4346" spans="1:10" ht="16.5" customHeight="1" x14ac:dyDescent="0.25">
      <c r="A4346" s="130" t="s">
        <v>11191</v>
      </c>
      <c r="B4346" s="131" t="str">
        <f t="shared" si="67"/>
        <v>07050 - John A. &amp; Telitha E. Lindquest Alumni Center</v>
      </c>
      <c r="C4346" s="132" t="s">
        <v>6683</v>
      </c>
      <c r="D4346" s="132" t="s">
        <v>6717</v>
      </c>
      <c r="E4346" s="132" t="s">
        <v>6718</v>
      </c>
      <c r="F4346" s="132" t="s">
        <v>285</v>
      </c>
      <c r="G4346" s="133">
        <v>11419</v>
      </c>
      <c r="H4346" s="132">
        <v>1992</v>
      </c>
      <c r="I4346" s="134">
        <v>40725</v>
      </c>
      <c r="J4346" s="135"/>
    </row>
    <row r="4347" spans="1:10" ht="16.5" customHeight="1" x14ac:dyDescent="0.25">
      <c r="A4347" s="130" t="s">
        <v>11192</v>
      </c>
      <c r="B4347" s="131" t="str">
        <f t="shared" si="67"/>
        <v>08118 - Student Service Center</v>
      </c>
      <c r="C4347" s="132" t="s">
        <v>6683</v>
      </c>
      <c r="D4347" s="132" t="s">
        <v>6434</v>
      </c>
      <c r="E4347" s="132" t="s">
        <v>6719</v>
      </c>
      <c r="F4347" s="132" t="s">
        <v>285</v>
      </c>
      <c r="G4347" s="133">
        <v>84346</v>
      </c>
      <c r="H4347" s="132">
        <v>1995</v>
      </c>
      <c r="I4347" s="134">
        <v>40725</v>
      </c>
      <c r="J4347" s="135"/>
    </row>
    <row r="4348" spans="1:10" ht="16.5" customHeight="1" x14ac:dyDescent="0.25">
      <c r="A4348" s="130" t="s">
        <v>11193</v>
      </c>
      <c r="B4348" s="131" t="str">
        <f t="shared" si="67"/>
        <v>09317 - Cooling Towers</v>
      </c>
      <c r="C4348" s="132" t="s">
        <v>6683</v>
      </c>
      <c r="D4348" s="132" t="s">
        <v>6720</v>
      </c>
      <c r="E4348" s="132" t="s">
        <v>6721</v>
      </c>
      <c r="F4348" s="132" t="s">
        <v>285</v>
      </c>
      <c r="G4348" s="133">
        <v>5877</v>
      </c>
      <c r="H4348" s="132">
        <v>2001</v>
      </c>
      <c r="I4348" s="134">
        <v>40725</v>
      </c>
      <c r="J4348" s="135"/>
    </row>
    <row r="4349" spans="1:10" ht="16.5" customHeight="1" x14ac:dyDescent="0.25">
      <c r="A4349" s="130" t="s">
        <v>11194</v>
      </c>
      <c r="B4349" s="131" t="str">
        <f t="shared" si="67"/>
        <v>09357 - Ethel Wattis Kimball Visual Arts Building</v>
      </c>
      <c r="C4349" s="132" t="s">
        <v>6683</v>
      </c>
      <c r="D4349" s="132" t="s">
        <v>6722</v>
      </c>
      <c r="E4349" s="132" t="s">
        <v>6723</v>
      </c>
      <c r="F4349" s="132" t="s">
        <v>285</v>
      </c>
      <c r="G4349" s="133">
        <v>74420</v>
      </c>
      <c r="H4349" s="132">
        <v>2002</v>
      </c>
      <c r="I4349" s="134">
        <v>40725</v>
      </c>
      <c r="J4349" s="135"/>
    </row>
    <row r="4350" spans="1:10" ht="16.5" customHeight="1" x14ac:dyDescent="0.25">
      <c r="A4350" s="130" t="s">
        <v>11195</v>
      </c>
      <c r="B4350" s="131" t="str">
        <f t="shared" si="67"/>
        <v>09358 - University Village Community Center</v>
      </c>
      <c r="C4350" s="132" t="s">
        <v>6683</v>
      </c>
      <c r="D4350" s="132" t="s">
        <v>6724</v>
      </c>
      <c r="E4350" s="132" t="s">
        <v>6725</v>
      </c>
      <c r="F4350" s="132" t="s">
        <v>285</v>
      </c>
      <c r="G4350" s="133">
        <v>13234</v>
      </c>
      <c r="H4350" s="132">
        <v>2002</v>
      </c>
      <c r="I4350" s="134">
        <v>40725</v>
      </c>
      <c r="J4350" s="135"/>
    </row>
    <row r="4351" spans="1:10" ht="16.5" customHeight="1" x14ac:dyDescent="0.25">
      <c r="A4351" s="130" t="s">
        <v>11196</v>
      </c>
      <c r="B4351" s="131" t="str">
        <f t="shared" si="67"/>
        <v>09464 - Hazardous Waste</v>
      </c>
      <c r="C4351" s="132" t="s">
        <v>6683</v>
      </c>
      <c r="D4351" s="132" t="s">
        <v>6726</v>
      </c>
      <c r="E4351" s="132" t="s">
        <v>314</v>
      </c>
      <c r="F4351" s="132" t="s">
        <v>285</v>
      </c>
      <c r="G4351" s="133">
        <v>240</v>
      </c>
      <c r="H4351" s="132">
        <v>1996</v>
      </c>
      <c r="I4351" s="134">
        <v>40725</v>
      </c>
      <c r="J4351" s="135"/>
    </row>
    <row r="4352" spans="1:10" ht="16.5" customHeight="1" x14ac:dyDescent="0.25">
      <c r="A4352" s="130" t="s">
        <v>11197</v>
      </c>
      <c r="B4352" s="131" t="str">
        <f t="shared" si="67"/>
        <v>09465 - HAM Communications Building</v>
      </c>
      <c r="C4352" s="132" t="s">
        <v>6683</v>
      </c>
      <c r="D4352" s="132" t="s">
        <v>6727</v>
      </c>
      <c r="E4352" s="132" t="s">
        <v>6728</v>
      </c>
      <c r="F4352" s="132" t="s">
        <v>285</v>
      </c>
      <c r="G4352" s="133">
        <v>128</v>
      </c>
      <c r="H4352" s="132">
        <v>1952</v>
      </c>
      <c r="I4352" s="134">
        <v>40725</v>
      </c>
      <c r="J4352" s="135"/>
    </row>
    <row r="4353" spans="1:10" ht="16.5" customHeight="1" x14ac:dyDescent="0.25">
      <c r="A4353" s="130" t="s">
        <v>11198</v>
      </c>
      <c r="B4353" s="131" t="str">
        <f t="shared" si="67"/>
        <v>09503 - Observatory</v>
      </c>
      <c r="C4353" s="132" t="s">
        <v>6683</v>
      </c>
      <c r="D4353" s="132" t="s">
        <v>5393</v>
      </c>
      <c r="E4353" s="132" t="s">
        <v>6729</v>
      </c>
      <c r="F4353" s="132" t="s">
        <v>285</v>
      </c>
      <c r="G4353" s="133">
        <v>312</v>
      </c>
      <c r="H4353" s="132">
        <v>1999</v>
      </c>
      <c r="I4353" s="134">
        <v>40725</v>
      </c>
      <c r="J4353" s="135"/>
    </row>
    <row r="4354" spans="1:10" ht="16.5" customHeight="1" x14ac:dyDescent="0.25">
      <c r="A4354" s="130" t="s">
        <v>11199</v>
      </c>
      <c r="B4354" s="131" t="str">
        <f t="shared" si="67"/>
        <v>09504 - Salt Storage</v>
      </c>
      <c r="C4354" s="132" t="s">
        <v>6683</v>
      </c>
      <c r="D4354" s="132" t="s">
        <v>6730</v>
      </c>
      <c r="E4354" s="132" t="s">
        <v>6731</v>
      </c>
      <c r="F4354" s="132" t="s">
        <v>285</v>
      </c>
      <c r="G4354" s="133">
        <v>1500</v>
      </c>
      <c r="H4354" s="132">
        <v>2002</v>
      </c>
      <c r="I4354" s="134">
        <v>40725</v>
      </c>
      <c r="J4354" s="135"/>
    </row>
    <row r="4355" spans="1:10" ht="16.5" customHeight="1" x14ac:dyDescent="0.25">
      <c r="A4355" s="130" t="s">
        <v>11200</v>
      </c>
      <c r="B4355" s="131" t="str">
        <f t="shared" si="67"/>
        <v>09639 - Davis Campus Building #2</v>
      </c>
      <c r="C4355" s="132" t="s">
        <v>6683</v>
      </c>
      <c r="D4355" s="132" t="s">
        <v>6732</v>
      </c>
      <c r="E4355" s="132" t="s">
        <v>6733</v>
      </c>
      <c r="F4355" s="132" t="s">
        <v>354</v>
      </c>
      <c r="G4355" s="133">
        <v>113581</v>
      </c>
      <c r="H4355" s="132">
        <v>2003</v>
      </c>
      <c r="I4355" s="134">
        <v>40725</v>
      </c>
      <c r="J4355" s="135"/>
    </row>
    <row r="4356" spans="1:10" ht="16.5" customHeight="1" x14ac:dyDescent="0.25">
      <c r="A4356" s="130" t="s">
        <v>11201</v>
      </c>
      <c r="B4356" s="131" t="str">
        <f t="shared" ref="B4356:B4419" si="68">_xlfn.CONCAT(A4356," - ",D4356)</f>
        <v>09753 - Tom &amp; Nancy Davidson Track Locker Rooms</v>
      </c>
      <c r="C4356" s="132" t="s">
        <v>6683</v>
      </c>
      <c r="D4356" s="132" t="s">
        <v>6734</v>
      </c>
      <c r="E4356" s="132" t="s">
        <v>6735</v>
      </c>
      <c r="F4356" s="132" t="s">
        <v>285</v>
      </c>
      <c r="G4356" s="133">
        <v>4390</v>
      </c>
      <c r="H4356" s="132">
        <v>2005</v>
      </c>
      <c r="I4356" s="134">
        <v>40725</v>
      </c>
      <c r="J4356" s="135"/>
    </row>
    <row r="4357" spans="1:10" ht="16.5" customHeight="1" x14ac:dyDescent="0.25">
      <c r="A4357" s="130" t="s">
        <v>11202</v>
      </c>
      <c r="B4357" s="131" t="str">
        <f t="shared" si="68"/>
        <v>10319 - University Village Building 2</v>
      </c>
      <c r="C4357" s="132" t="s">
        <v>6683</v>
      </c>
      <c r="D4357" s="132" t="s">
        <v>6736</v>
      </c>
      <c r="E4357" s="132" t="s">
        <v>6725</v>
      </c>
      <c r="F4357" s="132" t="s">
        <v>285</v>
      </c>
      <c r="G4357" s="133">
        <v>30531</v>
      </c>
      <c r="H4357" s="132">
        <v>2002</v>
      </c>
      <c r="I4357" s="134">
        <v>40725</v>
      </c>
      <c r="J4357" s="135"/>
    </row>
    <row r="4358" spans="1:10" ht="16.5" customHeight="1" x14ac:dyDescent="0.25">
      <c r="A4358" s="130" t="s">
        <v>11203</v>
      </c>
      <c r="B4358" s="131" t="str">
        <f t="shared" si="68"/>
        <v>10320 - University Village Building 3</v>
      </c>
      <c r="C4358" s="132" t="s">
        <v>6683</v>
      </c>
      <c r="D4358" s="132" t="s">
        <v>6737</v>
      </c>
      <c r="E4358" s="132" t="s">
        <v>6725</v>
      </c>
      <c r="F4358" s="132" t="s">
        <v>285</v>
      </c>
      <c r="G4358" s="133">
        <v>30531</v>
      </c>
      <c r="H4358" s="132">
        <v>2002</v>
      </c>
      <c r="I4358" s="134">
        <v>40725</v>
      </c>
      <c r="J4358" s="135"/>
    </row>
    <row r="4359" spans="1:10" ht="16.5" customHeight="1" x14ac:dyDescent="0.25">
      <c r="A4359" s="130" t="s">
        <v>11204</v>
      </c>
      <c r="B4359" s="131" t="str">
        <f t="shared" si="68"/>
        <v>10321 - University Village Building 4</v>
      </c>
      <c r="C4359" s="132" t="s">
        <v>6683</v>
      </c>
      <c r="D4359" s="132" t="s">
        <v>6738</v>
      </c>
      <c r="E4359" s="132" t="s">
        <v>6725</v>
      </c>
      <c r="F4359" s="132" t="s">
        <v>285</v>
      </c>
      <c r="G4359" s="133">
        <v>30531</v>
      </c>
      <c r="H4359" s="132">
        <v>2002</v>
      </c>
      <c r="I4359" s="134">
        <v>40725</v>
      </c>
      <c r="J4359" s="135"/>
    </row>
    <row r="4360" spans="1:10" ht="16.5" customHeight="1" x14ac:dyDescent="0.25">
      <c r="A4360" s="130" t="s">
        <v>11205</v>
      </c>
      <c r="B4360" s="131" t="str">
        <f t="shared" si="68"/>
        <v>10324 - C. William &amp; Bernice C. Stomberg Athletic Office</v>
      </c>
      <c r="C4360" s="132" t="s">
        <v>6683</v>
      </c>
      <c r="D4360" s="132" t="s">
        <v>6739</v>
      </c>
      <c r="E4360" s="132" t="s">
        <v>314</v>
      </c>
      <c r="F4360" s="132" t="s">
        <v>285</v>
      </c>
      <c r="G4360" s="133">
        <v>22101</v>
      </c>
      <c r="H4360" s="132">
        <v>1966</v>
      </c>
      <c r="I4360" s="134">
        <v>40725</v>
      </c>
      <c r="J4360" s="135"/>
    </row>
    <row r="4361" spans="1:10" ht="16.5" customHeight="1" x14ac:dyDescent="0.25">
      <c r="A4361" s="130" t="s">
        <v>11206</v>
      </c>
      <c r="B4361" s="131" t="str">
        <f t="shared" si="68"/>
        <v>10325 - Elizabeth Dee Shaw Stewart Sky Suites and Press Box</v>
      </c>
      <c r="C4361" s="132" t="s">
        <v>6683</v>
      </c>
      <c r="D4361" s="132" t="s">
        <v>6740</v>
      </c>
      <c r="E4361" s="132" t="s">
        <v>314</v>
      </c>
      <c r="F4361" s="132" t="s">
        <v>285</v>
      </c>
      <c r="G4361" s="133">
        <v>39788</v>
      </c>
      <c r="H4361" s="132">
        <v>2001</v>
      </c>
      <c r="I4361" s="134">
        <v>40725</v>
      </c>
      <c r="J4361" s="135"/>
    </row>
    <row r="4362" spans="1:10" ht="16.5" customHeight="1" x14ac:dyDescent="0.25">
      <c r="A4362" s="130" t="s">
        <v>11207</v>
      </c>
      <c r="B4362" s="131" t="str">
        <f t="shared" si="68"/>
        <v>10327 - Lindquist Fountain Pump House</v>
      </c>
      <c r="C4362" s="132" t="s">
        <v>6683</v>
      </c>
      <c r="D4362" s="132" t="s">
        <v>6741</v>
      </c>
      <c r="E4362" s="132" t="s">
        <v>6742</v>
      </c>
      <c r="F4362" s="132" t="s">
        <v>285</v>
      </c>
      <c r="G4362" s="133">
        <v>247</v>
      </c>
      <c r="H4362" s="132">
        <v>1988</v>
      </c>
      <c r="I4362" s="134">
        <v>40725</v>
      </c>
      <c r="J4362" s="135"/>
    </row>
    <row r="4363" spans="1:10" ht="16.5" customHeight="1" x14ac:dyDescent="0.25">
      <c r="A4363" s="130" t="s">
        <v>11208</v>
      </c>
      <c r="B4363" s="131" t="str">
        <f t="shared" si="68"/>
        <v>10328 - Enviromental Storage Building</v>
      </c>
      <c r="C4363" s="132" t="s">
        <v>6683</v>
      </c>
      <c r="D4363" s="132" t="s">
        <v>6743</v>
      </c>
      <c r="E4363" s="132" t="s">
        <v>314</v>
      </c>
      <c r="F4363" s="132" t="s">
        <v>285</v>
      </c>
      <c r="G4363" s="133">
        <v>168</v>
      </c>
      <c r="H4363" s="132">
        <v>1999</v>
      </c>
      <c r="I4363" s="134">
        <v>40725</v>
      </c>
      <c r="J4363" s="135"/>
    </row>
    <row r="4364" spans="1:10" ht="16.5" customHeight="1" x14ac:dyDescent="0.25">
      <c r="A4364" s="130" t="s">
        <v>11209</v>
      </c>
      <c r="B4364" s="131" t="str">
        <f t="shared" si="68"/>
        <v>10866 - Elizabeth Hall</v>
      </c>
      <c r="C4364" s="132" t="s">
        <v>6683</v>
      </c>
      <c r="D4364" s="132" t="s">
        <v>6744</v>
      </c>
      <c r="E4364" s="132" t="s">
        <v>6745</v>
      </c>
      <c r="F4364" s="132" t="s">
        <v>285</v>
      </c>
      <c r="G4364" s="133">
        <v>94751</v>
      </c>
      <c r="H4364" s="132">
        <v>2008</v>
      </c>
      <c r="I4364" s="134">
        <v>40725</v>
      </c>
      <c r="J4364" s="135"/>
    </row>
    <row r="4365" spans="1:10" ht="16.5" customHeight="1" x14ac:dyDescent="0.25">
      <c r="A4365" s="130" t="s">
        <v>11210</v>
      </c>
      <c r="B4365" s="131" t="str">
        <f t="shared" si="68"/>
        <v>10867 - Hurst Center for Lifelong Learning</v>
      </c>
      <c r="C4365" s="132" t="s">
        <v>6683</v>
      </c>
      <c r="D4365" s="132" t="s">
        <v>4807</v>
      </c>
      <c r="E4365" s="132" t="s">
        <v>6746</v>
      </c>
      <c r="F4365" s="132" t="s">
        <v>285</v>
      </c>
      <c r="G4365" s="133">
        <v>41933</v>
      </c>
      <c r="H4365" s="132">
        <v>2009</v>
      </c>
      <c r="I4365" s="134">
        <v>40725</v>
      </c>
      <c r="J4365" s="135"/>
    </row>
    <row r="4366" spans="1:10" ht="16.5" customHeight="1" x14ac:dyDescent="0.25">
      <c r="A4366" s="130" t="s">
        <v>11211</v>
      </c>
      <c r="B4366" s="131" t="str">
        <f t="shared" si="68"/>
        <v>10868 - Chilled Water Building</v>
      </c>
      <c r="C4366" s="132" t="s">
        <v>6683</v>
      </c>
      <c r="D4366" s="132" t="s">
        <v>6747</v>
      </c>
      <c r="E4366" s="132" t="s">
        <v>6745</v>
      </c>
      <c r="F4366" s="132" t="s">
        <v>285</v>
      </c>
      <c r="G4366" s="133">
        <v>4607</v>
      </c>
      <c r="H4366" s="132">
        <v>2010</v>
      </c>
      <c r="I4366" s="134">
        <v>40725</v>
      </c>
      <c r="J4366" s="135"/>
    </row>
    <row r="4367" spans="1:10" ht="16.5" customHeight="1" x14ac:dyDescent="0.25">
      <c r="A4367" s="130" t="s">
        <v>11212</v>
      </c>
      <c r="B4367" s="131" t="str">
        <f t="shared" si="68"/>
        <v>10879 - Avondet Home</v>
      </c>
      <c r="C4367" s="132" t="s">
        <v>6683</v>
      </c>
      <c r="D4367" s="132" t="s">
        <v>6748</v>
      </c>
      <c r="E4367" s="132" t="s">
        <v>314</v>
      </c>
      <c r="F4367" s="132" t="s">
        <v>285</v>
      </c>
      <c r="G4367" s="133">
        <v>3660</v>
      </c>
      <c r="H4367" s="132">
        <v>1960</v>
      </c>
      <c r="I4367" s="134">
        <v>40725</v>
      </c>
      <c r="J4367" s="135"/>
    </row>
    <row r="4368" spans="1:10" ht="16.5" customHeight="1" x14ac:dyDescent="0.25">
      <c r="A4368" s="130" t="s">
        <v>11213</v>
      </c>
      <c r="B4368" s="131" t="str">
        <f t="shared" si="68"/>
        <v>12741 - Yurt - Bloomington Canyon</v>
      </c>
      <c r="C4368" s="132" t="s">
        <v>6683</v>
      </c>
      <c r="D4368" s="132" t="s">
        <v>6749</v>
      </c>
      <c r="E4368" s="132" t="s">
        <v>6750</v>
      </c>
      <c r="F4368" s="132" t="s">
        <v>3211</v>
      </c>
      <c r="G4368" s="133">
        <v>576</v>
      </c>
      <c r="H4368" s="132">
        <v>2010</v>
      </c>
      <c r="I4368" s="134">
        <v>40725</v>
      </c>
      <c r="J4368" s="135"/>
    </row>
    <row r="4369" spans="1:10" ht="16.5" customHeight="1" x14ac:dyDescent="0.25">
      <c r="A4369" s="130" t="s">
        <v>11214</v>
      </c>
      <c r="B4369" s="131" t="str">
        <f t="shared" si="68"/>
        <v>12771 - East Dugout</v>
      </c>
      <c r="C4369" s="132" t="s">
        <v>6683</v>
      </c>
      <c r="D4369" s="132" t="s">
        <v>6751</v>
      </c>
      <c r="E4369" s="132" t="s">
        <v>6752</v>
      </c>
      <c r="F4369" s="132" t="s">
        <v>285</v>
      </c>
      <c r="G4369" s="133">
        <v>510</v>
      </c>
      <c r="H4369" s="132">
        <v>2009</v>
      </c>
      <c r="I4369" s="134">
        <v>40725</v>
      </c>
      <c r="J4369" s="135"/>
    </row>
    <row r="4370" spans="1:10" ht="16.5" customHeight="1" x14ac:dyDescent="0.25">
      <c r="A4370" s="130" t="s">
        <v>11215</v>
      </c>
      <c r="B4370" s="131" t="str">
        <f t="shared" si="68"/>
        <v>12772 - South Dugout</v>
      </c>
      <c r="C4370" s="132" t="s">
        <v>6683</v>
      </c>
      <c r="D4370" s="132" t="s">
        <v>6753</v>
      </c>
      <c r="E4370" s="132" t="s">
        <v>6754</v>
      </c>
      <c r="F4370" s="135"/>
      <c r="G4370" s="133">
        <v>720</v>
      </c>
      <c r="H4370" s="132">
        <v>2009</v>
      </c>
      <c r="I4370" s="134">
        <v>40725</v>
      </c>
      <c r="J4370" s="135"/>
    </row>
    <row r="4371" spans="1:10" ht="16.5" customHeight="1" x14ac:dyDescent="0.25">
      <c r="A4371" s="130" t="s">
        <v>11216</v>
      </c>
      <c r="B4371" s="131" t="str">
        <f t="shared" si="68"/>
        <v>12773 - Field Storage</v>
      </c>
      <c r="C4371" s="132" t="s">
        <v>6683</v>
      </c>
      <c r="D4371" s="132" t="s">
        <v>6755</v>
      </c>
      <c r="E4371" s="132" t="s">
        <v>6756</v>
      </c>
      <c r="F4371" s="132" t="s">
        <v>285</v>
      </c>
      <c r="G4371" s="133">
        <v>360</v>
      </c>
      <c r="H4371" s="132">
        <v>2010</v>
      </c>
      <c r="I4371" s="134">
        <v>40725</v>
      </c>
      <c r="J4371" s="135"/>
    </row>
    <row r="4372" spans="1:10" ht="16.5" customHeight="1" x14ac:dyDescent="0.25">
      <c r="A4372" s="130" t="s">
        <v>11217</v>
      </c>
      <c r="B4372" s="131" t="str">
        <f t="shared" si="68"/>
        <v>12774 - Union Shed</v>
      </c>
      <c r="C4372" s="132" t="s">
        <v>6683</v>
      </c>
      <c r="D4372" s="132" t="s">
        <v>6757</v>
      </c>
      <c r="E4372" s="132" t="s">
        <v>6756</v>
      </c>
      <c r="F4372" s="132" t="s">
        <v>285</v>
      </c>
      <c r="G4372" s="133">
        <v>176</v>
      </c>
      <c r="H4372" s="132">
        <v>2010</v>
      </c>
      <c r="I4372" s="134">
        <v>40725</v>
      </c>
      <c r="J4372" s="135"/>
    </row>
    <row r="4373" spans="1:10" ht="16.5" customHeight="1" x14ac:dyDescent="0.25">
      <c r="A4373" s="130" t="s">
        <v>11218</v>
      </c>
      <c r="B4373" s="131" t="str">
        <f t="shared" si="68"/>
        <v>13072 - Wildcat Village Hall</v>
      </c>
      <c r="C4373" s="132" t="s">
        <v>6683</v>
      </c>
      <c r="D4373" s="132" t="s">
        <v>6758</v>
      </c>
      <c r="E4373" s="132" t="s">
        <v>6735</v>
      </c>
      <c r="F4373" s="132" t="s">
        <v>285</v>
      </c>
      <c r="G4373" s="133">
        <v>52034</v>
      </c>
      <c r="H4373" s="132">
        <v>2010</v>
      </c>
      <c r="I4373" s="134">
        <v>40725</v>
      </c>
      <c r="J4373" s="135"/>
    </row>
    <row r="4374" spans="1:10" ht="16.5" customHeight="1" x14ac:dyDescent="0.25">
      <c r="A4374" s="130" t="s">
        <v>11219</v>
      </c>
      <c r="B4374" s="131" t="str">
        <f t="shared" si="68"/>
        <v>13109 - Davis Stewart Center (D03)</v>
      </c>
      <c r="C4374" s="132" t="s">
        <v>6683</v>
      </c>
      <c r="D4374" s="132" t="s">
        <v>6759</v>
      </c>
      <c r="E4374" s="132" t="s">
        <v>6760</v>
      </c>
      <c r="F4374" s="132" t="s">
        <v>354</v>
      </c>
      <c r="G4374" s="133">
        <v>120956</v>
      </c>
      <c r="H4374" s="132">
        <v>2012</v>
      </c>
      <c r="I4374" s="134">
        <v>41353</v>
      </c>
      <c r="J4374" s="135"/>
    </row>
    <row r="4375" spans="1:10" ht="16.5" customHeight="1" x14ac:dyDescent="0.25">
      <c r="A4375" s="130" t="s">
        <v>11220</v>
      </c>
      <c r="B4375" s="131" t="str">
        <f t="shared" si="68"/>
        <v>13112 - Annex 20</v>
      </c>
      <c r="C4375" s="132" t="s">
        <v>6683</v>
      </c>
      <c r="D4375" s="132" t="s">
        <v>6761</v>
      </c>
      <c r="E4375" s="132" t="s">
        <v>6762</v>
      </c>
      <c r="F4375" s="132" t="s">
        <v>285</v>
      </c>
      <c r="G4375" s="133">
        <v>5344</v>
      </c>
      <c r="H4375" s="132">
        <v>1986</v>
      </c>
      <c r="I4375" s="134">
        <v>40725</v>
      </c>
      <c r="J4375" s="135"/>
    </row>
    <row r="4376" spans="1:10" ht="16.5" customHeight="1" x14ac:dyDescent="0.25">
      <c r="A4376" s="130" t="s">
        <v>11221</v>
      </c>
      <c r="B4376" s="131" t="str">
        <f t="shared" si="68"/>
        <v>13113 - Pay Lot Booth</v>
      </c>
      <c r="C4376" s="132" t="s">
        <v>6683</v>
      </c>
      <c r="D4376" s="132" t="s">
        <v>6763</v>
      </c>
      <c r="E4376" s="132" t="s">
        <v>6764</v>
      </c>
      <c r="F4376" s="132" t="s">
        <v>285</v>
      </c>
      <c r="G4376" s="133">
        <v>42</v>
      </c>
      <c r="H4376" s="132">
        <v>2010</v>
      </c>
      <c r="I4376" s="134">
        <v>40725</v>
      </c>
      <c r="J4376" s="135"/>
    </row>
    <row r="4377" spans="1:10" ht="16.5" customHeight="1" x14ac:dyDescent="0.25">
      <c r="A4377" s="130" t="s">
        <v>11222</v>
      </c>
      <c r="B4377" s="131" t="str">
        <f t="shared" si="68"/>
        <v>13550 - Electrical Vault</v>
      </c>
      <c r="C4377" s="132" t="s">
        <v>6683</v>
      </c>
      <c r="D4377" s="132" t="s">
        <v>6765</v>
      </c>
      <c r="E4377" s="132" t="s">
        <v>314</v>
      </c>
      <c r="F4377" s="132" t="s">
        <v>285</v>
      </c>
      <c r="G4377" s="133">
        <v>532</v>
      </c>
      <c r="H4377" s="132">
        <v>1964</v>
      </c>
      <c r="I4377" s="134">
        <v>41450</v>
      </c>
      <c r="J4377" s="135"/>
    </row>
    <row r="4378" spans="1:10" ht="16.5" customHeight="1" x14ac:dyDescent="0.25">
      <c r="A4378" s="130" t="s">
        <v>11223</v>
      </c>
      <c r="B4378" s="131" t="str">
        <f t="shared" si="68"/>
        <v>13551 - Press Box Women's Softball</v>
      </c>
      <c r="C4378" s="132" t="s">
        <v>6683</v>
      </c>
      <c r="D4378" s="132" t="s">
        <v>6766</v>
      </c>
      <c r="E4378" s="132" t="s">
        <v>314</v>
      </c>
      <c r="F4378" s="132" t="s">
        <v>285</v>
      </c>
      <c r="G4378" s="133">
        <v>150</v>
      </c>
      <c r="H4378" s="132">
        <v>2010</v>
      </c>
      <c r="I4378" s="134">
        <v>41450</v>
      </c>
      <c r="J4378" s="135"/>
    </row>
    <row r="4379" spans="1:10" ht="16.5" customHeight="1" x14ac:dyDescent="0.25">
      <c r="A4379" s="130" t="s">
        <v>11224</v>
      </c>
      <c r="B4379" s="131" t="str">
        <f t="shared" si="68"/>
        <v>13753 - Central Plant - Davis (D04)</v>
      </c>
      <c r="C4379" s="132" t="s">
        <v>6683</v>
      </c>
      <c r="D4379" s="132" t="s">
        <v>6767</v>
      </c>
      <c r="E4379" s="132" t="s">
        <v>6760</v>
      </c>
      <c r="F4379" s="132" t="s">
        <v>354</v>
      </c>
      <c r="G4379" s="133">
        <v>4482</v>
      </c>
      <c r="H4379" s="132">
        <v>2013</v>
      </c>
      <c r="I4379" s="134">
        <v>41456</v>
      </c>
      <c r="J4379" s="135"/>
    </row>
    <row r="4380" spans="1:10" ht="16.5" customHeight="1" x14ac:dyDescent="0.25">
      <c r="A4380" s="130" t="s">
        <v>11225</v>
      </c>
      <c r="B4380" s="131" t="str">
        <f t="shared" si="68"/>
        <v>13866 - Tracy Hall Science Center</v>
      </c>
      <c r="C4380" s="132" t="s">
        <v>6683</v>
      </c>
      <c r="D4380" s="132" t="s">
        <v>6768</v>
      </c>
      <c r="E4380" s="132" t="s">
        <v>6769</v>
      </c>
      <c r="F4380" s="132" t="s">
        <v>285</v>
      </c>
      <c r="G4380" s="133">
        <v>189544</v>
      </c>
      <c r="H4380" s="132">
        <v>2014</v>
      </c>
      <c r="I4380" s="134">
        <v>41456</v>
      </c>
      <c r="J4380" s="135"/>
    </row>
    <row r="4381" spans="1:10" ht="16.5" customHeight="1" x14ac:dyDescent="0.25">
      <c r="A4381" s="130" t="s">
        <v>11226</v>
      </c>
      <c r="B4381" s="131" t="str">
        <f t="shared" si="68"/>
        <v>13897 - WSU Marquardt Field House - Weber County Sports Complex</v>
      </c>
      <c r="C4381" s="132" t="s">
        <v>6683</v>
      </c>
      <c r="D4381" s="132" t="s">
        <v>6770</v>
      </c>
      <c r="E4381" s="132" t="s">
        <v>6771</v>
      </c>
      <c r="F4381" s="132" t="s">
        <v>285</v>
      </c>
      <c r="G4381" s="133">
        <v>66202</v>
      </c>
      <c r="H4381" s="132">
        <v>2013</v>
      </c>
      <c r="I4381" s="134">
        <v>41456</v>
      </c>
      <c r="J4381" s="135"/>
    </row>
    <row r="4382" spans="1:10" ht="16.5" customHeight="1" x14ac:dyDescent="0.25">
      <c r="A4382" s="130" t="s">
        <v>11227</v>
      </c>
      <c r="B4382" s="131" t="str">
        <f t="shared" si="68"/>
        <v>13899 - Weber State Downtown</v>
      </c>
      <c r="C4382" s="132" t="s">
        <v>6683</v>
      </c>
      <c r="D4382" s="132" t="s">
        <v>6772</v>
      </c>
      <c r="E4382" s="132" t="s">
        <v>6773</v>
      </c>
      <c r="F4382" s="132" t="s">
        <v>285</v>
      </c>
      <c r="G4382" s="133">
        <v>27009</v>
      </c>
      <c r="H4382" s="132">
        <v>1906</v>
      </c>
      <c r="I4382" s="134">
        <v>41456</v>
      </c>
      <c r="J4382" s="135"/>
    </row>
    <row r="4383" spans="1:10" ht="16.5" customHeight="1" x14ac:dyDescent="0.25">
      <c r="A4383" s="130" t="s">
        <v>11228</v>
      </c>
      <c r="B4383" s="131" t="str">
        <f t="shared" si="68"/>
        <v>14165 - Center for Continuing Education - Davis</v>
      </c>
      <c r="C4383" s="132" t="s">
        <v>6683</v>
      </c>
      <c r="D4383" s="132" t="s">
        <v>6774</v>
      </c>
      <c r="E4383" s="132" t="s">
        <v>6775</v>
      </c>
      <c r="F4383" s="132" t="s">
        <v>322</v>
      </c>
      <c r="G4383" s="133">
        <v>16643</v>
      </c>
      <c r="H4383" s="132">
        <v>2000</v>
      </c>
      <c r="I4383" s="134">
        <v>40725</v>
      </c>
      <c r="J4383" s="135"/>
    </row>
    <row r="4384" spans="1:10" ht="16.5" customHeight="1" x14ac:dyDescent="0.25">
      <c r="A4384" s="130" t="s">
        <v>11229</v>
      </c>
      <c r="B4384" s="131" t="str">
        <f t="shared" si="68"/>
        <v>14271 - Annex 21</v>
      </c>
      <c r="C4384" s="132" t="s">
        <v>6683</v>
      </c>
      <c r="D4384" s="132" t="s">
        <v>6776</v>
      </c>
      <c r="E4384" s="132" t="s">
        <v>6777</v>
      </c>
      <c r="F4384" s="132" t="s">
        <v>285</v>
      </c>
      <c r="G4384" s="133">
        <v>2808</v>
      </c>
      <c r="H4384" s="132">
        <v>1993</v>
      </c>
      <c r="I4384" s="134">
        <v>40725</v>
      </c>
      <c r="J4384" s="135"/>
    </row>
    <row r="4385" spans="1:10" ht="16.5" customHeight="1" x14ac:dyDescent="0.25">
      <c r="A4385" s="130" t="s">
        <v>11230</v>
      </c>
      <c r="B4385" s="131" t="str">
        <f t="shared" si="68"/>
        <v>14272 - Wildcat Village Building 2 - Stewart Wasatch Hall</v>
      </c>
      <c r="C4385" s="132" t="s">
        <v>6683</v>
      </c>
      <c r="D4385" s="132" t="s">
        <v>6778</v>
      </c>
      <c r="E4385" s="132" t="s">
        <v>6779</v>
      </c>
      <c r="F4385" s="132" t="s">
        <v>285</v>
      </c>
      <c r="G4385" s="133">
        <v>88480</v>
      </c>
      <c r="H4385" s="132">
        <v>2011</v>
      </c>
      <c r="I4385" s="134">
        <v>40725</v>
      </c>
      <c r="J4385" s="135"/>
    </row>
    <row r="4386" spans="1:10" ht="16.5" customHeight="1" x14ac:dyDescent="0.25">
      <c r="A4386" s="130" t="s">
        <v>11231</v>
      </c>
      <c r="B4386" s="131" t="str">
        <f t="shared" si="68"/>
        <v>15100 - Information Booth</v>
      </c>
      <c r="C4386" s="132" t="s">
        <v>6683</v>
      </c>
      <c r="D4386" s="132" t="s">
        <v>6780</v>
      </c>
      <c r="E4386" s="132" t="s">
        <v>6781</v>
      </c>
      <c r="F4386" s="132" t="s">
        <v>285</v>
      </c>
      <c r="G4386" s="133">
        <v>340</v>
      </c>
      <c r="H4386" s="132">
        <v>2009</v>
      </c>
      <c r="I4386" s="134">
        <v>40725</v>
      </c>
      <c r="J4386" s="135"/>
    </row>
    <row r="4387" spans="1:10" ht="16.5" customHeight="1" x14ac:dyDescent="0.25">
      <c r="A4387" s="130" t="s">
        <v>11232</v>
      </c>
      <c r="B4387" s="131" t="str">
        <f t="shared" si="68"/>
        <v>15595 - Facilities Managment Equipment Storage</v>
      </c>
      <c r="C4387" s="132" t="s">
        <v>6683</v>
      </c>
      <c r="D4387" s="132" t="s">
        <v>6782</v>
      </c>
      <c r="E4387" s="132" t="s">
        <v>6685</v>
      </c>
      <c r="F4387" s="132" t="s">
        <v>285</v>
      </c>
      <c r="G4387" s="133">
        <v>4256</v>
      </c>
      <c r="H4387" s="132">
        <v>2012</v>
      </c>
      <c r="I4387" s="134">
        <v>41081</v>
      </c>
      <c r="J4387" s="135"/>
    </row>
    <row r="4388" spans="1:10" ht="16.5" customHeight="1" x14ac:dyDescent="0.25">
      <c r="A4388" s="130" t="s">
        <v>11233</v>
      </c>
      <c r="B4388" s="131" t="str">
        <f t="shared" si="68"/>
        <v>15792 - Annex 22</v>
      </c>
      <c r="C4388" s="132" t="s">
        <v>6683</v>
      </c>
      <c r="D4388" s="132" t="s">
        <v>6783</v>
      </c>
      <c r="E4388" s="132" t="s">
        <v>6784</v>
      </c>
      <c r="F4388" s="132" t="s">
        <v>285</v>
      </c>
      <c r="G4388" s="133">
        <v>2994</v>
      </c>
      <c r="H4388" s="132">
        <v>1954</v>
      </c>
      <c r="I4388" s="134">
        <v>41091</v>
      </c>
      <c r="J4388" s="135"/>
    </row>
    <row r="4389" spans="1:10" ht="16.5" customHeight="1" x14ac:dyDescent="0.25">
      <c r="A4389" s="130" t="s">
        <v>11234</v>
      </c>
      <c r="B4389" s="131" t="str">
        <f t="shared" si="68"/>
        <v>15801 - Public Safety</v>
      </c>
      <c r="C4389" s="132" t="s">
        <v>6683</v>
      </c>
      <c r="D4389" s="132" t="s">
        <v>421</v>
      </c>
      <c r="E4389" s="132" t="s">
        <v>6785</v>
      </c>
      <c r="F4389" s="132" t="s">
        <v>285</v>
      </c>
      <c r="G4389" s="133">
        <v>10103</v>
      </c>
      <c r="H4389" s="132">
        <v>2014</v>
      </c>
      <c r="I4389" s="134">
        <v>41456</v>
      </c>
      <c r="J4389" s="135"/>
    </row>
    <row r="4390" spans="1:10" ht="16.5" customHeight="1" x14ac:dyDescent="0.25">
      <c r="A4390" s="130" t="s">
        <v>11235</v>
      </c>
      <c r="B4390" s="131" t="str">
        <f t="shared" si="68"/>
        <v>15810 - Wildcat Village Building 3</v>
      </c>
      <c r="C4390" s="132" t="s">
        <v>6683</v>
      </c>
      <c r="D4390" s="132" t="s">
        <v>6786</v>
      </c>
      <c r="E4390" s="132" t="s">
        <v>6787</v>
      </c>
      <c r="F4390" s="132" t="s">
        <v>285</v>
      </c>
      <c r="G4390" s="133">
        <v>35465</v>
      </c>
      <c r="H4390" s="132">
        <v>2013</v>
      </c>
      <c r="I4390" s="134">
        <v>41353</v>
      </c>
      <c r="J4390" s="135"/>
    </row>
    <row r="4391" spans="1:10" ht="16.5" customHeight="1" x14ac:dyDescent="0.25">
      <c r="A4391" s="130" t="s">
        <v>11236</v>
      </c>
      <c r="B4391" s="131" t="str">
        <f t="shared" si="68"/>
        <v>15811 - ROTC Storage</v>
      </c>
      <c r="C4391" s="132" t="s">
        <v>6683</v>
      </c>
      <c r="D4391" s="132" t="s">
        <v>6788</v>
      </c>
      <c r="E4391" s="132" t="s">
        <v>6789</v>
      </c>
      <c r="F4391" s="132" t="s">
        <v>285</v>
      </c>
      <c r="G4391" s="133">
        <v>1800</v>
      </c>
      <c r="H4391" s="132">
        <v>2012</v>
      </c>
      <c r="I4391" s="134">
        <v>41353</v>
      </c>
      <c r="J4391" s="135"/>
    </row>
    <row r="4392" spans="1:10" ht="16.5" customHeight="1" x14ac:dyDescent="0.25">
      <c r="A4392" s="130" t="s">
        <v>11237</v>
      </c>
      <c r="B4392" s="131" t="str">
        <f t="shared" si="68"/>
        <v>15850 - D13</v>
      </c>
      <c r="C4392" s="132" t="s">
        <v>6683</v>
      </c>
      <c r="D4392" s="132" t="s">
        <v>6790</v>
      </c>
      <c r="E4392" s="132" t="s">
        <v>6791</v>
      </c>
      <c r="F4392" s="132" t="s">
        <v>322</v>
      </c>
      <c r="G4392" s="133">
        <v>27319</v>
      </c>
      <c r="H4392" s="132">
        <v>2001</v>
      </c>
      <c r="I4392" s="134">
        <v>41407</v>
      </c>
      <c r="J4392" s="135"/>
    </row>
    <row r="4393" spans="1:10" ht="16.5" customHeight="1" x14ac:dyDescent="0.25">
      <c r="A4393" s="130" t="s">
        <v>11238</v>
      </c>
      <c r="B4393" s="131" t="str">
        <f t="shared" si="68"/>
        <v>17483 - East Stadium Restrooms</v>
      </c>
      <c r="C4393" s="132" t="s">
        <v>6683</v>
      </c>
      <c r="D4393" s="132" t="s">
        <v>6792</v>
      </c>
      <c r="E4393" s="132" t="s">
        <v>6793</v>
      </c>
      <c r="F4393" s="135"/>
      <c r="G4393" s="133">
        <v>1135</v>
      </c>
      <c r="H4393" s="132">
        <v>2014</v>
      </c>
      <c r="I4393" s="134">
        <v>41906</v>
      </c>
      <c r="J4393" s="135"/>
    </row>
    <row r="4394" spans="1:10" ht="16.5" customHeight="1" x14ac:dyDescent="0.25">
      <c r="A4394" s="130" t="s">
        <v>11239</v>
      </c>
      <c r="B4394" s="131" t="str">
        <f t="shared" si="68"/>
        <v>17611 - Annex 6</v>
      </c>
      <c r="C4394" s="132" t="s">
        <v>6683</v>
      </c>
      <c r="D4394" s="132" t="s">
        <v>6794</v>
      </c>
      <c r="E4394" s="132" t="s">
        <v>6795</v>
      </c>
      <c r="F4394" s="132" t="s">
        <v>285</v>
      </c>
      <c r="G4394" s="133">
        <v>2357</v>
      </c>
      <c r="H4394" s="132">
        <v>1951</v>
      </c>
      <c r="I4394" s="134">
        <v>42067</v>
      </c>
      <c r="J4394" s="135"/>
    </row>
    <row r="4395" spans="1:10" ht="16.5" customHeight="1" x14ac:dyDescent="0.25">
      <c r="A4395" s="130" t="s">
        <v>11240</v>
      </c>
      <c r="B4395" s="131" t="str">
        <f t="shared" si="68"/>
        <v>17714 - Athletic Academic Center</v>
      </c>
      <c r="C4395" s="132" t="s">
        <v>6683</v>
      </c>
      <c r="D4395" s="132" t="s">
        <v>6796</v>
      </c>
      <c r="E4395" s="132" t="s">
        <v>6797</v>
      </c>
      <c r="F4395" s="132" t="s">
        <v>285</v>
      </c>
      <c r="G4395" s="133">
        <v>4044</v>
      </c>
      <c r="H4395" s="132">
        <v>2015</v>
      </c>
      <c r="I4395" s="134">
        <v>42179</v>
      </c>
      <c r="J4395" s="135"/>
    </row>
    <row r="4396" spans="1:10" ht="16.5" customHeight="1" x14ac:dyDescent="0.25">
      <c r="A4396" s="130" t="s">
        <v>11241</v>
      </c>
      <c r="B4396" s="131" t="str">
        <f t="shared" si="68"/>
        <v>17798 - Annex 24</v>
      </c>
      <c r="C4396" s="132" t="s">
        <v>6683</v>
      </c>
      <c r="D4396" s="132" t="s">
        <v>6798</v>
      </c>
      <c r="E4396" s="132" t="s">
        <v>6799</v>
      </c>
      <c r="F4396" s="132" t="s">
        <v>285</v>
      </c>
      <c r="G4396" s="133">
        <v>2550</v>
      </c>
      <c r="H4396" s="132">
        <v>1959</v>
      </c>
      <c r="I4396" s="134">
        <v>42382</v>
      </c>
      <c r="J4396" s="135"/>
    </row>
    <row r="4397" spans="1:10" ht="16.5" customHeight="1" x14ac:dyDescent="0.25">
      <c r="A4397" s="130" t="s">
        <v>11242</v>
      </c>
      <c r="B4397" s="131" t="str">
        <f t="shared" si="68"/>
        <v>18016 - Annex 26</v>
      </c>
      <c r="C4397" s="132" t="s">
        <v>6683</v>
      </c>
      <c r="D4397" s="132" t="s">
        <v>6800</v>
      </c>
      <c r="E4397" s="132" t="s">
        <v>6801</v>
      </c>
      <c r="F4397" s="132" t="s">
        <v>285</v>
      </c>
      <c r="G4397" s="133">
        <v>3564</v>
      </c>
      <c r="H4397" s="132">
        <v>1954</v>
      </c>
      <c r="I4397" s="134">
        <v>42642</v>
      </c>
      <c r="J4397" s="135"/>
    </row>
    <row r="4398" spans="1:10" ht="16.5" customHeight="1" x14ac:dyDescent="0.25">
      <c r="A4398" s="130" t="s">
        <v>11243</v>
      </c>
      <c r="B4398" s="131" t="str">
        <f t="shared" si="68"/>
        <v>18021 - Community Education Center</v>
      </c>
      <c r="C4398" s="132" t="s">
        <v>6683</v>
      </c>
      <c r="D4398" s="132" t="s">
        <v>6802</v>
      </c>
      <c r="E4398" s="132" t="s">
        <v>6803</v>
      </c>
      <c r="F4398" s="132" t="s">
        <v>285</v>
      </c>
      <c r="G4398" s="133">
        <v>12476</v>
      </c>
      <c r="H4398" s="132">
        <v>2018</v>
      </c>
      <c r="I4398" s="134">
        <v>42646</v>
      </c>
      <c r="J4398" s="135"/>
    </row>
    <row r="4399" spans="1:10" ht="16.5" customHeight="1" x14ac:dyDescent="0.25">
      <c r="A4399" s="130" t="s">
        <v>11244</v>
      </c>
      <c r="B4399" s="131" t="str">
        <f t="shared" si="68"/>
        <v>18039 - Miller Advanced Research Solutions Center (MARS)</v>
      </c>
      <c r="C4399" s="132" t="s">
        <v>6683</v>
      </c>
      <c r="D4399" s="132" t="s">
        <v>6804</v>
      </c>
      <c r="E4399" s="132" t="s">
        <v>6805</v>
      </c>
      <c r="F4399" s="132" t="s">
        <v>322</v>
      </c>
      <c r="G4399" s="133">
        <v>21000</v>
      </c>
      <c r="H4399" s="132">
        <v>2016</v>
      </c>
      <c r="I4399" s="134">
        <v>44385</v>
      </c>
      <c r="J4399" s="135"/>
    </row>
    <row r="4400" spans="1:10" ht="16.5" customHeight="1" x14ac:dyDescent="0.25">
      <c r="A4400" s="130" t="s">
        <v>11245</v>
      </c>
      <c r="B4400" s="131" t="str">
        <f t="shared" si="68"/>
        <v>18319 - Barbara &amp; Rory Youngberg Football Center (North End Zone)</v>
      </c>
      <c r="C4400" s="132" t="s">
        <v>6683</v>
      </c>
      <c r="D4400" s="132" t="s">
        <v>6806</v>
      </c>
      <c r="E4400" s="132" t="s">
        <v>6807</v>
      </c>
      <c r="F4400" s="132" t="s">
        <v>285</v>
      </c>
      <c r="G4400" s="133">
        <v>26368</v>
      </c>
      <c r="H4400" s="132">
        <v>2019</v>
      </c>
      <c r="I4400" s="134">
        <v>43412</v>
      </c>
      <c r="J4400" s="135"/>
    </row>
    <row r="4401" spans="1:10" ht="16.5" customHeight="1" x14ac:dyDescent="0.25">
      <c r="A4401" s="130" t="s">
        <v>11246</v>
      </c>
      <c r="B4401" s="131" t="str">
        <f t="shared" si="68"/>
        <v>18367 - Outdoor Adventure &amp; Welcome Center</v>
      </c>
      <c r="C4401" s="132" t="s">
        <v>6683</v>
      </c>
      <c r="D4401" s="132" t="s">
        <v>6808</v>
      </c>
      <c r="E4401" s="132" t="s">
        <v>6809</v>
      </c>
      <c r="F4401" s="132" t="s">
        <v>285</v>
      </c>
      <c r="G4401" s="133">
        <v>16900</v>
      </c>
      <c r="H4401" s="132">
        <v>2021</v>
      </c>
      <c r="I4401" s="134">
        <v>44228</v>
      </c>
      <c r="J4401" s="135"/>
    </row>
    <row r="4402" spans="1:10" ht="16.5" customHeight="1" x14ac:dyDescent="0.25">
      <c r="A4402" s="130" t="s">
        <v>11247</v>
      </c>
      <c r="B4402" s="131" t="str">
        <f t="shared" si="68"/>
        <v>18534 - WSU Portable Modular 5</v>
      </c>
      <c r="C4402" s="132" t="s">
        <v>6683</v>
      </c>
      <c r="D4402" s="132" t="s">
        <v>6810</v>
      </c>
      <c r="E4402" s="132" t="s">
        <v>6811</v>
      </c>
      <c r="F4402" s="132" t="s">
        <v>285</v>
      </c>
      <c r="G4402" s="133">
        <v>1400</v>
      </c>
      <c r="H4402" s="132">
        <v>2014</v>
      </c>
      <c r="I4402" s="134">
        <v>43482</v>
      </c>
      <c r="J4402" s="135"/>
    </row>
    <row r="4403" spans="1:10" ht="16.5" customHeight="1" x14ac:dyDescent="0.25">
      <c r="A4403" s="130" t="s">
        <v>11248</v>
      </c>
      <c r="B4403" s="131" t="str">
        <f t="shared" si="68"/>
        <v>18535 - WSU Portable Modular 6</v>
      </c>
      <c r="C4403" s="132" t="s">
        <v>6683</v>
      </c>
      <c r="D4403" s="132" t="s">
        <v>6812</v>
      </c>
      <c r="E4403" s="132" t="s">
        <v>6811</v>
      </c>
      <c r="F4403" s="132" t="s">
        <v>285</v>
      </c>
      <c r="G4403" s="133">
        <v>1400</v>
      </c>
      <c r="H4403" s="132">
        <v>2014</v>
      </c>
      <c r="I4403" s="134">
        <v>43482</v>
      </c>
      <c r="J4403" s="135"/>
    </row>
    <row r="4404" spans="1:10" ht="16.5" customHeight="1" x14ac:dyDescent="0.25">
      <c r="A4404" s="130" t="s">
        <v>11249</v>
      </c>
      <c r="B4404" s="131" t="str">
        <f t="shared" si="68"/>
        <v>18536 - WSU Portable Modular 7</v>
      </c>
      <c r="C4404" s="132" t="s">
        <v>6683</v>
      </c>
      <c r="D4404" s="132" t="s">
        <v>6813</v>
      </c>
      <c r="E4404" s="132" t="s">
        <v>6811</v>
      </c>
      <c r="F4404" s="132" t="s">
        <v>285</v>
      </c>
      <c r="G4404" s="133">
        <v>1400</v>
      </c>
      <c r="H4404" s="132">
        <v>2014</v>
      </c>
      <c r="I4404" s="134">
        <v>43482</v>
      </c>
      <c r="J4404" s="135"/>
    </row>
    <row r="4405" spans="1:10" ht="16.5" customHeight="1" x14ac:dyDescent="0.25">
      <c r="A4405" s="130" t="s">
        <v>11250</v>
      </c>
      <c r="B4405" s="131" t="str">
        <f t="shared" si="68"/>
        <v>18661 - Ezekiel R. Dumke Jr. &amp; Katherine W. Dumke Interprofessional Education in Healthc</v>
      </c>
      <c r="C4405" s="132" t="s">
        <v>6683</v>
      </c>
      <c r="D4405" s="132" t="s">
        <v>6814</v>
      </c>
      <c r="E4405" s="132" t="s">
        <v>6815</v>
      </c>
      <c r="F4405" s="132" t="s">
        <v>285</v>
      </c>
      <c r="G4405" s="133">
        <v>15020</v>
      </c>
      <c r="H4405" s="132">
        <v>2018</v>
      </c>
      <c r="I4405" s="134">
        <v>43642</v>
      </c>
      <c r="J4405" s="135"/>
    </row>
    <row r="4406" spans="1:10" ht="16.5" customHeight="1" x14ac:dyDescent="0.25">
      <c r="A4406" s="130" t="s">
        <v>11251</v>
      </c>
      <c r="B4406" s="131" t="str">
        <f t="shared" si="68"/>
        <v>19005 - Annex 3</v>
      </c>
      <c r="C4406" s="132" t="s">
        <v>6683</v>
      </c>
      <c r="D4406" s="132" t="s">
        <v>6816</v>
      </c>
      <c r="E4406" s="132" t="s">
        <v>6817</v>
      </c>
      <c r="F4406" s="132" t="s">
        <v>285</v>
      </c>
      <c r="G4406" s="133">
        <v>3930</v>
      </c>
      <c r="H4406" s="132">
        <v>1966</v>
      </c>
      <c r="I4406" s="134">
        <v>41456</v>
      </c>
      <c r="J4406" s="135"/>
    </row>
    <row r="4407" spans="1:10" ht="16.5" customHeight="1" x14ac:dyDescent="0.25">
      <c r="A4407" s="130" t="s">
        <v>11252</v>
      </c>
      <c r="B4407" s="131" t="str">
        <f t="shared" si="68"/>
        <v>21076 - Annex 29</v>
      </c>
      <c r="C4407" s="132" t="s">
        <v>6683</v>
      </c>
      <c r="D4407" s="132" t="s">
        <v>6818</v>
      </c>
      <c r="E4407" s="132" t="s">
        <v>6819</v>
      </c>
      <c r="F4407" s="132" t="s">
        <v>285</v>
      </c>
      <c r="G4407" s="133">
        <v>3658</v>
      </c>
      <c r="H4407" s="132">
        <v>1955</v>
      </c>
      <c r="I4407" s="134">
        <v>44287</v>
      </c>
      <c r="J4407" s="135"/>
    </row>
    <row r="4408" spans="1:10" ht="16.5" customHeight="1" x14ac:dyDescent="0.25">
      <c r="A4408" s="130" t="s">
        <v>11253</v>
      </c>
      <c r="B4408" s="131" t="str">
        <f t="shared" si="68"/>
        <v>21119 - Portable Modular 13</v>
      </c>
      <c r="C4408" s="132" t="s">
        <v>6683</v>
      </c>
      <c r="D4408" s="132" t="s">
        <v>6820</v>
      </c>
      <c r="E4408" s="132" t="s">
        <v>6685</v>
      </c>
      <c r="F4408" s="132" t="s">
        <v>285</v>
      </c>
      <c r="G4408" s="133">
        <v>1440</v>
      </c>
      <c r="H4408" s="132">
        <v>2019</v>
      </c>
      <c r="I4408" s="134">
        <v>44298</v>
      </c>
      <c r="J4408" s="135"/>
    </row>
    <row r="4409" spans="1:10" ht="16.5" customHeight="1" x14ac:dyDescent="0.25">
      <c r="A4409" s="130" t="s">
        <v>11254</v>
      </c>
      <c r="B4409" s="131" t="str">
        <f t="shared" si="68"/>
        <v>21120 - Portable Modular 14</v>
      </c>
      <c r="C4409" s="132" t="s">
        <v>6683</v>
      </c>
      <c r="D4409" s="132" t="s">
        <v>6821</v>
      </c>
      <c r="E4409" s="132" t="s">
        <v>6685</v>
      </c>
      <c r="F4409" s="132" t="s">
        <v>285</v>
      </c>
      <c r="G4409" s="133">
        <v>1440</v>
      </c>
      <c r="H4409" s="132">
        <v>2019</v>
      </c>
      <c r="I4409" s="134">
        <v>44298</v>
      </c>
      <c r="J4409" s="135"/>
    </row>
    <row r="4410" spans="1:10" ht="16.5" customHeight="1" x14ac:dyDescent="0.25">
      <c r="A4410" s="130" t="s">
        <v>11255</v>
      </c>
      <c r="B4410" s="131" t="str">
        <f t="shared" si="68"/>
        <v>21121 - Portable Modular 15</v>
      </c>
      <c r="C4410" s="132" t="s">
        <v>6683</v>
      </c>
      <c r="D4410" s="132" t="s">
        <v>6822</v>
      </c>
      <c r="E4410" s="132" t="s">
        <v>6685</v>
      </c>
      <c r="F4410" s="132" t="s">
        <v>285</v>
      </c>
      <c r="G4410" s="133">
        <v>1440</v>
      </c>
      <c r="H4410" s="132">
        <v>2019</v>
      </c>
      <c r="I4410" s="134">
        <v>44298</v>
      </c>
      <c r="J4410" s="135"/>
    </row>
    <row r="4411" spans="1:10" ht="16.5" customHeight="1" x14ac:dyDescent="0.25">
      <c r="A4411" s="130" t="s">
        <v>11256</v>
      </c>
      <c r="B4411" s="131" t="str">
        <f t="shared" si="68"/>
        <v>21122 - Portable Modular 16</v>
      </c>
      <c r="C4411" s="132" t="s">
        <v>6683</v>
      </c>
      <c r="D4411" s="132" t="s">
        <v>6823</v>
      </c>
      <c r="E4411" s="132" t="s">
        <v>6685</v>
      </c>
      <c r="F4411" s="132" t="s">
        <v>285</v>
      </c>
      <c r="G4411" s="133">
        <v>1440</v>
      </c>
      <c r="H4411" s="132">
        <v>2019</v>
      </c>
      <c r="I4411" s="134">
        <v>44298</v>
      </c>
      <c r="J4411" s="135"/>
    </row>
    <row r="4412" spans="1:10" ht="16.5" customHeight="1" x14ac:dyDescent="0.25">
      <c r="A4412" s="130" t="s">
        <v>11257</v>
      </c>
      <c r="B4412" s="131" t="str">
        <f t="shared" si="68"/>
        <v>21123 - Portable Modular 17</v>
      </c>
      <c r="C4412" s="132" t="s">
        <v>6683</v>
      </c>
      <c r="D4412" s="132" t="s">
        <v>6824</v>
      </c>
      <c r="E4412" s="132" t="s">
        <v>6685</v>
      </c>
      <c r="F4412" s="132" t="s">
        <v>285</v>
      </c>
      <c r="G4412" s="133">
        <v>1440</v>
      </c>
      <c r="H4412" s="132">
        <v>2019</v>
      </c>
      <c r="I4412" s="134">
        <v>44298</v>
      </c>
      <c r="J4412" s="135"/>
    </row>
    <row r="4413" spans="1:10" ht="16.5" customHeight="1" x14ac:dyDescent="0.25">
      <c r="A4413" s="130" t="s">
        <v>11258</v>
      </c>
      <c r="B4413" s="131" t="str">
        <f t="shared" si="68"/>
        <v>100052 - Noorda Engineering, Applied Science &amp; Technology Building</v>
      </c>
      <c r="C4413" s="132" t="s">
        <v>6683</v>
      </c>
      <c r="D4413" s="132" t="s">
        <v>6825</v>
      </c>
      <c r="E4413" s="132" t="s">
        <v>6826</v>
      </c>
      <c r="F4413" s="132" t="s">
        <v>285</v>
      </c>
      <c r="G4413" s="133">
        <v>138899</v>
      </c>
      <c r="H4413" s="132">
        <v>2022</v>
      </c>
      <c r="I4413" s="134">
        <v>43837</v>
      </c>
      <c r="J4413" s="135"/>
    </row>
    <row r="4414" spans="1:10" ht="16.5" customHeight="1" x14ac:dyDescent="0.25">
      <c r="A4414" s="130" t="s">
        <v>11259</v>
      </c>
      <c r="B4414" s="131" t="str">
        <f t="shared" si="68"/>
        <v>105968 - Computer and Automotive Engineering Building</v>
      </c>
      <c r="C4414" s="132" t="s">
        <v>6683</v>
      </c>
      <c r="D4414" s="132" t="s">
        <v>6827</v>
      </c>
      <c r="E4414" s="132" t="s">
        <v>6828</v>
      </c>
      <c r="F4414" s="132" t="s">
        <v>354</v>
      </c>
      <c r="G4414" s="133">
        <v>51445</v>
      </c>
      <c r="H4414" s="132">
        <v>2020</v>
      </c>
      <c r="I4414" s="134">
        <v>44013</v>
      </c>
      <c r="J4414" s="135"/>
    </row>
    <row r="4415" spans="1:10" ht="16.5" customHeight="1" x14ac:dyDescent="0.25">
      <c r="A4415" s="130" t="s">
        <v>11260</v>
      </c>
      <c r="B4415" s="131" t="str">
        <f t="shared" si="68"/>
        <v>108714 - Pay Lot Solar Array at Student Service</v>
      </c>
      <c r="C4415" s="132" t="s">
        <v>6683</v>
      </c>
      <c r="D4415" s="132" t="s">
        <v>6829</v>
      </c>
      <c r="E4415" s="132" t="s">
        <v>6830</v>
      </c>
      <c r="F4415" s="132" t="s">
        <v>285</v>
      </c>
      <c r="G4415" s="135"/>
      <c r="H4415" s="132">
        <v>2024</v>
      </c>
      <c r="I4415" s="134">
        <v>45630</v>
      </c>
      <c r="J4415" s="135"/>
    </row>
    <row r="4416" spans="1:10" ht="16.5" customHeight="1" x14ac:dyDescent="0.25">
      <c r="A4416" s="130" t="s">
        <v>11261</v>
      </c>
      <c r="B4416" s="131" t="str">
        <f t="shared" si="68"/>
        <v>108715 - W10 Solar Covered Parking at Public Safety Building</v>
      </c>
      <c r="C4416" s="132" t="s">
        <v>6683</v>
      </c>
      <c r="D4416" s="132" t="s">
        <v>6831</v>
      </c>
      <c r="E4416" s="132" t="s">
        <v>6832</v>
      </c>
      <c r="F4416" s="132" t="s">
        <v>285</v>
      </c>
      <c r="G4416" s="135"/>
      <c r="H4416" s="132">
        <v>2020</v>
      </c>
      <c r="I4416" s="134">
        <v>45630</v>
      </c>
      <c r="J4416" s="135"/>
    </row>
    <row r="4417" spans="1:10" ht="16.5" customHeight="1" x14ac:dyDescent="0.25">
      <c r="A4417" s="130" t="s">
        <v>11262</v>
      </c>
      <c r="B4417" s="131" t="str">
        <f t="shared" si="68"/>
        <v>109477 - Net Zero Home</v>
      </c>
      <c r="C4417" s="132" t="s">
        <v>6683</v>
      </c>
      <c r="D4417" s="132" t="s">
        <v>6833</v>
      </c>
      <c r="E4417" s="132" t="s">
        <v>6834</v>
      </c>
      <c r="F4417" s="132" t="s">
        <v>285</v>
      </c>
      <c r="G4417" s="133">
        <v>2550</v>
      </c>
      <c r="H4417" s="132">
        <v>2020</v>
      </c>
      <c r="I4417" s="134">
        <v>45708</v>
      </c>
      <c r="J4417" s="135"/>
    </row>
    <row r="4418" spans="1:10" ht="16.5" customHeight="1" x14ac:dyDescent="0.25">
      <c r="A4418" s="130" t="s">
        <v>11263</v>
      </c>
      <c r="B4418" s="131" t="str">
        <f t="shared" si="68"/>
        <v>111697 - W on the Hill Building</v>
      </c>
      <c r="C4418" s="132" t="s">
        <v>6683</v>
      </c>
      <c r="D4418" s="132" t="s">
        <v>6835</v>
      </c>
      <c r="E4418" s="132" t="s">
        <v>6836</v>
      </c>
      <c r="F4418" s="132" t="s">
        <v>285</v>
      </c>
      <c r="G4418" s="133">
        <v>120</v>
      </c>
      <c r="H4418" s="132">
        <v>2025</v>
      </c>
      <c r="I4418" s="134">
        <v>45940</v>
      </c>
      <c r="J4418" s="135"/>
    </row>
    <row r="4419" spans="1:10" ht="16.5" customHeight="1" x14ac:dyDescent="0.25">
      <c r="A4419" s="130" t="s">
        <v>11264</v>
      </c>
      <c r="B4419" s="131" t="str">
        <f t="shared" si="68"/>
        <v>112933 - Portable Restroom NUAMES</v>
      </c>
      <c r="C4419" s="132" t="s">
        <v>6683</v>
      </c>
      <c r="D4419" s="132" t="s">
        <v>6837</v>
      </c>
      <c r="E4419" s="132" t="s">
        <v>6838</v>
      </c>
      <c r="F4419" s="132" t="s">
        <v>285</v>
      </c>
      <c r="G4419" s="133">
        <v>350</v>
      </c>
      <c r="H4419" s="135"/>
      <c r="I4419" s="134">
        <v>46097</v>
      </c>
      <c r="J4419" s="135"/>
    </row>
    <row r="4420" spans="1:10" ht="16.5" customHeight="1" x14ac:dyDescent="0.25">
      <c r="A4420" s="130" t="s">
        <v>11265</v>
      </c>
      <c r="B4420" s="131" t="str">
        <f t="shared" ref="B4420:B4424" si="69">_xlfn.CONCAT(A4420," - ",D4420)</f>
        <v>17809 - Davis Greenhouse</v>
      </c>
      <c r="C4420" s="132" t="s">
        <v>6683</v>
      </c>
      <c r="D4420" s="132" t="s">
        <v>6839</v>
      </c>
      <c r="E4420" s="132" t="s">
        <v>6840</v>
      </c>
      <c r="F4420" s="132" t="s">
        <v>354</v>
      </c>
      <c r="G4420" s="133">
        <v>567</v>
      </c>
      <c r="H4420" s="132">
        <v>2016</v>
      </c>
      <c r="I4420" s="134">
        <v>42416</v>
      </c>
      <c r="J4420" s="135"/>
    </row>
    <row r="4421" spans="1:10" ht="16.5" customHeight="1" x14ac:dyDescent="0.25">
      <c r="A4421" s="130" t="s">
        <v>11266</v>
      </c>
      <c r="B4421" s="131" t="str">
        <f t="shared" si="69"/>
        <v>10318 - University Village Building 1</v>
      </c>
      <c r="C4421" s="132" t="s">
        <v>6683</v>
      </c>
      <c r="D4421" s="132" t="s">
        <v>6841</v>
      </c>
      <c r="E4421" s="132" t="s">
        <v>6842</v>
      </c>
      <c r="F4421" s="132" t="s">
        <v>6843</v>
      </c>
      <c r="G4421" s="133">
        <v>30531</v>
      </c>
      <c r="H4421" s="132">
        <v>2002</v>
      </c>
      <c r="I4421" s="134">
        <v>40725</v>
      </c>
      <c r="J4421" s="135"/>
    </row>
    <row r="4422" spans="1:10" ht="16.5" customHeight="1" x14ac:dyDescent="0.25">
      <c r="A4422" s="130" t="s">
        <v>11267</v>
      </c>
      <c r="B4422" s="131" t="str">
        <f t="shared" si="69"/>
        <v>10322 - University Village Building 5</v>
      </c>
      <c r="C4422" s="132" t="s">
        <v>6683</v>
      </c>
      <c r="D4422" s="132" t="s">
        <v>6844</v>
      </c>
      <c r="E4422" s="135"/>
      <c r="F4422" s="135"/>
      <c r="G4422" s="133">
        <v>30531</v>
      </c>
      <c r="H4422" s="132">
        <v>2002</v>
      </c>
      <c r="I4422" s="134">
        <v>40725</v>
      </c>
      <c r="J4422" s="135"/>
    </row>
    <row r="4423" spans="1:10" ht="16.5" customHeight="1" x14ac:dyDescent="0.25">
      <c r="A4423" s="130" t="s">
        <v>11268</v>
      </c>
      <c r="B4423" s="131" t="str">
        <f t="shared" si="69"/>
        <v>10323 - University Village Storage</v>
      </c>
      <c r="C4423" s="132" t="s">
        <v>6683</v>
      </c>
      <c r="D4423" s="132" t="s">
        <v>6845</v>
      </c>
      <c r="E4423" s="132" t="s">
        <v>314</v>
      </c>
      <c r="F4423" s="132" t="s">
        <v>285</v>
      </c>
      <c r="G4423" s="133">
        <v>1209</v>
      </c>
      <c r="H4423" s="132">
        <v>2004</v>
      </c>
      <c r="I4423" s="134">
        <v>40725</v>
      </c>
      <c r="J4423" s="135"/>
    </row>
    <row r="4424" spans="1:10" ht="16.5" customHeight="1" x14ac:dyDescent="0.25">
      <c r="A4424" s="130" t="s">
        <v>11269</v>
      </c>
      <c r="B4424" s="131" t="str">
        <f t="shared" si="69"/>
        <v>108314 - Microshelter Homeless Site with 27 Tiny Homes</v>
      </c>
      <c r="C4424" s="132" t="s">
        <v>383</v>
      </c>
      <c r="D4424" s="132" t="s">
        <v>6846</v>
      </c>
      <c r="E4424" s="132" t="s">
        <v>6847</v>
      </c>
      <c r="F4424" s="132" t="s">
        <v>145</v>
      </c>
      <c r="G4424" s="133">
        <v>4360</v>
      </c>
      <c r="H4424" s="132">
        <v>2024</v>
      </c>
      <c r="I4424" s="134">
        <v>45602</v>
      </c>
      <c r="J4424" s="135"/>
    </row>
  </sheetData>
  <sheetProtection algorithmName="SHA-512" hashValue="ImeyXGqGn2geSURhBH1SvSe1IBBzqq/MEraL+PUwozJwuExoo8elMboahtf3aC4nNvs1Ob4CgmRn/gSFHchMEQ==" saltValue="eNIkjyboiUHWLHsybQQc/Q==" spinCount="100000" sheet="1" objects="1" scenarios="1"/>
  <autoFilter ref="B1:K4424" xr:uid="{7A25BE6F-7D11-405D-92DA-BF2CF03F6CD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CBE Improvements</vt:lpstr>
      <vt:lpstr>Construction Cost Estimator</vt:lpstr>
      <vt:lpstr>A &amp; E Fee Calculator</vt:lpstr>
      <vt:lpstr>Contingency Chart</vt:lpstr>
      <vt:lpstr>Contingency Table</vt:lpstr>
      <vt:lpstr>Building List</vt:lpstr>
      <vt:lpstr>ArchComplexity</vt:lpstr>
      <vt:lpstr>ArchPercentages</vt:lpstr>
      <vt:lpstr>ArchProjectAmounts</vt:lpstr>
      <vt:lpstr>EngComplexity</vt:lpstr>
      <vt:lpstr>EngPercentages</vt:lpstr>
      <vt:lpstr>EngProjectAmounts</vt:lpstr>
      <vt:lpstr>Print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Njord</dc:creator>
  <cp:lastModifiedBy>Jake Njord</cp:lastModifiedBy>
  <cp:lastPrinted>2026-09-02T13:51:21Z</cp:lastPrinted>
  <dcterms:created xsi:type="dcterms:W3CDTF">2024-10-31T19:46:00Z</dcterms:created>
  <dcterms:modified xsi:type="dcterms:W3CDTF">2026-09-02T14:02:10Z</dcterms:modified>
</cp:coreProperties>
</file>